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K-V - Stavební úpravy kan..." sheetId="2" r:id="rId2"/>
    <sheet name="Pokyny pro vyplnění" sheetId="3" r:id="rId3"/>
  </sheets>
  <definedNames>
    <definedName name="_xlnm._FilterDatabase" localSheetId="1" hidden="1">'K-V - Stavební úpravy kan...'!$C$86:$K$86</definedName>
    <definedName name="_xlnm.Print_Titles" localSheetId="1">'K-V - Stavební úpravy kan...'!$86:$86</definedName>
    <definedName name="_xlnm.Print_Titles" localSheetId="0">'Rekapitulace stavby'!$49:$49</definedName>
    <definedName name="_xlnm.Print_Area" localSheetId="1">'K-V - Stavební úpravy kan...'!$C$4:$J$36,'K-V - Stavební úpravy kan...'!$C$42:$J$68,'K-V - Stavební úpravy kan...'!$C$74:$K$694</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<sst xmlns="http://schemas.openxmlformats.org/spreadsheetml/2006/main" count="5830" uniqueCount="1358">
  <si>
    <t>Export VZ</t>
  </si>
  <si>
    <t>List obsahuje:</t>
  </si>
  <si>
    <t>3.0</t>
  </si>
  <si>
    <t>ZAMOK</t>
  </si>
  <si>
    <t>False</t>
  </si>
  <si>
    <t>{16272b40-22e8-460d-a709-434053447fdc}</t>
  </si>
  <si>
    <t>0,01</t>
  </si>
  <si>
    <t>21</t>
  </si>
  <si>
    <t>15</t>
  </si>
  <si>
    <t>REKAPITULACE STAVBY</t>
  </si>
  <si>
    <t>v ---  níže se nacházejí doplnkové a pomocné údaje k sestavám  --- v</t>
  </si>
  <si>
    <t>Návod na vyplnění</t>
  </si>
  <si>
    <t>0,001</t>
  </si>
  <si>
    <t>Kód:</t>
  </si>
  <si>
    <t>Kostelec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</si>
  <si>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</si>
  <si>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</si>
  <si>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Kanalizace Kostelec nad Orlicí, ulice Příkopy</t>
  </si>
  <si>
    <t>0,1</t>
  </si>
  <si>
    <t>KSO:</t>
  </si>
  <si>
    <t>827 21</t>
  </si>
  <si>
    <t>CC-CZ:</t>
  </si>
  <si>
    <t/>
  </si>
  <si>
    <t>1</t>
  </si>
  <si>
    <t>Místo:</t>
  </si>
  <si>
    <t>Kostelec nad Orlicí</t>
  </si>
  <si>
    <t>Datum:</t>
  </si>
  <si>
    <t>24.10.2016</t>
  </si>
  <si>
    <t>10</t>
  </si>
  <si>
    <t>100</t>
  </si>
  <si>
    <t>Zadavatel:</t>
  </si>
  <si>
    <t>IČ:</t>
  </si>
  <si>
    <t>Město Kostelec nad Orlicí, Palackého náměstí 38</t>
  </si>
  <si>
    <t>DIČ:</t>
  </si>
  <si>
    <t>Uchazeč:</t>
  </si>
  <si>
    <t>Vyplň údaj</t>
  </si>
  <si>
    <t>Projektant:</t>
  </si>
  <si>
    <t>MK PROFI Hradec Králové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</si>
  <si>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</si>
  <si>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</si>
  <si>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</si>
  <si>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</si>
  <si>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</si>
  <si>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</si>
  <si>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</si>
  <si>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</si>
  <si>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</si>
  <si>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</si>
  <si>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</si>
  <si>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</si>
  <si>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</si>
  <si>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</si>
  <si>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</si>
  <si>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</si>
  <si>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</si>
  <si>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</si>
  <si>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</si>
  <si>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</si>
  <si>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</si>
  <si>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</si>
  <si>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</si>
  <si>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</si>
  <si>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</si>
  <si>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</si>
  <si>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</si>
  <si>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</si>
  <si>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</si>
  <si>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</si>
  <si>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</si>
  <si>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</si>
  <si>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</si>
  <si>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</si>
  <si>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</si>
  <si>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</si>
  <si>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</si>
  <si>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</si>
  <si>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</si>
  <si>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</si>
  <si>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K-V</t>
  </si>
  <si>
    <t>Stavební úpravy kanalizace a vodovodu v ulici</t>
  </si>
  <si>
    <t>STA</t>
  </si>
  <si>
    <t>{e82733ea-35cc-4a7b-b182-7e8c79ea351f}</t>
  </si>
  <si>
    <t>2</t>
  </si>
  <si>
    <t>Zpět na list:</t>
  </si>
  <si>
    <t>KRYCÍ LIST SOUPISU</t>
  </si>
  <si>
    <t>Objekt:</t>
  </si>
  <si>
    <t>K-V - Stavební úpravy kanalizace a vodovodu v ulici</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</si>
  <si>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</si>
  <si>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</si>
  <si>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</si>
  <si>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</si>
  <si>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</si>
  <si>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</si>
  <si>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</si>
  <si>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</si>
  <si>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</si>
  <si>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</si>
  <si>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</si>
  <si>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</si>
  <si>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997 - Přesun sutě</t>
  </si>
  <si>
    <t xml:space="preserve">    998 - Přesun hmot</t>
  </si>
  <si>
    <t>VRN - Vedlejší rozpočtové náklady</t>
  </si>
  <si>
    <t xml:space="preserve">    0 -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</si>
  <si>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</si>
  <si>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</si>
  <si>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</si>
  <si>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</si>
  <si>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</si>
  <si>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</si>
  <si>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</si>
  <si>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</si>
  <si>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</si>
  <si>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</si>
  <si>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</si>
  <si>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</si>
  <si>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</si>
  <si>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</si>
  <si>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</si>
  <si>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</si>
  <si>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</si>
  <si>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</si>
  <si>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</si>
  <si>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</si>
  <si>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ze zámkových dlaždic</t>
  </si>
  <si>
    <t>m2</t>
  </si>
  <si>
    <t>CS ÚRS 2016 01</t>
  </si>
  <si>
    <t>4</t>
  </si>
  <si>
    <t>1531674544</t>
  </si>
  <si>
    <t>PP</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</si>
  <si>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</si>
  <si>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</si>
  <si>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</si>
  <si>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</si>
  <si>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32+2+8+2+2,4</t>
  </si>
  <si>
    <t>113106151</t>
  </si>
  <si>
    <t>Rozebrání dlažeb vozovek pl do 50 m2 z velkých kostek do lože z kameniva</t>
  </si>
  <si>
    <t>-1443848825</t>
  </si>
  <si>
    <t>Rozebrání dlažeb a dílců komunikací pro pěší, vozovek a ploch s přemístěním hmot na skládku na vzdálenost do 3 m nebo s naložením na dopravní prostředek vozovek a ploch, s jakoukoliv výplní spár v ploše jednotlivě do 50 m2 z velkých kostek kladených do lože z kameniva</t>
  </si>
  <si>
    <t>(1,2*1,5)+(10*1,0)+(11,5*1,2)</t>
  </si>
  <si>
    <t>3</t>
  </si>
  <si>
    <t>113107222</t>
  </si>
  <si>
    <t>Odstranění podkladu pl přes 200 m2 z kameniva drceného tl 200 mm</t>
  </si>
  <si>
    <t>510447060</t>
  </si>
  <si>
    <t>Odstranění podkladů nebo krytů s přemístěním hmot na skládku na vzdálenost do 20 m nebo s naložením na dopravní prostředek v ploše jednotlivě přes 200 m2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</si>
  <si>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</si>
  <si>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450,250 "podkladní vrstva</t>
  </si>
  <si>
    <t>Mezisoučet - v živ.komunikaci ŘSD</t>
  </si>
  <si>
    <t>16,0 "podkladní vrstva</t>
  </si>
  <si>
    <t>Mezisoučet - v místní živ.komunikaci</t>
  </si>
  <si>
    <t>Součet</t>
  </si>
  <si>
    <t>113107231</t>
  </si>
  <si>
    <t>Odstranění podkladu pl přes 200 m2 z betonu prostého tl 150 mm</t>
  </si>
  <si>
    <t>991841130</t>
  </si>
  <si>
    <t>Odstranění podkladů nebo krytů s přemístěním hmot na skládku na vzdálenost do 20 m nebo s naložením na dopravní prostředek v ploše jednotlivě přes 200 m2 z betonu prostého, o tl. vrstvy přes 100 do 150 mm</t>
  </si>
  <si>
    <t>5</t>
  </si>
  <si>
    <t>113154233</t>
  </si>
  <si>
    <t>Frézování živičného krytu tl 50 mm pruh š 2 m pl do 1000 m2 bez překážek v trase</t>
  </si>
  <si>
    <t>-1464390488</t>
  </si>
  <si>
    <t>Frézování živičného podkladu nebo krytu s naložením na dopravní prostředek plochy přes 500 do 1 000 m2 bez překážek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</si>
  <si>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</si>
  <si>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620,0 "krycí vrstva</t>
  </si>
  <si>
    <t>2*(8*1,4) "krycí vrstva</t>
  </si>
  <si>
    <t>2*(8*1,0) "podkladní vrstva</t>
  </si>
  <si>
    <t>6</t>
  </si>
  <si>
    <t>113201112</t>
  </si>
  <si>
    <t>Vytrhání obrub silničních ležatých</t>
  </si>
  <si>
    <t>m</t>
  </si>
  <si>
    <t>1858177654</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</si>
  <si>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</si>
  <si>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</si>
  <si>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t>
  </si>
  <si>
    <t>Poznámka k položce:
- obrubníky jsou kamenné a budou očištěny a zpětně použity</t>
  </si>
  <si>
    <t>7</t>
  </si>
  <si>
    <t>115101201</t>
  </si>
  <si>
    <t>Čerpání vody na dopravní výšku do 10 m průměrný přítok do 500 l/min</t>
  </si>
  <si>
    <t>hod</t>
  </si>
  <si>
    <t>-1474527044</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</si>
  <si>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</si>
  <si>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</si>
  <si>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8</t>
  </si>
  <si>
    <t>115101301</t>
  </si>
  <si>
    <t>Pohotovost čerpací soupravy pro dopravní výšku do 10 m přítok do 500 l/min</t>
  </si>
  <si>
    <t>den</t>
  </si>
  <si>
    <t>-265609901</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</si>
  <si>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</si>
  <si>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</si>
  <si>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t>
  </si>
  <si>
    <t>119001401</t>
  </si>
  <si>
    <t>Dočasné zajištění potrubí ocelového nebo litinového DN do 200</t>
  </si>
  <si>
    <t>1300828601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</si>
  <si>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</si>
  <si>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(5*1,2)+(2*1,0)</t>
  </si>
  <si>
    <t>119001411</t>
  </si>
  <si>
    <t>Dočasné zajištění potrubí betonového, ŽB nebo kameninového DN do 200</t>
  </si>
  <si>
    <t>1770716475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</si>
  <si>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</si>
  <si>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8*1,0</t>
  </si>
  <si>
    <t>11</t>
  </si>
  <si>
    <t>119001421</t>
  </si>
  <si>
    <t>Dočasné zajištění kabelů a kabelových tratí ze 3 volně ložených kabelů</t>
  </si>
  <si>
    <t>587660627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</si>
  <si>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</si>
  <si>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</si>
  <si>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(14*1,2)+(9*1,0)</t>
  </si>
  <si>
    <t>12</t>
  </si>
  <si>
    <t>120001101</t>
  </si>
  <si>
    <t>Příplatek za ztížení vykopávky v blízkosti podzemního vedení</t>
  </si>
  <si>
    <t>m3</t>
  </si>
  <si>
    <t>-485432303</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</si>
  <si>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</si>
  <si>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</si>
  <si>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0,3*(58,208+15,61) "30% celk.objemu hloubených vykopávek jam</t>
  </si>
  <si>
    <t>0,3*(135,76+555,175) "30% celk. objemu hloubených vykopávek rýh</t>
  </si>
  <si>
    <t>13</t>
  </si>
  <si>
    <t>131201201</t>
  </si>
  <si>
    <t>Hloubení jam zapažených v hornině tř. 3 objemu do 100 m3</t>
  </si>
  <si>
    <t>1176401938</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</si>
  <si>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</si>
  <si>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</si>
  <si>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5*(2,2*2,2*1,85) "jámy pro šachty</t>
  </si>
  <si>
    <t>Mezisoučet - do hl.v. 2,5m</t>
  </si>
  <si>
    <t>(1,2*1,5*1,55) "napojení na vodovod</t>
  </si>
  <si>
    <t>(2,2*2,2*2,2) "jáma pro šachtu</t>
  </si>
  <si>
    <t>Mezisoučet - do hl.v. 4,0m</t>
  </si>
  <si>
    <t>14</t>
  </si>
  <si>
    <t>131201209</t>
  </si>
  <si>
    <t>Příplatek za lepivost u hloubení jam zapažených v hornině tř. 3</t>
  </si>
  <si>
    <t>907909408</t>
  </si>
  <si>
    <t>Hloubení zapažených jam a zářezů s urovnáním dna do předepsaného profilu a spádu Příplatek k cenám za lepivost horniny tř. 3</t>
  </si>
  <si>
    <t>0,5*58,208</t>
  </si>
  <si>
    <t>131203101</t>
  </si>
  <si>
    <t>Hloubení jam ručním nebo pneum nářadím v soudržných horninách tř. 3</t>
  </si>
  <si>
    <t>-68458910</t>
  </si>
  <si>
    <t>Hloubení zapažených i nezapažených jam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</si>
  <si>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</si>
  <si>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1,2*1,5*1,95 "napojení na vodovod</t>
  </si>
  <si>
    <t>2,2*2,2*2,5 "šachta</t>
  </si>
  <si>
    <t>16</t>
  </si>
  <si>
    <t>131203109</t>
  </si>
  <si>
    <t>Příplatek za lepivost u hloubení jam ručním nebo pneum nářadím v hornině tř. 3</t>
  </si>
  <si>
    <t>-1516326861</t>
  </si>
  <si>
    <t>Hloubení zapažených i nezapažených jam ručním nebo pneumatickým nářadím s urovnáním dna do předepsaného profilu a spádu v horninách tř. 3 Příplatek k cenám za lepivost horniny tř. 3</t>
  </si>
  <si>
    <t>0,5*15,610</t>
  </si>
  <si>
    <t>17</t>
  </si>
  <si>
    <t>132201202</t>
  </si>
  <si>
    <t>Hloubení rýh š do 2000 mm v hornině tř. 3 objemu do 1000 m3</t>
  </si>
  <si>
    <t>-1829611041</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</si>
  <si>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</si>
  <si>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</si>
  <si>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(40*1,2*1,5)+(87,5*1,2*1,85) "stoka</t>
  </si>
  <si>
    <t>(24*1,2*1,75)+(2*1,2*2,1)+(5*1,2*2,2) "kan.přípojky a přepojení stok</t>
  </si>
  <si>
    <t>(85,5*0,7*1,4)+(43,5*1*1,35) "vodovodní řad</t>
  </si>
  <si>
    <t>(19*1*1,35)+(20*1*1,7)+(4*1*1,8)+(3*0,8*1,15)+(2*0,8*1,5)+(4,5*0,8*1,6) "přepojení přípojek a řadů</t>
  </si>
  <si>
    <t>Mezisoučet - hloubení rýh do hl.v. 2,5m</t>
  </si>
  <si>
    <t>18</t>
  </si>
  <si>
    <t>132201209</t>
  </si>
  <si>
    <t>Příplatek za lepivost k hloubení rýh š do 2000 mm v hornině tř. 3</t>
  </si>
  <si>
    <t>-133538928</t>
  </si>
  <si>
    <t>Hloubení zapažených i nezapažených rýh šířky přes 600 do 2 000 mm s urovnáním dna do předepsaného profilu a spádu v hornině tř. 3 Příplatek k cenám za lepivost horniny tř. 3</t>
  </si>
  <si>
    <t>0,5*555,175</t>
  </si>
  <si>
    <t>19</t>
  </si>
  <si>
    <t>132212201</t>
  </si>
  <si>
    <t>Hloubení rýh š přes 600 do 2000 mm ručním nebo pneum nářadím v soudržných horninách tř. 3</t>
  </si>
  <si>
    <t>1201172750</t>
  </si>
  <si>
    <t>Hloubení zapažených i nezapažených rýh šířky přes 600 do 2 000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</si>
  <si>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</si>
  <si>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(12*1,2*2,37)+(11,5*1,2*2,42)+(1,5*1,2*2,02)+(8*1,2*1,85) "stoka</t>
  </si>
  <si>
    <t>(8*0,7*1,4)+(10*1*1,8)+(15*1*1,4) "vodovodní řad</t>
  </si>
  <si>
    <t>20</t>
  </si>
  <si>
    <t>132212209</t>
  </si>
  <si>
    <t>Příplatek za lepivost u hloubení rýh š do 2000 mm ručním nebo pneum nářadím v hornině tř. 3</t>
  </si>
  <si>
    <t>831332564</t>
  </si>
  <si>
    <t>Hloubení zapažených i nezapažených rýh šířky přes 600 do 2 000 mm ručním nebo pneumatickým nářadím s urovnáním dna do předepsaného profilu a spádu v horninách tř. 3 Příplatek k cenám za lepivost horniny tř. 3</t>
  </si>
  <si>
    <t>0,5*135,760</t>
  </si>
  <si>
    <t>151201101</t>
  </si>
  <si>
    <t>Zřízení zátažného pažení a rozepření stěn rýh hl do 2 m</t>
  </si>
  <si>
    <t>-34569993</t>
  </si>
  <si>
    <t>Zřízení pažení a rozepření stěn rýh pro podzemní vedení pro všechny šířky rýhy zátažné,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</si>
  <si>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</si>
  <si>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(2*25*1,85)+(2*43,5*1,8)+(93,5*1,85) "vodovodní řad</t>
  </si>
  <si>
    <t>(2*43*1,8)+(2*9,5*1,6) "přepojení přípojek a řadů</t>
  </si>
  <si>
    <t>22</t>
  </si>
  <si>
    <t>151201102</t>
  </si>
  <si>
    <t>Zřízení zátažného pažení a rozepření stěn rýh hl do 4 m</t>
  </si>
  <si>
    <t>2030845253</t>
  </si>
  <si>
    <t>Zřízení pažení a rozepření stěn rýh pro podzemní vedení pro všechny šířky rýhy zátažné, hloubky do 4 m</t>
  </si>
  <si>
    <t>(2*25*2,47)+(2*40*1,95)+(95,5*2,3)+(2*95,5*0,45) "stoky</t>
  </si>
  <si>
    <t>(2*44*2,25) "kan.přípojky a přepojení stok</t>
  </si>
  <si>
    <t>23</t>
  </si>
  <si>
    <t>151201111</t>
  </si>
  <si>
    <t>Odstranění zátažného pažení a rozepření stěn rýh hl do 2 m</t>
  </si>
  <si>
    <t>-2078195089</t>
  </si>
  <si>
    <t>Odstranění pažení a rozepření stěn rýh pro podzemní vedení s uložením materiálu na vzdálenost do 3 m od kraje výkopu zátažné, hloubky do 2 m</t>
  </si>
  <si>
    <t>24</t>
  </si>
  <si>
    <t>151201112</t>
  </si>
  <si>
    <t>Odstranění zátažného pažení a rozepření stěn rýh hl do 4 m</t>
  </si>
  <si>
    <t>1389028086</t>
  </si>
  <si>
    <t>Odstranění pažení a rozepření stěn rýh pro podzemní vedení s uložením materiálu na vzdálenost do 3 m od kraje výkopu zátažné, hloubky přes 2 do 4 m</t>
  </si>
  <si>
    <t>25</t>
  </si>
  <si>
    <t>151201201</t>
  </si>
  <si>
    <t>Zřízení zátažného pažení stěn výkopu hl do 4 m</t>
  </si>
  <si>
    <t>-1027075784</t>
  </si>
  <si>
    <t>Zřízení pažení stěn výkopu bez rozepření nebo vzepření zátažné,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</si>
  <si>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</si>
  <si>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2*(2*1,5*2,0) "jámy na potrubí vodovodu</t>
  </si>
  <si>
    <t>5*(2*2,2*2,3)+(2*2,2*2,6)+(2*2,2*2,65) "jámy na kan.stoce</t>
  </si>
  <si>
    <t>26</t>
  </si>
  <si>
    <t>151201211</t>
  </si>
  <si>
    <t>Odstranění pažení stěn zátažného hl do 4 m</t>
  </si>
  <si>
    <t>1569063445</t>
  </si>
  <si>
    <t>Odstranění pažení stěn výkopu s uložením pažin na vzdálenost do 3 m od okraje výkopu zátažné, hloubky do 4 m</t>
  </si>
  <si>
    <t>27</t>
  </si>
  <si>
    <t>151201301</t>
  </si>
  <si>
    <t>Zřízení rozepření stěn při pažení zátažném hl do 4 m</t>
  </si>
  <si>
    <t>2139472629</t>
  </si>
  <si>
    <t>Zřízení rozepření zapažených stěn výkopů s potřebným přepažováním při roubení zátažném,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</si>
  <si>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</si>
  <si>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73,818 " objem hloubené vykopávky jam</t>
  </si>
  <si>
    <t>28</t>
  </si>
  <si>
    <t>151201311</t>
  </si>
  <si>
    <t>Odstranění rozepření stěn při pažení zátažném hl do 4 m</t>
  </si>
  <si>
    <t>-1582763192</t>
  </si>
  <si>
    <t>Odstranění rozepření stěn výkopů s uložením materiálu na vzdálenost do 3 m od okraje výkopu roubení zátažného, hloubky do 4 m</t>
  </si>
  <si>
    <t>29</t>
  </si>
  <si>
    <t>161101101</t>
  </si>
  <si>
    <t>Svislé přemístění výkopku z horniny tř. 1 až 4 hl výkopu do 2,5 m</t>
  </si>
  <si>
    <t>-1256767017</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</si>
  <si>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</si>
  <si>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</si>
  <si>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51,070 "100% (součet hloubených vykopávek jam do 2,5 m)</t>
  </si>
  <si>
    <t>0,5*135,760 "50% (součet hloubených vykopávek rýh do 2,5 m)</t>
  </si>
  <si>
    <t>30</t>
  </si>
  <si>
    <t>161101102</t>
  </si>
  <si>
    <t>Svislé přemístění výkopku z horniny tř. 1 až 4 hl výkopu do 4 m</t>
  </si>
  <si>
    <t>504931495</t>
  </si>
  <si>
    <t>Svislé přemístění výkopku bez naložení do dopravní nádoby avšak s vyprázdněním dopravní nádoby na hromadu nebo do dopravního prostředku z horniny tř. 1 až 4, při hloubce výkopu přes 2,5 do 4 m</t>
  </si>
  <si>
    <t>22,748 "100% (součet hloubených vykopávek jam do 4,0 m)</t>
  </si>
  <si>
    <t>0,55*555,175 "55% (součet hloubených vykopávek rýh do 4,0 m)</t>
  </si>
  <si>
    <t>31</t>
  </si>
  <si>
    <t>162701105</t>
  </si>
  <si>
    <t>Vodorovné přemístění do 10000 m výkopku/sypaniny z horniny tř. 1 až 4</t>
  </si>
  <si>
    <t>-1329167050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</si>
  <si>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</si>
  <si>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</si>
  <si>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(73,818+690,935) "celkový objem hloubených vykopávek</t>
  </si>
  <si>
    <t>468,709 "dovoz zeminy pro výměnu zásypu</t>
  </si>
  <si>
    <t>32</t>
  </si>
  <si>
    <t>171201201</t>
  </si>
  <si>
    <t>Uložení sypaniny na skládky</t>
  </si>
  <si>
    <t>1123491609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</si>
  <si>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</si>
  <si>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33</t>
  </si>
  <si>
    <t>171201211</t>
  </si>
  <si>
    <t>Poplatek za uložení odpadu ze sypaniny na skládce (skládkovné)</t>
  </si>
  <si>
    <t>t</t>
  </si>
  <si>
    <t>-1055927742</t>
  </si>
  <si>
    <t>Uložení sypaniny poplatek za uložení sypaniny na skládce (skládkovné)</t>
  </si>
  <si>
    <t>1,8*764,753</t>
  </si>
  <si>
    <t>34</t>
  </si>
  <si>
    <t>174101101</t>
  </si>
  <si>
    <t>Zásyp jam, šachet rýh nebo kolem objektů sypaninou se zhutněním</t>
  </si>
  <si>
    <t>1053257490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</si>
  <si>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</si>
  <si>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</si>
  <si>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73,818+690,935 "celkový objem hloubených vykopávek jam a rýh</t>
  </si>
  <si>
    <t>-(43,997+212,927+22,91+16,21) "lože+obsyp potrubí+objem potrubí+objem šachet</t>
  </si>
  <si>
    <t>35</t>
  </si>
  <si>
    <t>M</t>
  </si>
  <si>
    <t>583336740</t>
  </si>
  <si>
    <t>kamenivo těžené hrubé frakce 16-32</t>
  </si>
  <si>
    <t>-279602566</t>
  </si>
  <si>
    <t xml:space="preserve">Kamenivo přírodní těžené pro stavební účely  PTK  (drobné, hrubé, štěrkopísky) kamenivo těžené hrubé frakce  16-32 </t>
  </si>
  <si>
    <t>Poznámka k položce:
- výměna zeminy pro zásyp uvažována v objemu 100%</t>
  </si>
  <si>
    <t>468,709</t>
  </si>
  <si>
    <t>468,709*1,9 'Přepočtené koeficientem množství</t>
  </si>
  <si>
    <t>36</t>
  </si>
  <si>
    <t>175151101</t>
  </si>
  <si>
    <t>Obsypání potrubí strojně sypaninou bez prohození, uloženou do 3 m</t>
  </si>
  <si>
    <t>1784462497</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</si>
  <si>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</si>
  <si>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</si>
  <si>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(124,5*1,2*0,7)+(50,5*1,2*0,6)+(7,5*1,2*0,46)+(9*1,2*0,5)-19,65 "potrubí kanalizace</t>
  </si>
  <si>
    <t>(93,5*1*0,46)+(68,5*0,7*0,46)+(43*1*0,41)+(9,5*0,8*0,35)-3,26 "potrubí vodovodu</t>
  </si>
  <si>
    <t>37</t>
  </si>
  <si>
    <t>583313450</t>
  </si>
  <si>
    <t>kamenivo těžené drobné tříděné frakce 0-4</t>
  </si>
  <si>
    <t>1413450724</t>
  </si>
  <si>
    <t>Kamenivo přírodní těžené pro stavební účely  PTK  (drobné, hrubé, štěrkopísky) kamenivo těžené drobné D&lt;=2 mm (ČSN EN 13043 ) D&lt;=4 mm (ČSN EN 12620, ČSN EN 13139 ) d=0 mm, D&lt;=6,3 mm (ČSN EN 13242) frakce  0-4  tříděná</t>
  </si>
  <si>
    <t>212,927*2 'Přepočtené koeficientem množství</t>
  </si>
  <si>
    <t>Svislé a kompletní konstrukce</t>
  </si>
  <si>
    <t>38</t>
  </si>
  <si>
    <t>359901211</t>
  </si>
  <si>
    <t>Monitoring stoky jakékoli výšky na nové kanalizaci</t>
  </si>
  <si>
    <t>-1158707346</t>
  </si>
  <si>
    <t>Monitoring stok (kamerový systém) jakékoli výšky nová kanalizace</t>
  </si>
  <si>
    <t xml:space="preserve">Poznámka k souboru cen:
1. V ceně jsou započteny náklady na zhotovení záznamu o prohlídce a protokolu prohlídky. </t>
  </si>
  <si>
    <t>124,5+36,0 "stoka</t>
  </si>
  <si>
    <t>Vodorovné konstrukce</t>
  </si>
  <si>
    <t>39</t>
  </si>
  <si>
    <t>451572111</t>
  </si>
  <si>
    <t>Lože pod potrubí otevřený výkop z kameniva drobného těženého</t>
  </si>
  <si>
    <t>1276276903</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</si>
  <si>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</si>
  <si>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</si>
  <si>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6*(2,2*2,2*0,05)+(160,5*1,2*0,1)+(31*1,2*0,1) "pod potrubí a objekty kanalizace</t>
  </si>
  <si>
    <t>2*(1,2*1,5*0,1)+(93,5*1*0,1)+(68,5*0,7*0,1)+(43*1*0,1)+(9,5*0,8*0,1) "pod potrubí vodovodu</t>
  </si>
  <si>
    <t>40</t>
  </si>
  <si>
    <t>452112111</t>
  </si>
  <si>
    <t>Osazení betonových prstenců nebo rámů v do 100 mm</t>
  </si>
  <si>
    <t>kus</t>
  </si>
  <si>
    <t>1618134248</t>
  </si>
  <si>
    <t>Osazení betonových dílců prstenců nebo rámů pod poklopy a mříže, výšky do 100 mm</t>
  </si>
  <si>
    <t xml:space="preserve">Poznámka k souboru cen:
1. V cenách nejsou započteny náklady na dodávku betonových výrobků; tyto se oceňují ve specifikaci. </t>
  </si>
  <si>
    <t>41</t>
  </si>
  <si>
    <t>592243190</t>
  </si>
  <si>
    <t>prstenec šachetní betonový vyrovnávací TBW-Q.1 63/4 62,5 x 12 x 4 cm</t>
  </si>
  <si>
    <t>2053522602</t>
  </si>
  <si>
    <t>Prefabrikáty pro vstupní šachty a drenážní šachtice (betonové a železobetonové) šachty pro odpadní kanály a potrubí uložená v zemi vyrovnávací prstence TBW-Q.1 63/4    62,5 x 12 x 4</t>
  </si>
  <si>
    <t>42</t>
  </si>
  <si>
    <t>592243200</t>
  </si>
  <si>
    <t>prstenec šachetní betonový vyrovnávací TBW-Q.1 63/6 62,5 x 12 x 6 cm</t>
  </si>
  <si>
    <t>-502006598</t>
  </si>
  <si>
    <t>Prefabrikáty pro vstupní šachty a drenážní šachtice (betonové a železobetonové) šachty pro odpadní kanály a potrubí uložená v zemi vyrovnávací prstence TBW-Q.1 63/6    62,5 x 12 x 6</t>
  </si>
  <si>
    <t>43</t>
  </si>
  <si>
    <t>592243210</t>
  </si>
  <si>
    <t>prstenec šachetní betonový vyrovnávací TBW-Q.1 63/8 62,5 x 12 x 8 cm</t>
  </si>
  <si>
    <t>3792875</t>
  </si>
  <si>
    <t>Prefabrikáty pro vstupní šachty a drenážní šachtice (betonové a železobetonové) šachty pro odpadní kanály a potrubí uložená v zemi vyrovnávací prstence TBW-Q.1 63/8    62,5 x 12 x 8</t>
  </si>
  <si>
    <t>44</t>
  </si>
  <si>
    <t>592243230</t>
  </si>
  <si>
    <t>prstenec šachetní betonový vyrovnávací TBW-Q.1 63/10 62,5 x 12 x 10 cm</t>
  </si>
  <si>
    <t>1625247874</t>
  </si>
  <si>
    <t>Prefabrikáty pro vstupní šachty a drenážní šachtice (betonové a železobetonové) šachty pro odpadní kanály a potrubí uložená v zemi vyrovnávací prstence TBW-Q.1 63/10  62,5 x 12 x 10</t>
  </si>
  <si>
    <t>45</t>
  </si>
  <si>
    <t>452313131</t>
  </si>
  <si>
    <t>Podkladní bloky z betonu prostého tř. C 12/15 otevřený výkop</t>
  </si>
  <si>
    <t>1543429205</t>
  </si>
  <si>
    <t>Podkladní a zajišťovací konstrukce z betonu prostého v otevřeném výkopu bloky pro potrubí z betonu tř. C 12/15</t>
  </si>
  <si>
    <t xml:space="preserve">Poznámka k souboru cen:
1. Ceny -1121 až -1181 a -1192 lze použít i pro ochrannou vrstvu pod železobetonové konstrukce. 2. Ceny -2121 až -2181 a -2192 jsou určeny pro jakékoliv úkosy sedel. </t>
  </si>
  <si>
    <t>15*(0,5*0,5*0,5)</t>
  </si>
  <si>
    <t>46</t>
  </si>
  <si>
    <t>452353101</t>
  </si>
  <si>
    <t>Bednění podkladních bloků otevřený výkop</t>
  </si>
  <si>
    <t>68737894</t>
  </si>
  <si>
    <t>Bednění podkladních a zajišťovacích konstrukcí v otevřeném výkopu bloků pro potrubí</t>
  </si>
  <si>
    <t>15*(4*0,5*0,5)</t>
  </si>
  <si>
    <t>Komunikace</t>
  </si>
  <si>
    <t>47</t>
  </si>
  <si>
    <t>564271111</t>
  </si>
  <si>
    <t>Podklad nebo podsyp ze štěrkopísku ŠP tl 250 mm</t>
  </si>
  <si>
    <t>-1856782244</t>
  </si>
  <si>
    <t>Podklad nebo podsyp ze štěrkopísku ŠP s rozprostřením, vlhčením a zhutněním, po zhutnění tl. 250 mm</t>
  </si>
  <si>
    <t>48</t>
  </si>
  <si>
    <t>565165111</t>
  </si>
  <si>
    <t>Asfaltový beton vrstva podkladní ACP 16 (obalované kamenivo OKS) tl 80 mm š do 3 m</t>
  </si>
  <si>
    <t>-74816265</t>
  </si>
  <si>
    <t>Asfaltový beton vrstva podkladní ACP 16 (obalované kamenivo střednězrnné - OKS) s rozprostřením a zhutněním v pruhu šířky do 3 m, po zhutnění tl. 80 mm</t>
  </si>
  <si>
    <t xml:space="preserve">Poznámka k souboru cen:
1. ČSN EN 13108-1 připouští pro ACP 16 pouze tl. 50 až 80 mm. </t>
  </si>
  <si>
    <t>49</t>
  </si>
  <si>
    <t>566901233</t>
  </si>
  <si>
    <t>Vyspravení podkladu po překopech ing sítí plochy přes 15 m2 štěrkodrtí tl. 200 mm</t>
  </si>
  <si>
    <t>1198018692</t>
  </si>
  <si>
    <t>Vyspravení podkladu po překopech inženýrských sítí plochy přes 15 m2 s rozprostřením a zhutněním štěrkodrtí tl. 200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</si>
  <si>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</si>
  <si>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50</t>
  </si>
  <si>
    <t>566901262</t>
  </si>
  <si>
    <t>Vyspravení podkladu po překopech ing sítí plochy přes 15 m2 obalovaným kamenivem ACP (OK) tl. 150 mm</t>
  </si>
  <si>
    <t>-247397662</t>
  </si>
  <si>
    <t>Vyspravení podkladu po překopech inženýrských sítí plochy přes 15 m2 s rozprostřením a zhutněním obalovaným kamenivem ACP (OK) tl. 150 mm</t>
  </si>
  <si>
    <t>51</t>
  </si>
  <si>
    <t>567122114</t>
  </si>
  <si>
    <t>Podklad ze směsi stmelené cementem SC C 8/10 (KSC I) tl 150 mm</t>
  </si>
  <si>
    <t>-1503394397</t>
  </si>
  <si>
    <t>Podklad ze směsi stmelené cementem bez dilatačních spár, s rozprostřením a zhutněním SC C 8/10 (KSC I), po zhutnění tl. 150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</si>
  <si>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</si>
  <si>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52</t>
  </si>
  <si>
    <t>573211111</t>
  </si>
  <si>
    <t>Postřik živičný spojovací z asfaltu v množství do 0,70 kg/m2</t>
  </si>
  <si>
    <t>-733983628</t>
  </si>
  <si>
    <t>Postřik živičný spojovací bez posypu kamenivem z asfaltu silničního, v množství od 0,50 do 0,70 kg/m2</t>
  </si>
  <si>
    <t>620+450,25 "v živ.komunikaci ŘSD</t>
  </si>
  <si>
    <t>22,4+16,0 "v místních živ.komunikacích</t>
  </si>
  <si>
    <t>53</t>
  </si>
  <si>
    <t>577134211</t>
  </si>
  <si>
    <t>Asfaltový beton vrstva obrusná ACO 11 (ABS) tř. II tl 40 mm š do 3 m z nemodifikovaného asfaltu</t>
  </si>
  <si>
    <t>-2100813030</t>
  </si>
  <si>
    <t>Asfaltový beton vrstva obrusná ACO 11 (ABS) s rozprostřením a se zhutněním z nemodifikovaného asfaltu v pruhu šířky do 3 m tř. II, po zhutnění tl. 40 mm</t>
  </si>
  <si>
    <t xml:space="preserve">Poznámka k souboru cen:
1. ČSN EN 13108-1 připouští pro ACO 11 pouze tl. 35 až 50 mm. </t>
  </si>
  <si>
    <t>620,0+22,4</t>
  </si>
  <si>
    <t>54</t>
  </si>
  <si>
    <t>577165132</t>
  </si>
  <si>
    <t>Asfaltový beton vrstva ložní ACL 16 (ABH) tl 70 mm š do 3 m z modifikovaného asfaltu</t>
  </si>
  <si>
    <t>1413038311</t>
  </si>
  <si>
    <t>Asfaltový beton vrstva ložní ACL 16 (ABH) s rozprostřením a zhutněním z modifikovaného asfaltu v pruhu šířky do 3 m, po zhutnění tl. 70 mm</t>
  </si>
  <si>
    <t xml:space="preserve">Poznámka k souboru cen:
1. ČSN EN 13108-1 připouští pro ACL 16 pouze tl. 50 až 70 mm. </t>
  </si>
  <si>
    <t>55</t>
  </si>
  <si>
    <t>R-580101</t>
  </si>
  <si>
    <t>Pružná zálivka spáry</t>
  </si>
  <si>
    <t>-770379600</t>
  </si>
  <si>
    <t>162+(179+72+14+19+55) "krycí a podkladní živ.vrstva</t>
  </si>
  <si>
    <t>Mezisoučet - v živ.komunikaci SÚS</t>
  </si>
  <si>
    <t>2*((2*8)+1)+2*((2*8)+1,4) "krycí a podkladní živ.vrstva</t>
  </si>
  <si>
    <t>Trubní vedení</t>
  </si>
  <si>
    <t>56</t>
  </si>
  <si>
    <t>850245121</t>
  </si>
  <si>
    <t>Výřez nebo výsek na potrubí z trub litinových tlakových DN 80</t>
  </si>
  <si>
    <t>1690669259</t>
  </si>
  <si>
    <t xml:space="preserve">Poznámka k souboru cen:
1. Ceny výřezu nebo výseku na potrubí z trub litinových tlakových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</si>
  <si>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Poznámka k položce:
- přepojení na stávající potrubí LT 80</t>
  </si>
  <si>
    <t>57</t>
  </si>
  <si>
    <t>850265121</t>
  </si>
  <si>
    <t>Výřez nebo výsek na potrubí z trub litinových tlakových DN 100</t>
  </si>
  <si>
    <t>-1339829350</t>
  </si>
  <si>
    <t>Poznámka k položce:
- přepojení na stávající potrubí LT  nebo ocel 100</t>
  </si>
  <si>
    <t>58</t>
  </si>
  <si>
    <t>850315121</t>
  </si>
  <si>
    <t>Výřez nebo výsek na potrubí z trub litinových tlakových DN 150</t>
  </si>
  <si>
    <t>-1633259241</t>
  </si>
  <si>
    <t>Poznámka k položce:
napojení na stávající vodovodní řad</t>
  </si>
  <si>
    <t>59</t>
  </si>
  <si>
    <t>852262121</t>
  </si>
  <si>
    <t>Montáž potrubí z trub litinových tlakových přírubových délky do 1 m otevřený výkop DN 100</t>
  </si>
  <si>
    <t>1938454479</t>
  </si>
  <si>
    <t>Montáž potrubí z trub litinových tlakových přírubových abnormálních délek, jednotlivě do 1 m v otevřeném výkopu, kanálu nebo v šachtě DN 100</t>
  </si>
  <si>
    <t xml:space="preserve">Poznámka k souboru cen:
1. V cenách 52-1121 a -2121 nejsou započteny náklady na dodání těsnících pryžových kroužků. Tyto se     oceňují ve specifikaci, nejsou-li zahrnuty již v ceně trub. </t>
  </si>
  <si>
    <t>60</t>
  </si>
  <si>
    <t>850010000016</t>
  </si>
  <si>
    <t>TVAROVKA FF KUS DN 100/1000</t>
  </si>
  <si>
    <t>82640887</t>
  </si>
  <si>
    <t>TVAROVKA PŘÍRUBOVÁ FF KUS DN 100/1000</t>
  </si>
  <si>
    <t>61</t>
  </si>
  <si>
    <t>857242121</t>
  </si>
  <si>
    <t>Montáž litinových tvarovek jednoosých přírubových otevřený výkop DN 80</t>
  </si>
  <si>
    <t>-1014798963</t>
  </si>
  <si>
    <t>Montáž litinových tvarovek na potrubí litinovém tlakovém jednoosých na potrubí z trub přírubových v otevřeném výkopu, kanálu nebo v šachtě DN 80</t>
  </si>
  <si>
    <t xml:space="preserve">Poznámka k souboru cen:
1. V cenách -2121 a -4121 jsou započteny náklady na na dodání těsnících pryžových kroužků. 2. V cenách souboru cen nejsou započteny náklady na:     a) dodání tvarovek; tyto se oceňují ve specifikaci,     b) dodání těsnících nebo zámkových kroužků; tyto se oceňují ve specifikaci,     c) v cenách 52-2121 a 52-4121 nejsou započteny náklady na dodání těsnících pryžových kroužků;         tyto se oceňují ve specifikaci,     d) podkladní konstrukci ze štěrkopísku - podkladní vrstva ze štěrkopísku se oceňuje cenou 564         28-111 Podklad ze štěrkopísku. </t>
  </si>
  <si>
    <t>62</t>
  </si>
  <si>
    <t>760208009816</t>
  </si>
  <si>
    <t>PŘÍRUBA - TAH - LITINA DN 80/98</t>
  </si>
  <si>
    <t>510428724</t>
  </si>
  <si>
    <t>PŘÍRUBOVÁ SPOJENÍ JIŠTĚNÁ PROTI POSUNU PRO LITINU DN 80/98</t>
  </si>
  <si>
    <t>63</t>
  </si>
  <si>
    <t>857262121</t>
  </si>
  <si>
    <t>Montáž litinových tvarovek jednoosých přírubových otevřený výkop DN 100</t>
  </si>
  <si>
    <t>-1685016124</t>
  </si>
  <si>
    <t>Montáž litinových tvarovek na potrubí litinovém tlakovém jednoosých na potrubí z trub přírubových v otevřeném výkopu, kanálu nebo v šachtě DN 100</t>
  </si>
  <si>
    <t>64</t>
  </si>
  <si>
    <t>040010011016</t>
  </si>
  <si>
    <t>PŘÍRUBA JIŠTĚNÁ PROTI POSUNU DN 100/110</t>
  </si>
  <si>
    <t>-284328301</t>
  </si>
  <si>
    <t>PŘÍRUBOVÁ SPOJENÍ PŘÍRUBA JIŠTĚNÁ PROTI POSUNU DN 100/110</t>
  </si>
  <si>
    <t>65</t>
  </si>
  <si>
    <t>760110010816</t>
  </si>
  <si>
    <t>PŘÍRUBA - TAH - OCEL DN 100/108</t>
  </si>
  <si>
    <t>1489881786</t>
  </si>
  <si>
    <t>PŘÍRUBOVÁ SPOJENÍ JIŠTĚNÁ PROTI POSUNU PRO OCEL DN 100/108</t>
  </si>
  <si>
    <t>66</t>
  </si>
  <si>
    <t>760210011816</t>
  </si>
  <si>
    <t>PŘÍRUBA - TAH - LITINA DN 100/118</t>
  </si>
  <si>
    <t>-1919440883</t>
  </si>
  <si>
    <t>PŘÍRUBOVÁ SPOJENÍ JIŠTĚNÁ PROTI POSUNU PRO LITINU DN 100/118</t>
  </si>
  <si>
    <t>67</t>
  </si>
  <si>
    <t>504910000016</t>
  </si>
  <si>
    <t>KOLENO PATNÍ PŘÍRUBOVÉ DN 100</t>
  </si>
  <si>
    <t>-2112760241</t>
  </si>
  <si>
    <t>TVAROVKA PŘÍRUBOVÁ KOLENO PATNÍ DN 100</t>
  </si>
  <si>
    <t>68</t>
  </si>
  <si>
    <t>855010008016</t>
  </si>
  <si>
    <t>TVAROVKA REDUKČNÍ FFR DN 100-80</t>
  </si>
  <si>
    <t>1045746974</t>
  </si>
  <si>
    <t>TVAROVKA PŘÍRUBOVÁ REDUKČNÍ FFR DN 100-80</t>
  </si>
  <si>
    <t>69</t>
  </si>
  <si>
    <t>857311131</t>
  </si>
  <si>
    <t>Montáž litinových tvarovek jednoosých hrdlových otevřený výkop s integrovaným těsněním DN 150</t>
  </si>
  <si>
    <t>1627665137</t>
  </si>
  <si>
    <t>Montáž litinových tvarovek na potrubí litinovém tlakovém jednoosých na potrubí z trub hrdlových v otevřeném výkopu, kanálu nebo v šachtě s integrovaným těsněním DN 150</t>
  </si>
  <si>
    <t>70</t>
  </si>
  <si>
    <t>797315000016</t>
  </si>
  <si>
    <t>SPOJKA JIŠTĚNÁ PROTI POSUNU DN 150 (154-192) hrdlo/hrdlo</t>
  </si>
  <si>
    <t>-2018039866</t>
  </si>
  <si>
    <t>TVAROVKA SPOJKA JIŠTĚNÁ PROTI POSUNU (SYNOFLEX) DN 150 (154-192)</t>
  </si>
  <si>
    <t>71</t>
  </si>
  <si>
    <t>857312121</t>
  </si>
  <si>
    <t>Montáž litinových tvarovek jednoosých přírubových otevřený výkop DN 150</t>
  </si>
  <si>
    <t>259102037</t>
  </si>
  <si>
    <t>Montáž litinových tvarovek na potrubí litinovém tlakovém jednoosých na potrubí z trub přírubových v otevřeném výkopu, kanálu nebo v šachtě DN 150</t>
  </si>
  <si>
    <t>72</t>
  </si>
  <si>
    <t>040015016016</t>
  </si>
  <si>
    <t>PŘÍRUBA JIŠTĚNÁ PROTI POSUNU DN 150/160</t>
  </si>
  <si>
    <t>-1094391127</t>
  </si>
  <si>
    <t>PŘÍRUBOVÁ SPOJENÍ  PŘÍRUBA JIŠTĚNÁ PROTI POSUNU DN 150/160</t>
  </si>
  <si>
    <t>73</t>
  </si>
  <si>
    <t>760215017016</t>
  </si>
  <si>
    <t>PŘÍRUBA - TAH - LITINA DN 150/170</t>
  </si>
  <si>
    <t>1985680536</t>
  </si>
  <si>
    <t>PŘÍRUBOVÁ SPOJENÍ JIŠTĚNÁ PROTI POSUNU PRO LITINU DN 150/170</t>
  </si>
  <si>
    <t>74</t>
  </si>
  <si>
    <t>799315000016</t>
  </si>
  <si>
    <t>SPOJKA JIŠTĚNÁ PROTI POSUNU DN 150 (154-192) příruba/hrdlo</t>
  </si>
  <si>
    <t>1067195952</t>
  </si>
  <si>
    <t>TVAROVKA SPOJKA JIŠTĚNÁ PROTI POSUNU S PŘÍRUBOU (SYNOFLEX) DN 150 (154-192)</t>
  </si>
  <si>
    <t>75</t>
  </si>
  <si>
    <t>857314121</t>
  </si>
  <si>
    <t>Montáž litinových tvarovek odbočných přírubových otevřený výkop DN 150</t>
  </si>
  <si>
    <t>1029690967</t>
  </si>
  <si>
    <t>Montáž litinových tvarovek na potrubí litinovém tlakovém odbočných na potrubí z trub přírubových v otevřeném výkopu, kanálu nebo v šachtě DN 150</t>
  </si>
  <si>
    <t>76</t>
  </si>
  <si>
    <t>851015010016</t>
  </si>
  <si>
    <t>TVAROVKA T KUS DN 150-100</t>
  </si>
  <si>
    <t>-688363069</t>
  </si>
  <si>
    <t>TVAROVKA PŘÍRUBOVÁ T KUS DN 150-100</t>
  </si>
  <si>
    <t>77</t>
  </si>
  <si>
    <t>871161211</t>
  </si>
  <si>
    <t>Montáž potrubí z PE100 SDR 11 otevřený výkop svařovaných elektrotvarovkou D 32 x 3,0 mm</t>
  </si>
  <si>
    <t>-1932402592</t>
  </si>
  <si>
    <t>Montáž vodovodního potrubí z plastů v otevřeném výkopu z polyetylenu PE 100 svařovaných elektrotvarovkou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</si>
  <si>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</si>
  <si>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1,5 "přepojení přípojek</t>
  </si>
  <si>
    <t>78</t>
  </si>
  <si>
    <t>286131100</t>
  </si>
  <si>
    <t>potrubí vodovodní PE100 PN16 SDR11 6 m, 100 m, 32 x 3,0 mm</t>
  </si>
  <si>
    <t>792434904</t>
  </si>
  <si>
    <t>Trubky z polyetylénu vodovodní potrubí PE PE100  SDR 11, PN16 tyče 6 m,  12 m, návin 100 m 32 x 3,0 mm, tyče + návin</t>
  </si>
  <si>
    <t>1,015*1,5</t>
  </si>
  <si>
    <t>79</t>
  </si>
  <si>
    <t>871211211</t>
  </si>
  <si>
    <t>Montáž potrubí z PE100 SDR 11 otevřený výkop svařovaných elektrotvarovkou D 63 x 5,8 mm</t>
  </si>
  <si>
    <t>-405747774</t>
  </si>
  <si>
    <t>Montáž vodovodního potrubí z plastů v otevřeném výkopu z polyetylenu PE 100 svařovaných elektrotvarovkou SDR 11/PN16 D 63 x 5,8 mm</t>
  </si>
  <si>
    <t>8,0 "přepojení přípojek</t>
  </si>
  <si>
    <t>80</t>
  </si>
  <si>
    <t>286131130</t>
  </si>
  <si>
    <t>potrubí vodovodní PE100 PN16 SDR11 6 m, 100 m, 63 x 5,8 mm</t>
  </si>
  <si>
    <t>-1420145727</t>
  </si>
  <si>
    <t>Trubky z polyetylénu vodovodní potrubí PE PE100  SDR 11, PN16 tyče 6 m,  12 m, návin 100 m 63 x 5,8 mm, tyče + návin</t>
  </si>
  <si>
    <t>1,015*8,0</t>
  </si>
  <si>
    <t>81</t>
  </si>
  <si>
    <t>871251211</t>
  </si>
  <si>
    <t>Montáž potrubí z PE100 SDR 11 otevřený výkop svařovaných elektrotvarovkou D 110 x 10,0 mm</t>
  </si>
  <si>
    <t>-534136919</t>
  </si>
  <si>
    <t>Montáž vodovodního potrubí z plastů v otevřeném výkopu z polyetylenu PE 100 svařovaných elektrotvarovkou SDR 11/PN16 D 110 x 10,0 mm</t>
  </si>
  <si>
    <t>10+5+10+8+10 "přepojení řadů, přípojek a odbočka k Hn</t>
  </si>
  <si>
    <t>82</t>
  </si>
  <si>
    <t>286131160</t>
  </si>
  <si>
    <t>potrubí vodovodní PE100 PN16 SDR11 6 m, 12 m, 100 m, 110 x 10,0 mm</t>
  </si>
  <si>
    <t>1297226666</t>
  </si>
  <si>
    <t>Trubky z polyetylénu vodovodní potrubí PE PE100  SDR 11, PN16 tyče 6 m,  12 m, návin 100 m 110 x 10,0 mm, tyče + návin</t>
  </si>
  <si>
    <t>1,015*43,0</t>
  </si>
  <si>
    <t>83</t>
  </si>
  <si>
    <t>871315221</t>
  </si>
  <si>
    <t>Kanalizační potrubí z tvrdého PVC-systém KG tuhost třídy SN8 DN150</t>
  </si>
  <si>
    <t>1884404079</t>
  </si>
  <si>
    <t>Kanalizační potrubí z tvrdého PVC systém KG v otevřeném výkopu ve sklonu do 20 %, tuhost třídy SN 8 DN 150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</si>
  <si>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</si>
  <si>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2,5+1,5+3,5 "kanalizační přípojky, přepojení</t>
  </si>
  <si>
    <t>84</t>
  </si>
  <si>
    <t>871321211</t>
  </si>
  <si>
    <t>Montáž potrubí z PE100 SDR 11 otevřený výkop svařovaných elektrotvarovkou D 160 x 14,6 mm</t>
  </si>
  <si>
    <t>2125293665</t>
  </si>
  <si>
    <t>Montáž vodovodního potrubí z plastů v otevřeném výkopu z polyetylenu PE 100 svařovaných elektrotvarovkou SDR 11/PN16 D 160 x 14,6 mm</t>
  </si>
  <si>
    <t>162,0 "vodovodní řad</t>
  </si>
  <si>
    <t>85</t>
  </si>
  <si>
    <t>286131180</t>
  </si>
  <si>
    <t>potrubí vodovodní PE100 PN16 SDR11 6 m, 12 m, 160 x 14,6 mm</t>
  </si>
  <si>
    <t>-1469496112</t>
  </si>
  <si>
    <t>Trubky z polyetylénu vodovodní potrubí PE PE100  SDR 11, PN16 tyče 6 m,  12 m, návin 100 m 160 x 14,6 mm, tyče</t>
  </si>
  <si>
    <t>1,015*162,0</t>
  </si>
  <si>
    <t>86</t>
  </si>
  <si>
    <t>871355221</t>
  </si>
  <si>
    <t>Kanalizační potrubí z tvrdého PVC-systém KG tuhost třídy SN8 DN200</t>
  </si>
  <si>
    <t>506354537</t>
  </si>
  <si>
    <t>Kanalizační potrubí z tvrdého PVC systém KG v otevřeném výkopu ve sklonu do 20 %, tuhost třídy SN 8 DN 200</t>
  </si>
  <si>
    <t>3,5+0,5+4,5+0,5 "kanalizační přípojky, přepojení</t>
  </si>
  <si>
    <t>87</t>
  </si>
  <si>
    <t>871373121</t>
  </si>
  <si>
    <t>Montáž kanalizačního potrubí z PVC těsněné gumovým kroužkem otevřený výkop sklon do 20 % DN 300</t>
  </si>
  <si>
    <t>1079942353</t>
  </si>
  <si>
    <t>Montáž kanalizačního potrubí z plastů z tvrdého PVC těsněných gumovým kroužkem v otevřeném výkopu ve sklonu do 20 % DN 300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</si>
  <si>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</si>
  <si>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36,0 "stoka hlavní</t>
  </si>
  <si>
    <t>1,5+1+2+10 "přepojení vedl.stok</t>
  </si>
  <si>
    <t>88</t>
  </si>
  <si>
    <t>286122730R</t>
  </si>
  <si>
    <t>trubka hladká z PVC třívrstvá plnostěnná DN 300 mm SN12 bez pěnové struktury, stav.délka 6 m, vysokopevnostní</t>
  </si>
  <si>
    <t>1594607919</t>
  </si>
  <si>
    <t xml:space="preserve">1,03*50,5/6 </t>
  </si>
  <si>
    <t>89</t>
  </si>
  <si>
    <t>871393121</t>
  </si>
  <si>
    <t>Montáž kanalizačního potrubí z PVC těsněné gumovým kroužkem otevřený výkop sklon do 20 % DN 400</t>
  </si>
  <si>
    <t>726099425</t>
  </si>
  <si>
    <t>Montáž kanalizačního potrubí z plastů z tvrdého PVC těsněných gumovým kroužkem v otevřeném výkopu ve sklonu do 20 % DN 400</t>
  </si>
  <si>
    <t>90</t>
  </si>
  <si>
    <t>286122760R</t>
  </si>
  <si>
    <t>trubka hladká z PVC třívrstvá plnostěnná DN 400 mm SN12 bez pěnové struktury, stav.délka 6 m, vysokopevnostní</t>
  </si>
  <si>
    <t>930122638</t>
  </si>
  <si>
    <t xml:space="preserve">1,03*124,5/6 </t>
  </si>
  <si>
    <t>91</t>
  </si>
  <si>
    <t>877261101</t>
  </si>
  <si>
    <t>Montáž elektrospojek na potrubí z PE trub D 110</t>
  </si>
  <si>
    <t>975737258</t>
  </si>
  <si>
    <t>Montáž tvarovek na vodovodním plastovém potrubí z polyetylenu PE 100 elektrotvarovek SDR 11/PN16 spojek nebo redukcí D 110</t>
  </si>
  <si>
    <t xml:space="preserve">Poznámka k souboru cen:
1. V cenách montáže tvarovek nejsou započteny náklady na dodání tvarovek. Tyto náklady se oceňují     ve specifikaci. </t>
  </si>
  <si>
    <t>92</t>
  </si>
  <si>
    <t>28612225R</t>
  </si>
  <si>
    <t>elektrospojka s lehce vyrazitelným dorazem MB D 110 mm PE100 SDR11</t>
  </si>
  <si>
    <t>-1333607020</t>
  </si>
  <si>
    <t>4 "spojení kolen 11°</t>
  </si>
  <si>
    <t>10 "spojení tyčí potrubí</t>
  </si>
  <si>
    <t>93</t>
  </si>
  <si>
    <t>877261110</t>
  </si>
  <si>
    <t>Montáž elektrokolen 45° na potrubí z PE trub D 110</t>
  </si>
  <si>
    <t>703896160</t>
  </si>
  <si>
    <t>Montáž tvarovek na vodovodním plastovém potrubí z polyetylenu PE 100 elektrotvarovek SDR 11/PN16 kolen 45 st. D 110</t>
  </si>
  <si>
    <t>94</t>
  </si>
  <si>
    <t>28612286R</t>
  </si>
  <si>
    <t>elektrokoleno 11°, WS11° D 110 mm PE100 SDR11</t>
  </si>
  <si>
    <t>1366351735</t>
  </si>
  <si>
    <t>95</t>
  </si>
  <si>
    <t>877315211</t>
  </si>
  <si>
    <t>Montáž tvarovek z tvrdého PVC-systém KG nebo z polypropylenu-systém KG 2000 jednoosé DN 150</t>
  </si>
  <si>
    <t>-1187182616</t>
  </si>
  <si>
    <t>Montáž tvarovek na kanalizačním potrubí z trub z plastu z tvrdého PVC systém KG nebo z polypropylenu systém KG 2000 v otevřeném výkopu jednoosých DN 150</t>
  </si>
  <si>
    <t xml:space="preserve">Poznámka k souboru cen:
1. V cenách nejsou započteny náklady na dodání tvarovek. Tvarovky se oceňují ve ve specifikaci. </t>
  </si>
  <si>
    <t>96</t>
  </si>
  <si>
    <t>286113610</t>
  </si>
  <si>
    <t>koleno kanalizace plastové KGB 150x45°</t>
  </si>
  <si>
    <t>545750639</t>
  </si>
  <si>
    <t>Trubky z polyvinylchloridu kanalizace domovní a uliční KG - Systém (PVC) PipeLife kolena KGB KGB 150x45°</t>
  </si>
  <si>
    <t>97</t>
  </si>
  <si>
    <t>877321101</t>
  </si>
  <si>
    <t>Montáž elektrospojek na potrubí z PE trub D 160</t>
  </si>
  <si>
    <t>1502611352</t>
  </si>
  <si>
    <t>Montáž tvarovek na vodovodním plastovém potrubí z polyetylenu PE 100 elektrotvarovek SDR 11/PN16 spojek nebo redukcí D 160</t>
  </si>
  <si>
    <t>98</t>
  </si>
  <si>
    <t>28612228R</t>
  </si>
  <si>
    <t>elektrospojka s lehce vyrazitelným dorazem MB D 160 mm PE100 SDR11</t>
  </si>
  <si>
    <t>1117086805</t>
  </si>
  <si>
    <t>2 "spojení kolen 11°</t>
  </si>
  <si>
    <t>27 "spojení tyčí potrubí</t>
  </si>
  <si>
    <t>99</t>
  </si>
  <si>
    <t>877321110</t>
  </si>
  <si>
    <t>Montáž elektrokolen 45° na potrubí z PE trub D 160</t>
  </si>
  <si>
    <t>1622185857</t>
  </si>
  <si>
    <t>Montáž tvarovek na vodovodním plastovém potrubí z polyetylenu PE 100 elektrotvarovek SDR 11/PN16 kolen 45 st. D 160</t>
  </si>
  <si>
    <t>28612277R</t>
  </si>
  <si>
    <t>elektrokoleno 45°, W45° D 160 mm PE100 SDR11</t>
  </si>
  <si>
    <t>346642411</t>
  </si>
  <si>
    <t>101</t>
  </si>
  <si>
    <t>28612284R</t>
  </si>
  <si>
    <t>elektrokoleno 30°, W30° D 160 mm PE100 SDR11</t>
  </si>
  <si>
    <t>-1713142975</t>
  </si>
  <si>
    <t>102</t>
  </si>
  <si>
    <t>28612288R</t>
  </si>
  <si>
    <t>elektrokoleno 11°, WS11° D 160 mm PE100 SDR11</t>
  </si>
  <si>
    <t>526034789</t>
  </si>
  <si>
    <t>103</t>
  </si>
  <si>
    <t>877355211</t>
  </si>
  <si>
    <t>Montáž tvarovek z tvrdého PVC-systém KG nebo z polypropylenu-systém KG 2000 jednoosé DN 200</t>
  </si>
  <si>
    <t>-668030545</t>
  </si>
  <si>
    <t>Montáž tvarovek na kanalizačním potrubí z trub z plastu z tvrdého PVC systém KG nebo z polypropylenu systém KG 2000 v otevřeném výkopu jednoosých DN 200</t>
  </si>
  <si>
    <t>104</t>
  </si>
  <si>
    <t>286113660</t>
  </si>
  <si>
    <t>koleno kanalizace plastové KGB 200x45°</t>
  </si>
  <si>
    <t>1405169967</t>
  </si>
  <si>
    <t>Trubky z polyvinylchloridu kanalizace domovní a uliční KG - Systém (PVC) PipeLife kolena KGB KGB 200x45°</t>
  </si>
  <si>
    <t>105</t>
  </si>
  <si>
    <t>877375221</t>
  </si>
  <si>
    <t>Montáž tvarovek z tvrdého PVC-systém KG nebo z polypropylenu-systém KG 2000 dvouosé DN 300</t>
  </si>
  <si>
    <t>516523786</t>
  </si>
  <si>
    <t>Montáž tvarovek na kanalizačním potrubí z trub z plastu z tvrdého PVC systém KG nebo z polypropylenu systém KG 2000 v otevřeném výkopu dvouosých DN 300</t>
  </si>
  <si>
    <t>106</t>
  </si>
  <si>
    <t>286114115R</t>
  </si>
  <si>
    <t>odbočka kanalizační plastová s hrdlem DN 300/200/45° pro PVC třívrstvé plnostěnné potrubí</t>
  </si>
  <si>
    <t>-752736480</t>
  </si>
  <si>
    <t>107</t>
  </si>
  <si>
    <t>877395221</t>
  </si>
  <si>
    <t>Montáž tvarovek z tvrdého PVC-systém KG nebo z polypropylenu-systém KG 2000 dvouosé DN 400</t>
  </si>
  <si>
    <t>325601479</t>
  </si>
  <si>
    <t>Montáž tvarovek na kanalizačním potrubí z trub z plastu z tvrdého PVC systém KG nebo z polypropylenu systém KG 2000 v otevřeném výkopu dvouosých DN 400</t>
  </si>
  <si>
    <t>108</t>
  </si>
  <si>
    <t>286114102R</t>
  </si>
  <si>
    <t>odbočka kanalizační plastová s hrdlem DN 400/150/45° pro PVC třívrstvé plnostěnné potrubí</t>
  </si>
  <si>
    <t>-1274061415</t>
  </si>
  <si>
    <t>109</t>
  </si>
  <si>
    <t>891163111</t>
  </si>
  <si>
    <t>Montáž vodovodního ventilu hlavního pro přípojky DN 25</t>
  </si>
  <si>
    <t>-2078066729</t>
  </si>
  <si>
    <t>Montáž vodovodních armatur na potrubí ventilů hlavních pro přípojky DN 25</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</si>
  <si>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</si>
  <si>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110</t>
  </si>
  <si>
    <t>313000103216</t>
  </si>
  <si>
    <t>VENTIL ISO DOMOVNÍ PŘÍPOJKY ROHOVÝ DN 25-5/4"</t>
  </si>
  <si>
    <t>-274611859</t>
  </si>
  <si>
    <t>VENTIL DOMOVNÍ PŘÍPOJKY ROHOVÝ ISO LITINA DN 32-5/4"</t>
  </si>
  <si>
    <t>111</t>
  </si>
  <si>
    <t>891213111</t>
  </si>
  <si>
    <t>Montáž vodovodního ventilu hlavního pro přípojky DN 50</t>
  </si>
  <si>
    <t>1139665726</t>
  </si>
  <si>
    <t>Montáž vodovodních armatur na potrubí ventilů hlavních pro přípojky DN 50</t>
  </si>
  <si>
    <t>112</t>
  </si>
  <si>
    <t>313006405016</t>
  </si>
  <si>
    <t>VENTIL ISO DOMOVNÍ PŘÍPOJKY ROHOVÝ DN 50-2"</t>
  </si>
  <si>
    <t>-1561554567</t>
  </si>
  <si>
    <t>VENTIL DOMOVNÍ PŘÍPOJKY ROHOVÝ ISO LITINA DN 50-2"</t>
  </si>
  <si>
    <t>113</t>
  </si>
  <si>
    <t>960103400000</t>
  </si>
  <si>
    <t>SOUPRAVA ZEMNÍ TELESKOPICKÁ DOM. ŠOUPÁTKA-1,3-1,8 DN 3/4"-2" (1,3-1,8m)</t>
  </si>
  <si>
    <t>2009326189</t>
  </si>
  <si>
    <t>114</t>
  </si>
  <si>
    <t>891261111</t>
  </si>
  <si>
    <t>Montáž vodovodních šoupátek otevřený výkop DN 100</t>
  </si>
  <si>
    <t>1085861667</t>
  </si>
  <si>
    <t>Montáž vodovodních armatur na potrubí šoupátek v otevřeném výkopu nebo v šachtách s osazením zemní soupravy (bez poklopů) DN 100</t>
  </si>
  <si>
    <t>115</t>
  </si>
  <si>
    <t>400210000016</t>
  </si>
  <si>
    <t>ŠOUPĚ PŘÍRUBOVÉ KRÁTKÉ DN 100</t>
  </si>
  <si>
    <t>1006407675</t>
  </si>
  <si>
    <t>116</t>
  </si>
  <si>
    <t>950205010000</t>
  </si>
  <si>
    <t>SOUPRAVA ZEMNÍ TELESKOPICKÁ 1,3-1,8 m DN 50-100</t>
  </si>
  <si>
    <t>1827148398</t>
  </si>
  <si>
    <t>ZEMNÍ SOUPRAVY ŠOUPÁTKOVÉ TELESKOPICKÉ 50-100 (1,3-1,8m)</t>
  </si>
  <si>
    <t>117</t>
  </si>
  <si>
    <t>891267211</t>
  </si>
  <si>
    <t>Montáž hydrantů nadzemních DN 100</t>
  </si>
  <si>
    <t>-273872372</t>
  </si>
  <si>
    <t>Montáž vodovodních armatur na potrubí hydrantů nadzemních DN 100</t>
  </si>
  <si>
    <t>118</t>
  </si>
  <si>
    <t>K23010015016</t>
  </si>
  <si>
    <t>HYDRANT NADZEMNÍ OBJEZDOVÝ DN A2B 100/1,5 m s dvojitým uzavíráním</t>
  </si>
  <si>
    <t>-1811409870</t>
  </si>
  <si>
    <t>119</t>
  </si>
  <si>
    <t>999901R</t>
  </si>
  <si>
    <t>drenážní obal k hydrantu</t>
  </si>
  <si>
    <t>1533502366</t>
  </si>
  <si>
    <t>120</t>
  </si>
  <si>
    <t>891311111</t>
  </si>
  <si>
    <t>Montáž vodovodních šoupátek otevřený výkop DN 150</t>
  </si>
  <si>
    <t>-1074789192</t>
  </si>
  <si>
    <t>Montáž vodovodních armatur na potrubí šoupátek v otevřeném výkopu nebo v šachtách s osazením zemní soupravy (bez poklopů) DN 150</t>
  </si>
  <si>
    <t>121</t>
  </si>
  <si>
    <t>400215000016</t>
  </si>
  <si>
    <t>ŠOUPĚ PŘÍRUBOVÉ KRÁTKÉ DN 150</t>
  </si>
  <si>
    <t>756311344</t>
  </si>
  <si>
    <t>122</t>
  </si>
  <si>
    <t>950212515000</t>
  </si>
  <si>
    <t>SOUPRAVA ZEMNÍ TELESKOPICKÁ 1,3 -1,8 DN 125-150</t>
  </si>
  <si>
    <t>-1518610010</t>
  </si>
  <si>
    <t>ZEMNÍ SOUPRAVY ŠOUPÁTKOVÉ TELESKOPICKÉ 1,3 -1,8 DN 125-150</t>
  </si>
  <si>
    <t>123</t>
  </si>
  <si>
    <t>891319111</t>
  </si>
  <si>
    <t>Montáž navrtávacích pasů na potrubí z jakýchkoli trub DN 150</t>
  </si>
  <si>
    <t>126152953</t>
  </si>
  <si>
    <t>Montáž vodovodních armatur na potrubí navrtávacích pasů s ventilem Jt 1 Mpa, na potrubí z trub litinových, ocelových nebo plastických hmot DN 150</t>
  </si>
  <si>
    <t>124</t>
  </si>
  <si>
    <t>531016000216</t>
  </si>
  <si>
    <t>PAS NAVRTÁVACÍ UZAVÍRACÍ DN 160-2'' pro plastové potrubí</t>
  </si>
  <si>
    <t>1708778203</t>
  </si>
  <si>
    <t>NAVRTÁVACÍ PASY NAVRTÁVACÍ UZAVÍRACÍ DN 160-2'' pro plastové potrubí</t>
  </si>
  <si>
    <t>125</t>
  </si>
  <si>
    <t>531016005416</t>
  </si>
  <si>
    <t>PAS NAVRTÁVACÍ UZAVÍRACÍ DN 160-5/4'' pro plastové potrubí</t>
  </si>
  <si>
    <t>-662089046</t>
  </si>
  <si>
    <t>NAVRTÁVACÍ PASY NAVRTÁVACÍ UZAVÍRACÍ DN 160-5/4'' pro plastové potrubí</t>
  </si>
  <si>
    <t>126</t>
  </si>
  <si>
    <t>89220003R</t>
  </si>
  <si>
    <t>Přepojení stávající vodovodní přípojky 1", včetně úpravy konců potrubí a dodávky svěrné plastové spojky D 32 mm</t>
  </si>
  <si>
    <t>758008869</t>
  </si>
  <si>
    <t>127</t>
  </si>
  <si>
    <t>89220006R</t>
  </si>
  <si>
    <t>Přepojení stávající vodovodní přípojky 2", včetně úpravy konců potrubí a dodávky svěrné plastové spojky D 63 mm</t>
  </si>
  <si>
    <t>-1111322174</t>
  </si>
  <si>
    <t>128</t>
  </si>
  <si>
    <t>892221111R</t>
  </si>
  <si>
    <t>Zkouška těsnosti kanalizačního potrubí</t>
  </si>
  <si>
    <t>438813216</t>
  </si>
  <si>
    <t>36,0+124,5 "hlavní stoka</t>
  </si>
  <si>
    <t>14,5 "přepojení vedl.stok</t>
  </si>
  <si>
    <t>7,5+9,0 "přepojení kan.přípojek</t>
  </si>
  <si>
    <t>129</t>
  </si>
  <si>
    <t>892271111</t>
  </si>
  <si>
    <t>Tlaková zkouška vodou potrubí DN 100 nebo 125</t>
  </si>
  <si>
    <t>22115679</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</si>
  <si>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</si>
  <si>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</si>
  <si>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130</t>
  </si>
  <si>
    <t>892273122</t>
  </si>
  <si>
    <t>Proplach a dezinfekce vodovodního potrubí DN od 80 do 125</t>
  </si>
  <si>
    <t>1234285824</t>
  </si>
  <si>
    <t xml:space="preserve">Poznámka k souboru cen:
1. V cenách jsou započteny náklady na napuštění a vypuštění vody, dodání vody a dezinfekčního     prostředku. </t>
  </si>
  <si>
    <t>131</t>
  </si>
  <si>
    <t>892351111</t>
  </si>
  <si>
    <t>Tlaková zkouška vodou potrubí DN 150 nebo 200</t>
  </si>
  <si>
    <t>-959712589</t>
  </si>
  <si>
    <t>Tlakové zkoušky vodou na potrubí DN 150 nebo 200</t>
  </si>
  <si>
    <t>132</t>
  </si>
  <si>
    <t>892353122</t>
  </si>
  <si>
    <t>Proplach a dezinfekce vodovodního potrubí DN 150 nebo 200</t>
  </si>
  <si>
    <t>1875693101</t>
  </si>
  <si>
    <t>133</t>
  </si>
  <si>
    <t>89290012R</t>
  </si>
  <si>
    <t>Napojení na stávající kanalizaci ve stávající šachtě - demontáž pref.vstupu ze skruží a konusu, sanace a vyrovnání stáv.dna, příprava pro napojení nového potrubí</t>
  </si>
  <si>
    <t>1302396113</t>
  </si>
  <si>
    <t>134</t>
  </si>
  <si>
    <t>89290013R</t>
  </si>
  <si>
    <t>Přepojení potrubí stávající kanalizaci BET DN 300 mm, včetně úpravy konců potrubí a dodávky převlečné flexi nerezové spojky DN 300 mm s pryžovým těsněním</t>
  </si>
  <si>
    <t>1831414182</t>
  </si>
  <si>
    <t>135</t>
  </si>
  <si>
    <t>89290014R</t>
  </si>
  <si>
    <t>Přepojení potrubí stávající kanalizaci v šachtě, včetně navrtávky a vložení šachtové vložk a úpravy dna stávající šachty</t>
  </si>
  <si>
    <t>-1828450095</t>
  </si>
  <si>
    <t>136</t>
  </si>
  <si>
    <t>89290101R</t>
  </si>
  <si>
    <t>Přepojení stávající kan.přípojky DN 150 mm, včetně úpravy konců potrubí a dodávky přechodu PVC/KAM a přesuvné spojky</t>
  </si>
  <si>
    <t>-2059285516</t>
  </si>
  <si>
    <t>137</t>
  </si>
  <si>
    <t>89290102R</t>
  </si>
  <si>
    <t>Přepojení stávající kan.přípojky DN 200 mm, včetně úpravy konců potrubí a dodávky přechodu PVC/KAM a přesuvné spojky</t>
  </si>
  <si>
    <t>-2117396532</t>
  </si>
  <si>
    <t>138</t>
  </si>
  <si>
    <t>894401211</t>
  </si>
  <si>
    <t>Osazení betonových dílců pro šachty skruží rovných</t>
  </si>
  <si>
    <t>122367703</t>
  </si>
  <si>
    <t xml:space="preserve">Poznámka k souboru cen:
1. V cenách nejsou započteny náklady na dodání betonových dílců; dílce se oceňují ve specifikaci. </t>
  </si>
  <si>
    <t>139</t>
  </si>
  <si>
    <t>592241600</t>
  </si>
  <si>
    <t>skruž betonová s ocelová se stupadly +PE povlakem TBS-Q 1000/250/120 SP 100x25x12 cm</t>
  </si>
  <si>
    <t>38458377</t>
  </si>
  <si>
    <t>Prefabrikáty pro vstupní šachty a drenážní šachtice (betonové a železobetonové) šachty pro odpadní kanály a potrubí uložená v zemi skruže s ocelovými stupadly s PE povlakem TBS-Q 1000/250/120 SP  100 x 25 x 12</t>
  </si>
  <si>
    <t>140</t>
  </si>
  <si>
    <t>592241610</t>
  </si>
  <si>
    <t>skruž betonová s ocelová se stupadly +PE povlakem TBS-Q 1000/500/120 SP 100x50x12 cm</t>
  </si>
  <si>
    <t>-399685104</t>
  </si>
  <si>
    <t>Prefabrikáty pro vstupní šachty a drenážní šachtice (betonové a železobetonové) šachty pro odpadní kanály a potrubí uložená v zemi skruže s ocelovými stupadly s PE povlakem TBS-Q 1000/500/120 SP  100 x 50 x 12</t>
  </si>
  <si>
    <t>141</t>
  </si>
  <si>
    <t>894402211</t>
  </si>
  <si>
    <t>Osazení betonových dílců pro šachty skruží přechodových</t>
  </si>
  <si>
    <t>-1781982499</t>
  </si>
  <si>
    <t>142</t>
  </si>
  <si>
    <t>592243120</t>
  </si>
  <si>
    <t>konus šachetní betonový TBR-Q.1 100-63/58/12 KPS 100x62,5x58 cm</t>
  </si>
  <si>
    <t>-1191909907</t>
  </si>
  <si>
    <t>Prefabrikáty pro vstupní šachty a drenážní šachtice (betonové a železobetonové) šachty pro odpadní kanály a potrubí uložená v zemi konus šachetní (síla stěny 12 cm) KPS - kapsové plastové stupadlo TBR-Q.1 100-63/58/12 KPS     100 x 62,5 x 58</t>
  </si>
  <si>
    <t>143</t>
  </si>
  <si>
    <t>894414111</t>
  </si>
  <si>
    <t>Osazení železobetonových dílců pro šachty skruží základových</t>
  </si>
  <si>
    <t>637493626</t>
  </si>
  <si>
    <t xml:space="preserve">Poznámka k souboru cen:
1. V cenách nejsou započteny náklady na dodání železobetonových dílců; dodání těchto dílců se     oceňuje ve specifikaci. </t>
  </si>
  <si>
    <t>144</t>
  </si>
  <si>
    <t>592243370</t>
  </si>
  <si>
    <t>dno betonové šachty kanalizační přímé TBZ-Q.1 100/60 V max. 40 100/60x40 cm</t>
  </si>
  <si>
    <t>-1720798274</t>
  </si>
  <si>
    <t>Prefabrikáty pro vstupní šachty a drenážní šachtice (betonové a železobetonové) šachty pro odpadní kanály a potrubí uložená v zemi dno šachty kanalizační přímé V - průměr odtoku TBZ-Q.1  100/60 V max.40    100 / 60 x 40</t>
  </si>
  <si>
    <t>145</t>
  </si>
  <si>
    <t>592243480</t>
  </si>
  <si>
    <t>těsnění elastomerové pro spojení šachetních dílů EMT DN 1000</t>
  </si>
  <si>
    <t>-13606526</t>
  </si>
  <si>
    <t>Prefabrikáty pro vstupní šachty a drenážní šachtice (betonové a železobetonové) šachty pro odpadní kanály a potrubí uložená v zemi těsnění elastomerové pro spojení šachetních dílů EMT DN 1000</t>
  </si>
  <si>
    <t>146</t>
  </si>
  <si>
    <t>89810108R</t>
  </si>
  <si>
    <t>Protikorozní ochrana přír. spoje DN 80 mm - petrolátová hmota a bandáž - dodávka a montáž</t>
  </si>
  <si>
    <t>-631714250</t>
  </si>
  <si>
    <t>147</t>
  </si>
  <si>
    <t>pc.8009011</t>
  </si>
  <si>
    <t>přírubový spoj nerez pro DN 80 ( 8x šroub M16/80, matice, podložka a těsnění)</t>
  </si>
  <si>
    <t>988850999</t>
  </si>
  <si>
    <t>148</t>
  </si>
  <si>
    <t>89810109R</t>
  </si>
  <si>
    <t>Protikorozní ochrana přír. spoje DN 100 mm - petrolátová hmota a bandáž - dodávka a montáž</t>
  </si>
  <si>
    <t>-468611302</t>
  </si>
  <si>
    <t>149</t>
  </si>
  <si>
    <t>pc.8009021</t>
  </si>
  <si>
    <t>přírubový spoj nerez pro DN 100 ( 8x šroub M16/80, matice, podložka a těsnění)</t>
  </si>
  <si>
    <t>-944815706</t>
  </si>
  <si>
    <t>150</t>
  </si>
  <si>
    <t>89810111R</t>
  </si>
  <si>
    <t>Protikorozní ochrana přír. spoje DN 150 mm - petrolátová hmota a bandáž - dodávka a montáž</t>
  </si>
  <si>
    <t>-1401683950</t>
  </si>
  <si>
    <t>151</t>
  </si>
  <si>
    <t>pc.8009041</t>
  </si>
  <si>
    <t>přírubový spoj nerez pro DN 150 ( 8x šroub M20/90, matice, podložka a těsnění)</t>
  </si>
  <si>
    <t>-314999887</t>
  </si>
  <si>
    <t>152</t>
  </si>
  <si>
    <t>899103111</t>
  </si>
  <si>
    <t>Osazení poklopů litinových nebo ocelových včetně rámů hmotnosti nad 100 do 150 kg</t>
  </si>
  <si>
    <t>1559741192</t>
  </si>
  <si>
    <t>Osazení poklopů litinových a ocelových včetně rámů hmotnosti jednotlivě přes 100 do 150 kg</t>
  </si>
  <si>
    <t xml:space="preserve">Poznámka k souboru cen:
1. Cena -1111 lze použít i pro osazení rektifikačních kroužků nebo rámečků. 2. V cenách nejsou započteny náklady na dodání poklopů včetně rámů; tyto náklady se oceňují ve     specifikaci. </t>
  </si>
  <si>
    <t>153</t>
  </si>
  <si>
    <t>552414020</t>
  </si>
  <si>
    <t>poklop šachtový s rámem DN600 třída D 400, Bituplan bez odvětrání</t>
  </si>
  <si>
    <t>482143431</t>
  </si>
  <si>
    <t>Výrobky kanalizační litinové a ocelové šachtové poklopy z tvárné litiny šachtové poklopy samonivelační systém Bituplan® ACO CityTop Bituplan, třída zatížení D400, včetně adaptačního kroužku poklop s rámem, DN600 bez odvětrání</t>
  </si>
  <si>
    <t>Poznámka k položce:
= poklop plovoucí pro osazení do živičných krytů komunikací</t>
  </si>
  <si>
    <t>154</t>
  </si>
  <si>
    <t>899104211</t>
  </si>
  <si>
    <t>Demontáž poklopů litinových nebo ocelových včetně rámů hmotnosti přes 150 kg</t>
  </si>
  <si>
    <t>2115868301</t>
  </si>
  <si>
    <t>Demontáž poklopů litinových a ocelových včetně rámů, hmotnosti jednotlivě přes 150 Kg</t>
  </si>
  <si>
    <t>Poznámka k položce:
- demontáž poklopů z rušených šachet</t>
  </si>
  <si>
    <t>155</t>
  </si>
  <si>
    <t>899401111</t>
  </si>
  <si>
    <t>Osazení poklopů litinových ventilových</t>
  </si>
  <si>
    <t>1589271507</t>
  </si>
  <si>
    <t xml:space="preserve">Poznámka k souboru cen:
1. V cenách osazení poklopů jsou započteny i náklady na jejich podezdění. 2. V cenách nejsou započteny náklady na dodání poklopů; tyto se oceňují ve specifikaci. Ztratné se     nestanoví. </t>
  </si>
  <si>
    <t>156</t>
  </si>
  <si>
    <t>165000000001</t>
  </si>
  <si>
    <t>POKLOP ULIČNÍ TĚŽKÝ  VODA</t>
  </si>
  <si>
    <t>1475190199</t>
  </si>
  <si>
    <t>157</t>
  </si>
  <si>
    <t>899401112</t>
  </si>
  <si>
    <t>Osazení poklopů litinových šoupátkových</t>
  </si>
  <si>
    <t>918663210</t>
  </si>
  <si>
    <t>158</t>
  </si>
  <si>
    <t>175000000001</t>
  </si>
  <si>
    <t>POKLOP ULIČNÍ ŠOUPATA VODA</t>
  </si>
  <si>
    <t>1921609128</t>
  </si>
  <si>
    <t>POKLOPY ŠOUPATA ULIČNÍ VODA</t>
  </si>
  <si>
    <t>159</t>
  </si>
  <si>
    <t>348100000000</t>
  </si>
  <si>
    <t>PODKLAD. DESKA UNI</t>
  </si>
  <si>
    <t>1899221537</t>
  </si>
  <si>
    <t>160</t>
  </si>
  <si>
    <t>899721111</t>
  </si>
  <si>
    <t>Signalizační vodič DN do 150 mm na potrubí PVC</t>
  </si>
  <si>
    <t>-1917740443</t>
  </si>
  <si>
    <t>Signalizační vodič na potrubí PVC DN do 150 mm</t>
  </si>
  <si>
    <t>Poznámka k položce:
- bude použit Cu vodič průměr min. 6 mm2</t>
  </si>
  <si>
    <t>1,5+8,0 "potrubí vod.přípojek</t>
  </si>
  <si>
    <t>10+5+10+8+10 "potrubí odbočných řadů</t>
  </si>
  <si>
    <t>162,0 "potrubí vod.řadu</t>
  </si>
  <si>
    <t>161</t>
  </si>
  <si>
    <t>899722112</t>
  </si>
  <si>
    <t>Krytí potrubí z plastů výstražnou fólií z PVC 25 cm</t>
  </si>
  <si>
    <t>1226876120</t>
  </si>
  <si>
    <t>Krytí potrubí z plastů výstražnou fólií z PVC šířky 25 cm</t>
  </si>
  <si>
    <t>Ostatní konstrukce a práce-bourání</t>
  </si>
  <si>
    <t>162</t>
  </si>
  <si>
    <t>90010010R</t>
  </si>
  <si>
    <t>Provizorní zásobování nemovitostí pitnou vodou po dobu stavby - PE potrubí D 110 mm dl. 200,0 m, včetně napojení na řad, zabezpečení potrubí a prov.napojení přípojek a odbočných řadů</t>
  </si>
  <si>
    <t>1849073636</t>
  </si>
  <si>
    <t>163</t>
  </si>
  <si>
    <t>90090001R</t>
  </si>
  <si>
    <t>Demontáž a zpětná montáž stávajícího sloupu VO, vč. zajištění kabelového vedení</t>
  </si>
  <si>
    <t>-1295685614</t>
  </si>
  <si>
    <t>164</t>
  </si>
  <si>
    <t>90090002R</t>
  </si>
  <si>
    <t>Demontáž a zpětná montáž stávajícího sloupového semaforu, vč. zajištění kabelového vedení</t>
  </si>
  <si>
    <t>-1697896195</t>
  </si>
  <si>
    <t>165</t>
  </si>
  <si>
    <t>90090010R</t>
  </si>
  <si>
    <t>Demontáž a zpětná montáž stávajícího ocelového zábradlí v. do 1,2 m</t>
  </si>
  <si>
    <t>-476186748</t>
  </si>
  <si>
    <t>166</t>
  </si>
  <si>
    <t>916241113</t>
  </si>
  <si>
    <t>Osazení obrubníku kamenného ležatého s boční opěrou do lože z betonu prostého</t>
  </si>
  <si>
    <t>-1796105349</t>
  </si>
  <si>
    <t>Osazení obrubníku kamenného se zřízením lože, s vyplněním a zatřením spár cementovou maltou ležatého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</si>
  <si>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</si>
  <si>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 budou použity odstraňované a očištěné obrubníky</t>
  </si>
  <si>
    <t>167</t>
  </si>
  <si>
    <t>919731121</t>
  </si>
  <si>
    <t>Zarovnání styčné plochy podkladu nebo krytu živičného tl do 50 mm</t>
  </si>
  <si>
    <t>1776475162</t>
  </si>
  <si>
    <t>Zarovnání styčné plochy podkladu nebo krytu podél vybourané části komunikace nebo zpevněné plochy živičné tl. do 50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</si>
  <si>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</si>
  <si>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168</t>
  </si>
  <si>
    <t>919735111</t>
  </si>
  <si>
    <t>Řezání stávajícího živičného krytu hl do 50 mm</t>
  </si>
  <si>
    <t>987733180</t>
  </si>
  <si>
    <t>Řezání stávajícího živičného krytu nebo podkladu hloubky do 50 mm</t>
  </si>
  <si>
    <t xml:space="preserve">Poznámka k souboru cen:
1. V cenách jsou započteny i náklady na spotřebu vody. </t>
  </si>
  <si>
    <t>169</t>
  </si>
  <si>
    <t>979021113</t>
  </si>
  <si>
    <t>Očištění vybouraných obrubníků a krajníků silničních při překopech inženýrských sítí</t>
  </si>
  <si>
    <t>-1365609858</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</si>
  <si>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</si>
  <si>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</si>
  <si>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170</t>
  </si>
  <si>
    <t>979051121</t>
  </si>
  <si>
    <t>Očištění zámkových dlaždic se spárováním z kameniva těženého při překopech inženýrských sítí</t>
  </si>
  <si>
    <t>-435174714</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</si>
  <si>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</si>
  <si>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171</t>
  </si>
  <si>
    <t>979071011</t>
  </si>
  <si>
    <t>Očištění dlažebních kostek velkých s původním spárováním kamenivem těženým při překopech ing sítí</t>
  </si>
  <si>
    <t>319206182</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</si>
  <si>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</si>
  <si>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</si>
  <si>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172</t>
  </si>
  <si>
    <t>99090018R</t>
  </si>
  <si>
    <t>Zrušení stávajícího kanalizačního potrubí přípojek DN 150 nebo 200 mm dl. cca 16,5 m - odstraněním ze země</t>
  </si>
  <si>
    <t>kpl</t>
  </si>
  <si>
    <t>1784594616</t>
  </si>
  <si>
    <t>Zrušení stávajícího kanalizačního potrubí betonového DN 150 nebo 200 mm dl. cca 16,5 m - odstraněním ze země</t>
  </si>
  <si>
    <t xml:space="preserve">Poznámka k položce:
rušené potrubí kan.přípojek:
DN 150 mm - dl. 7,5 m
DN 200 mm - dl. 9,0 m
</t>
  </si>
  <si>
    <t>173</t>
  </si>
  <si>
    <t>99090022R</t>
  </si>
  <si>
    <t>Zrušení stávajícího kanalizačního potrubí betonového DN 300 nebo 400 mm dl. cca 175,0 m vč. konstrukcí 5 ks stávajících šachet - odstraněním ze země</t>
  </si>
  <si>
    <t>35094137</t>
  </si>
  <si>
    <t xml:space="preserve">Poznámka k položce:
rušené potrubí kan.stoky:
DN 300 mm - dl. 14,5 m
DN 400 mm - dl. 160,0 m
</t>
  </si>
  <si>
    <t>174</t>
  </si>
  <si>
    <t>99090101R</t>
  </si>
  <si>
    <t>Zrušení stávajícího vodovodního potrubí litinového nebo ocelového DN 80 - 150 mm - kompletním odstraněním ze země</t>
  </si>
  <si>
    <t>429262944</t>
  </si>
  <si>
    <t>8,0+15,0+162,0</t>
  </si>
  <si>
    <t>997</t>
  </si>
  <si>
    <t>Přesun sutě</t>
  </si>
  <si>
    <t>175</t>
  </si>
  <si>
    <t>997221571</t>
  </si>
  <si>
    <t>Vodorovná doprava vybouraných hmot do 1 km</t>
  </si>
  <si>
    <t>-1876438426</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</si>
  <si>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</si>
  <si>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</si>
  <si>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176</t>
  </si>
  <si>
    <t>997221579</t>
  </si>
  <si>
    <t>Příplatek ZKD 1 km u vodorovné dopravy vybouraných hmot</t>
  </si>
  <si>
    <t>-1199881744</t>
  </si>
  <si>
    <t>Vodorovná doprava vybouraných hmot bez naložení, ale se složením a s hrubým urovnáním na vzdálenost Příplatek k ceně za každý další i započatý 1 km přes 1 km</t>
  </si>
  <si>
    <t xml:space="preserve">Poznámka k položce:
- na skládku nebude odvezena odstraňovaná dlažba, kostky a obrubníky, tyto budou zpětně využity
- na skládku nebudou odvezeny odstraňované lit.poklopy a potrubí
 </t>
  </si>
  <si>
    <t>9*(464,199-(12,064+10,675+14,79+1,2+5,088))</t>
  </si>
  <si>
    <t>177</t>
  </si>
  <si>
    <t>997221815</t>
  </si>
  <si>
    <t>Poplatek za uložení betonového odpadu na skládce (skládkovné)</t>
  </si>
  <si>
    <t>566048644</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</si>
  <si>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</si>
  <si>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</si>
  <si>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104,906 "odstraňovaná podkladní vrstva komunikací</t>
  </si>
  <si>
    <t>64,0 "odstraňovaná kanalizace</t>
  </si>
  <si>
    <t>178</t>
  </si>
  <si>
    <t>997221845</t>
  </si>
  <si>
    <t>Poplatek za uložení odpadu z asfaltových povrchů na skládce (skládkovné)</t>
  </si>
  <si>
    <t>-96451612</t>
  </si>
  <si>
    <t>Poplatek za uložení stavebního odpadu na skládce (skládkovné) z asfaltových povrchů</t>
  </si>
  <si>
    <t>179</t>
  </si>
  <si>
    <t>997221855</t>
  </si>
  <si>
    <t>Poplatek za uložení odpadu z kameniva na skládce (skládkovné)</t>
  </si>
  <si>
    <t>250740851</t>
  </si>
  <si>
    <t>Poplatek za uložení stavebního odpadu na skládce (skládkovné) z kameniva</t>
  </si>
  <si>
    <t>998</t>
  </si>
  <si>
    <t>Přesun hmot</t>
  </si>
  <si>
    <t>180</t>
  </si>
  <si>
    <t>998276101</t>
  </si>
  <si>
    <t>Přesun hmot pro trubní vedení z trub z plastických hmot otevřený výkop</t>
  </si>
  <si>
    <t>-738246284</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</si>
  <si>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</si>
  <si>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</si>
  <si>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VRN</t>
  </si>
  <si>
    <t>Vedlejší rozpočtové náklady</t>
  </si>
  <si>
    <t>181</t>
  </si>
  <si>
    <t>010001000</t>
  </si>
  <si>
    <t>Průzkumné, geodetické a projektové práce</t>
  </si>
  <si>
    <t>…</t>
  </si>
  <si>
    <t>1024</t>
  </si>
  <si>
    <t>-807698853</t>
  </si>
  <si>
    <t>Základní rozdělení průvodních činností a nákladů průzkumné, geodetické a projektové práce</t>
  </si>
  <si>
    <t>Poznámka k položce:
- hydrogeologický a archeologický dohled po dobu stavby
- zaměření a vytýčení stáv. podzemních vedení
- zaměření po dokončení stavby + zhotovení geom.plánu
- dokumentace skutečného provedení</t>
  </si>
  <si>
    <t>182</t>
  </si>
  <si>
    <t>030001000</t>
  </si>
  <si>
    <t>Zařízení staveniště</t>
  </si>
  <si>
    <t>-295816775</t>
  </si>
  <si>
    <t>Základní rozdělení průvodních činností a nákladů zařízení staveniště</t>
  </si>
  <si>
    <t>Poznámka k položce:
- vybavení a zabezpečení staveniště
- zajištění výkopů a ZS mobilním oplocením
- zrušení zařízení staveniště</t>
  </si>
  <si>
    <t>183</t>
  </si>
  <si>
    <t>040001000</t>
  </si>
  <si>
    <t>Inženýrská činnost</t>
  </si>
  <si>
    <t>1840914423</t>
  </si>
  <si>
    <t>Základní rozdělení průvodních činností a nákladů inženýrská činnost</t>
  </si>
  <si>
    <t>Poznámka k položce:
- zkoušky hutnící 8x v komunikacích
- kompletační činnost</t>
  </si>
  <si>
    <t>184</t>
  </si>
  <si>
    <t>070001000</t>
  </si>
  <si>
    <t>Provozní vlivy</t>
  </si>
  <si>
    <t>-491834130</t>
  </si>
  <si>
    <t>Základní rozdělení průvodních činností a nákladů provozní vlivy</t>
  </si>
  <si>
    <t>Poznámka k položce:
- omezení silničního provozu a dočasné dopravní značení po dobu stavby
- provizorní zajištění přístupu ke stávajícím nemovitostem (lávky a přejezdy)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</si>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</sst>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7">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8"/>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170" fontId="62" fillId="0" borderId="0" applyFont="0" applyFill="0" applyBorder="0" applyAlignment="0" applyProtection="0"/>
    <xf numFmtId="168" fontId="62" fillId="0" borderId="0" applyFont="0" applyFill="0" applyBorder="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171" fontId="62" fillId="0" borderId="0" applyFont="0" applyFill="0" applyBorder="0" applyAlignment="0" applyProtection="0"/>
    <xf numFmtId="169" fontId="62"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4" fillId="0" borderId="0" applyAlignment="0">
      <protection locked="0"/>
    </xf>
    <xf numFmtId="0" fontId="73" fillId="0" borderId="0" applyNumberFormat="0" applyFill="0" applyBorder="0" applyAlignment="0" applyProtection="0"/>
    <xf numFmtId="0" fontId="62" fillId="23" borderId="6" applyNumberFormat="0" applyFont="0" applyAlignment="0" applyProtection="0"/>
    <xf numFmtId="9" fontId="62" fillId="0" borderId="0" applyFont="0" applyFill="0" applyBorder="0" applyAlignment="0" applyProtection="0"/>
    <xf numFmtId="0" fontId="74" fillId="0" borderId="7" applyNumberFormat="0" applyFill="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65">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2" fillId="0" borderId="0" xfId="0" applyFont="1" applyAlignment="1">
      <alignment vertical="center"/>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33" borderId="0" xfId="0" applyFont="1" applyFill="1" applyAlignment="1">
      <alignment horizontal="left" vertical="center"/>
    </xf>
    <xf numFmtId="0" fontId="4" fillId="33" borderId="0" xfId="0" applyFont="1" applyFill="1" applyAlignment="1">
      <alignment/>
    </xf>
    <xf numFmtId="0" fontId="88"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1"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1" fillId="0" borderId="0" xfId="0" applyFont="1" applyBorder="1" applyAlignment="1">
      <alignment horizontal="righ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81"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1"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1" fillId="0" borderId="27" xfId="0" applyFont="1" applyBorder="1" applyAlignment="1">
      <alignment horizontal="center" vertical="center" wrapText="1"/>
    </xf>
    <xf numFmtId="0" fontId="91" fillId="0" borderId="28" xfId="0" applyFont="1" applyBorder="1" applyAlignment="1">
      <alignment horizontal="center" vertical="center" wrapText="1"/>
    </xf>
    <xf numFmtId="0" fontId="91" fillId="0" borderId="29" xfId="0" applyFont="1" applyBorder="1" applyAlignment="1">
      <alignment horizontal="center" vertical="center" wrapText="1"/>
    </xf>
    <xf numFmtId="0" fontId="4" fillId="0" borderId="30" xfId="0" applyFont="1" applyBorder="1" applyAlignment="1">
      <alignment vertical="center"/>
    </xf>
    <xf numFmtId="0" fontId="92" fillId="0" borderId="0" xfId="0" applyFont="1" applyAlignment="1">
      <alignment horizontal="left" vertical="center"/>
    </xf>
    <xf numFmtId="0" fontId="92" fillId="0" borderId="0" xfId="0" applyFont="1" applyAlignment="1">
      <alignment vertical="center"/>
    </xf>
    <xf numFmtId="0" fontId="6" fillId="0" borderId="0" xfId="0" applyFont="1" applyAlignment="1">
      <alignment horizontal="center" vertical="center"/>
    </xf>
    <xf numFmtId="4" fontId="93" fillId="0" borderId="24" xfId="0" applyNumberFormat="1" applyFont="1" applyBorder="1" applyAlignment="1">
      <alignment vertical="center"/>
    </xf>
    <xf numFmtId="4" fontId="93" fillId="0" borderId="0" xfId="0" applyNumberFormat="1" applyFont="1" applyBorder="1" applyAlignment="1">
      <alignment vertical="center"/>
    </xf>
    <xf numFmtId="174" fontId="93" fillId="0" borderId="0" xfId="0" applyNumberFormat="1" applyFont="1" applyBorder="1" applyAlignment="1">
      <alignment vertical="center"/>
    </xf>
    <xf numFmtId="4" fontId="93"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12" fillId="0" borderId="0" xfId="0" applyFont="1" applyAlignment="1">
      <alignment horizontal="center" vertical="center"/>
    </xf>
    <xf numFmtId="4" fontId="96" fillId="0" borderId="31" xfId="0" applyNumberFormat="1" applyFont="1" applyBorder="1" applyAlignment="1">
      <alignment vertical="center"/>
    </xf>
    <xf numFmtId="4" fontId="96" fillId="0" borderId="32" xfId="0" applyNumberFormat="1" applyFont="1" applyBorder="1" applyAlignment="1">
      <alignment vertical="center"/>
    </xf>
    <xf numFmtId="174" fontId="96" fillId="0" borderId="32" xfId="0" applyNumberFormat="1" applyFont="1" applyBorder="1" applyAlignment="1">
      <alignment vertical="center"/>
    </xf>
    <xf numFmtId="4" fontId="96" fillId="0" borderId="33" xfId="0" applyNumberFormat="1" applyFont="1" applyBorder="1" applyAlignment="1">
      <alignment vertical="center"/>
    </xf>
    <xf numFmtId="0" fontId="7" fillId="0" borderId="0" xfId="0" applyFont="1" applyAlignment="1">
      <alignment horizontal="lef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1"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2" fillId="0" borderId="0" xfId="0" applyNumberFormat="1" applyFont="1" applyBorder="1" applyAlignment="1">
      <alignment vertical="center"/>
    </xf>
    <xf numFmtId="0" fontId="81" fillId="0" borderId="0" xfId="0" applyFont="1" applyBorder="1" applyAlignment="1" applyProtection="1">
      <alignment horizontal="right" vertical="center"/>
      <protection locked="0"/>
    </xf>
    <xf numFmtId="4" fontId="81" fillId="0" borderId="0" xfId="0" applyNumberFormat="1" applyFont="1" applyBorder="1" applyAlignment="1">
      <alignment vertical="center"/>
    </xf>
    <xf numFmtId="172" fontId="81"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7" fillId="0" borderId="0" xfId="0" applyFont="1" applyBorder="1" applyAlignment="1">
      <alignment horizontal="lef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1"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98"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2" fillId="0" borderId="0" xfId="0" applyNumberFormat="1" applyFont="1" applyAlignment="1">
      <alignment/>
    </xf>
    <xf numFmtId="174" fontId="99" fillId="0" borderId="22" xfId="0" applyNumberFormat="1" applyFont="1" applyBorder="1" applyAlignment="1">
      <alignment/>
    </xf>
    <xf numFmtId="174" fontId="99"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Alignment="1">
      <alignment horizontal="left"/>
    </xf>
    <xf numFmtId="0" fontId="82" fillId="0" borderId="0" xfId="0" applyFont="1" applyAlignment="1">
      <alignment horizontal="left"/>
    </xf>
    <xf numFmtId="0" fontId="84" fillId="0" borderId="0" xfId="0" applyFont="1" applyAlignment="1" applyProtection="1">
      <alignment/>
      <protection locked="0"/>
    </xf>
    <xf numFmtId="4" fontId="82" fillId="0" borderId="0" xfId="0" applyNumberFormat="1" applyFont="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center"/>
    </xf>
    <xf numFmtId="4" fontId="84" fillId="0" borderId="0" xfId="0" applyNumberFormat="1" applyFont="1" applyAlignment="1">
      <alignment vertical="center"/>
    </xf>
    <xf numFmtId="0" fontId="84" fillId="0" borderId="0" xfId="0" applyFont="1" applyBorder="1" applyAlignment="1">
      <alignment horizontal="left"/>
    </xf>
    <xf numFmtId="0" fontId="83" fillId="0" borderId="0" xfId="0" applyFont="1" applyBorder="1" applyAlignment="1">
      <alignment horizontal="left"/>
    </xf>
    <xf numFmtId="4" fontId="83"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1" fillId="23" borderId="36" xfId="0" applyFont="1" applyFill="1" applyBorder="1" applyAlignment="1" applyProtection="1">
      <alignment horizontal="left" vertical="center"/>
      <protection locked="0"/>
    </xf>
    <xf numFmtId="0" fontId="81" fillId="0" borderId="0" xfId="0" applyFont="1" applyBorder="1" applyAlignment="1">
      <alignment horizontal="center" vertical="center"/>
    </xf>
    <xf numFmtId="174" fontId="81" fillId="0" borderId="0" xfId="0" applyNumberFormat="1" applyFont="1" applyBorder="1" applyAlignment="1">
      <alignment vertical="center"/>
    </xf>
    <xf numFmtId="174" fontId="81" fillId="0" borderId="25" xfId="0" applyNumberFormat="1" applyFont="1" applyBorder="1" applyAlignment="1">
      <alignment vertical="center"/>
    </xf>
    <xf numFmtId="4" fontId="4" fillId="0" borderId="0" xfId="0" applyNumberFormat="1" applyFont="1" applyAlignment="1">
      <alignment vertical="center"/>
    </xf>
    <xf numFmtId="0" fontId="100" fillId="0" borderId="0" xfId="0" applyFont="1" applyAlignment="1">
      <alignment horizontal="left" vertical="center"/>
    </xf>
    <xf numFmtId="0" fontId="14" fillId="0" borderId="0" xfId="0" applyFont="1" applyAlignment="1">
      <alignment horizontal="left" vertical="center" wrapText="1"/>
    </xf>
    <xf numFmtId="0" fontId="101" fillId="0" borderId="0" xfId="0" applyFont="1" applyAlignment="1">
      <alignment vertical="center" wrapText="1"/>
    </xf>
    <xf numFmtId="0" fontId="85" fillId="0" borderId="13" xfId="0" applyFont="1" applyBorder="1" applyAlignment="1">
      <alignment vertical="center"/>
    </xf>
    <xf numFmtId="0" fontId="100"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6" fillId="0" borderId="13"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7" fillId="0" borderId="13" xfId="0" applyFont="1" applyBorder="1" applyAlignment="1">
      <alignment vertical="center"/>
    </xf>
    <xf numFmtId="0" fontId="87" fillId="0" borderId="0" xfId="0" applyFont="1" applyBorder="1" applyAlignment="1">
      <alignment horizontal="left" vertical="center"/>
    </xf>
    <xf numFmtId="0" fontId="87" fillId="0" borderId="0" xfId="0" applyFont="1" applyBorder="1" applyAlignment="1">
      <alignment horizontal="left" vertical="center" wrapText="1"/>
    </xf>
    <xf numFmtId="175" fontId="87" fillId="0" borderId="0" xfId="0" applyNumberFormat="1" applyFont="1" applyBorder="1" applyAlignment="1">
      <alignmen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7" fillId="0" borderId="0" xfId="0" applyFont="1" applyAlignment="1">
      <alignment horizontal="left" vertical="center"/>
    </xf>
    <xf numFmtId="0" fontId="101" fillId="0" borderId="0" xfId="0" applyFont="1" applyBorder="1" applyAlignment="1">
      <alignment vertical="center" wrapText="1"/>
    </xf>
    <xf numFmtId="0" fontId="14" fillId="0" borderId="0" xfId="0" applyFont="1" applyBorder="1" applyAlignment="1">
      <alignment horizontal="left" vertical="center" wrapText="1"/>
    </xf>
    <xf numFmtId="0" fontId="102" fillId="0" borderId="36" xfId="0" applyFont="1" applyBorder="1" applyAlignment="1" applyProtection="1">
      <alignment horizontal="center" vertical="center"/>
      <protection/>
    </xf>
    <xf numFmtId="49" fontId="102" fillId="0" borderId="36" xfId="0" applyNumberFormat="1" applyFont="1" applyBorder="1" applyAlignment="1" applyProtection="1">
      <alignment horizontal="left" vertical="center" wrapText="1"/>
      <protection/>
    </xf>
    <xf numFmtId="0" fontId="102" fillId="0" borderId="36" xfId="0" applyFont="1" applyBorder="1" applyAlignment="1" applyProtection="1">
      <alignment horizontal="left" vertical="center" wrapText="1"/>
      <protection/>
    </xf>
    <xf numFmtId="0" fontId="102" fillId="0" borderId="36" xfId="0" applyFont="1" applyBorder="1" applyAlignment="1" applyProtection="1">
      <alignment horizontal="center" vertical="center" wrapText="1"/>
      <protection/>
    </xf>
    <xf numFmtId="175" fontId="102" fillId="0" borderId="36" xfId="0" applyNumberFormat="1" applyFont="1" applyBorder="1" applyAlignment="1" applyProtection="1">
      <alignment vertical="center"/>
      <protection/>
    </xf>
    <xf numFmtId="4" fontId="102" fillId="23" borderId="36" xfId="0" applyNumberFormat="1" applyFont="1" applyFill="1" applyBorder="1" applyAlignment="1" applyProtection="1">
      <alignment vertical="center"/>
      <protection locked="0"/>
    </xf>
    <xf numFmtId="4" fontId="102" fillId="0" borderId="36" xfId="0" applyNumberFormat="1" applyFont="1" applyBorder="1" applyAlignment="1" applyProtection="1">
      <alignment vertical="center"/>
      <protection/>
    </xf>
    <xf numFmtId="0" fontId="102" fillId="0" borderId="13" xfId="0" applyFont="1" applyBorder="1" applyAlignment="1">
      <alignment vertical="center"/>
    </xf>
    <xf numFmtId="0" fontId="102" fillId="23" borderId="36" xfId="0" applyFont="1" applyFill="1" applyBorder="1" applyAlignment="1" applyProtection="1">
      <alignment horizontal="left" vertical="center"/>
      <protection locked="0"/>
    </xf>
    <xf numFmtId="0" fontId="102" fillId="0" borderId="0" xfId="0" applyFont="1" applyBorder="1" applyAlignment="1">
      <alignment horizontal="center" vertical="center"/>
    </xf>
    <xf numFmtId="0" fontId="87" fillId="0" borderId="0" xfId="0" applyFont="1" applyAlignment="1">
      <alignment horizontal="left" vertical="center"/>
    </xf>
    <xf numFmtId="0" fontId="87" fillId="0" borderId="0" xfId="0" applyFont="1" applyAlignment="1">
      <alignment horizontal="left" vertical="center" wrapText="1"/>
    </xf>
    <xf numFmtId="175" fontId="87" fillId="0" borderId="0" xfId="0" applyNumberFormat="1" applyFont="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Alignment="1">
      <alignment/>
    </xf>
    <xf numFmtId="0" fontId="103"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1" fillId="0" borderId="0" xfId="0" applyFont="1" applyBorder="1" applyAlignment="1">
      <alignment horizontal="right" vertical="center"/>
    </xf>
    <xf numFmtId="0" fontId="4" fillId="0" borderId="0" xfId="0" applyFont="1" applyBorder="1" applyAlignment="1">
      <alignment vertical="center"/>
    </xf>
    <xf numFmtId="172" fontId="81" fillId="0" borderId="0" xfId="0" applyNumberFormat="1" applyFont="1" applyBorder="1" applyAlignment="1">
      <alignment horizontal="center" vertical="center"/>
    </xf>
    <xf numFmtId="0" fontId="81" fillId="0" borderId="0" xfId="0" applyFont="1" applyBorder="1" applyAlignment="1">
      <alignment vertical="center"/>
    </xf>
    <xf numFmtId="4" fontId="103"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3"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5" fillId="0" borderId="0" xfId="0" applyNumberFormat="1" applyFont="1" applyAlignment="1">
      <alignment vertical="center"/>
    </xf>
    <xf numFmtId="0" fontId="95" fillId="0" borderId="0" xfId="0" applyFont="1" applyAlignment="1">
      <alignment vertical="center"/>
    </xf>
    <xf numFmtId="0" fontId="94" fillId="0" borderId="0" xfId="0" applyFont="1" applyAlignment="1">
      <alignment horizontal="left" vertical="center" wrapText="1"/>
    </xf>
    <xf numFmtId="4" fontId="92" fillId="0" borderId="0" xfId="0" applyNumberFormat="1" applyFont="1" applyAlignment="1">
      <alignment horizontal="right" vertical="center"/>
    </xf>
    <xf numFmtId="4" fontId="92" fillId="0" borderId="0" xfId="0" applyNumberFormat="1" applyFont="1" applyAlignment="1">
      <alignment vertical="center"/>
    </xf>
    <xf numFmtId="0" fontId="91"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1" fillId="0" borderId="0" xfId="0" applyFont="1" applyAlignment="1">
      <alignment horizontal="left" vertical="center" wrapText="1"/>
    </xf>
    <xf numFmtId="0" fontId="65" fillId="33" borderId="0" xfId="36" applyFill="1" applyAlignment="1">
      <alignment/>
    </xf>
    <xf numFmtId="0" fontId="104" fillId="0" borderId="0" xfId="36" applyFont="1" applyAlignment="1">
      <alignment horizontal="center" vertical="center"/>
    </xf>
    <xf numFmtId="0" fontId="105" fillId="33" borderId="0" xfId="0" applyFont="1" applyFill="1" applyAlignment="1">
      <alignment horizontal="left" vertical="center"/>
    </xf>
    <xf numFmtId="0" fontId="58" fillId="33" borderId="0" xfId="0" applyFont="1" applyFill="1" applyAlignment="1">
      <alignment vertical="center"/>
    </xf>
    <xf numFmtId="0" fontId="106" fillId="33" borderId="0" xfId="36" applyFont="1" applyFill="1" applyAlignment="1">
      <alignment vertical="center"/>
    </xf>
    <xf numFmtId="0" fontId="88" fillId="33" borderId="0" xfId="0" applyFont="1" applyFill="1" applyAlignment="1" applyProtection="1">
      <alignment horizontal="left" vertical="center"/>
      <protection/>
    </xf>
    <xf numFmtId="0" fontId="58" fillId="33" borderId="0" xfId="0" applyFont="1" applyFill="1" applyAlignment="1" applyProtection="1">
      <alignment vertical="center"/>
      <protection/>
    </xf>
    <xf numFmtId="0" fontId="105" fillId="33" borderId="0" xfId="0" applyFont="1" applyFill="1" applyAlignment="1" applyProtection="1">
      <alignment horizontal="left" vertical="center"/>
      <protection/>
    </xf>
    <xf numFmtId="0" fontId="106" fillId="33" borderId="0" xfId="36" applyFont="1" applyFill="1" applyAlignment="1" applyProtection="1">
      <alignment vertical="center"/>
      <protection/>
    </xf>
    <xf numFmtId="0" fontId="106" fillId="33" borderId="0" xfId="36" applyFont="1" applyFill="1" applyAlignment="1">
      <alignment vertical="center"/>
    </xf>
    <xf numFmtId="0" fontId="58"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2"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58"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2" xfId="47" applyFont="1" applyBorder="1" applyAlignment="1">
      <alignment horizontal="left" vertical="center"/>
      <protection locked="0"/>
    </xf>
    <xf numFmtId="0" fontId="12"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58"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58"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2" xfId="47" applyFont="1" applyBorder="1" applyAlignment="1">
      <alignment vertical="center"/>
      <protection locked="0"/>
    </xf>
    <xf numFmtId="0" fontId="12"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2" xfId="47" applyFont="1" applyBorder="1" applyAlignment="1">
      <alignment horizontal="left"/>
      <protection locked="0"/>
    </xf>
    <xf numFmtId="0" fontId="7" fillId="0" borderId="42" xfId="47" applyFont="1" applyBorder="1" applyAlignment="1">
      <alignment/>
      <protection locked="0"/>
    </xf>
    <xf numFmtId="0" fontId="12"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E3E52.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DEFFC.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238125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381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247650</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476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421875" defaultRowHeight="13.5"/>
  <cols>
    <col min="1" max="1" width="8.421875" style="0" customWidth="1"/>
    <col min="2" max="2" width="1.57421875" style="0" customWidth="1"/>
    <col min="3" max="3" width="4.140625" style="0" customWidth="1"/>
    <col min="4" max="33" width="2.57421875" style="0" customWidth="1"/>
    <col min="34" max="34" width="3.421875" style="0" customWidth="1"/>
    <col min="35" max="35" width="31.57421875" style="0" customWidth="1"/>
    <col min="36" max="37" width="2.421875" style="0" customWidth="1"/>
    <col min="38" max="38" width="8.421875" style="0" customWidth="1"/>
    <col min="39" max="39" width="3.421875" style="0" customWidth="1"/>
    <col min="40" max="40" width="13.421875" style="0" customWidth="1"/>
    <col min="41" max="41" width="7.421875" style="0" customWidth="1"/>
    <col min="42" max="42" width="4.140625" style="0" customWidth="1"/>
    <col min="43" max="43" width="15.57421875" style="0" customWidth="1"/>
    <col min="44" max="44" width="13.57421875" style="0" customWidth="1"/>
    <col min="45" max="47" width="25.8515625" style="0" hidden="1" customWidth="1"/>
    <col min="48" max="52" width="21.57421875" style="0" hidden="1" customWidth="1"/>
    <col min="53" max="53" width="19.140625" style="0" hidden="1" customWidth="1"/>
    <col min="54" max="54" width="25.00390625" style="0" hidden="1" customWidth="1"/>
    <col min="55" max="56" width="19.140625" style="0" hidden="1" customWidth="1"/>
    <col min="57" max="57" width="66.421875" style="0" customWidth="1"/>
    <col min="58" max="70" width="9.421875" style="0" customWidth="1"/>
    <col min="71" max="91" width="0" style="0" hidden="1" customWidth="1"/>
  </cols>
  <sheetData>
    <row r="1" spans="1:74" ht="21" customHeight="1">
      <c r="A1" s="269" t="s">
        <v>0</v>
      </c>
      <c r="B1" s="270"/>
      <c r="C1" s="270"/>
      <c r="D1" s="271" t="s">
        <v>1</v>
      </c>
      <c r="E1" s="270"/>
      <c r="F1" s="270"/>
      <c r="G1" s="270"/>
      <c r="H1" s="270"/>
      <c r="I1" s="270"/>
      <c r="J1" s="270"/>
      <c r="K1" s="272" t="s">
        <v>1175</v>
      </c>
      <c r="L1" s="272"/>
      <c r="M1" s="272"/>
      <c r="N1" s="272"/>
      <c r="O1" s="272"/>
      <c r="P1" s="272"/>
      <c r="Q1" s="272"/>
      <c r="R1" s="272"/>
      <c r="S1" s="272"/>
      <c r="T1" s="270"/>
      <c r="U1" s="270"/>
      <c r="V1" s="270"/>
      <c r="W1" s="272" t="s">
        <v>1176</v>
      </c>
      <c r="X1" s="272"/>
      <c r="Y1" s="272"/>
      <c r="Z1" s="272"/>
      <c r="AA1" s="272"/>
      <c r="AB1" s="272"/>
      <c r="AC1" s="272"/>
      <c r="AD1" s="272"/>
      <c r="AE1" s="272"/>
      <c r="AF1" s="272"/>
      <c r="AG1" s="272"/>
      <c r="AH1" s="272"/>
      <c r="AI1" s="264"/>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25"/>
      <c r="AS2" s="225"/>
      <c r="AT2" s="225"/>
      <c r="AU2" s="225"/>
      <c r="AV2" s="225"/>
      <c r="AW2" s="225"/>
      <c r="AX2" s="225"/>
      <c r="AY2" s="225"/>
      <c r="AZ2" s="225"/>
      <c r="BA2" s="225"/>
      <c r="BB2" s="225"/>
      <c r="BC2" s="225"/>
      <c r="BD2" s="225"/>
      <c r="BE2" s="225"/>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28" t="s">
        <v>14</v>
      </c>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
      <c r="AQ5" s="24"/>
      <c r="BE5" s="224" t="s">
        <v>15</v>
      </c>
      <c r="BS5" s="17" t="s">
        <v>6</v>
      </c>
    </row>
    <row r="6" spans="2:71" ht="36.75" customHeight="1">
      <c r="B6" s="21"/>
      <c r="C6" s="22"/>
      <c r="D6" s="29" t="s">
        <v>16</v>
      </c>
      <c r="E6" s="22"/>
      <c r="F6" s="22"/>
      <c r="G6" s="22"/>
      <c r="H6" s="22"/>
      <c r="I6" s="22"/>
      <c r="J6" s="22"/>
      <c r="K6" s="230" t="s">
        <v>17</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
      <c r="AQ6" s="24"/>
      <c r="BE6" s="225"/>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25"/>
      <c r="BS7" s="17" t="s">
        <v>23</v>
      </c>
    </row>
    <row r="8" spans="2:71" ht="14.2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25"/>
      <c r="BS8" s="17" t="s">
        <v>28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5"/>
      <c r="BS9" s="17" t="s">
        <v>29</v>
      </c>
    </row>
    <row r="10" spans="2:71" ht="14.2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25"/>
      <c r="BS10" s="17" t="s">
        <v>18</v>
      </c>
    </row>
    <row r="11" spans="2:71" ht="18"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225"/>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5"/>
      <c r="BS12" s="17" t="s">
        <v>18</v>
      </c>
    </row>
    <row r="13" spans="2:71" ht="14.2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225"/>
      <c r="BS13" s="17" t="s">
        <v>18</v>
      </c>
    </row>
    <row r="14" spans="2:71" ht="15">
      <c r="B14" s="21"/>
      <c r="C14" s="22"/>
      <c r="D14" s="22"/>
      <c r="E14" s="231" t="s">
        <v>35</v>
      </c>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30" t="s">
        <v>33</v>
      </c>
      <c r="AL14" s="22"/>
      <c r="AM14" s="22"/>
      <c r="AN14" s="32" t="s">
        <v>35</v>
      </c>
      <c r="AO14" s="22"/>
      <c r="AP14" s="22"/>
      <c r="AQ14" s="24"/>
      <c r="BE14" s="225"/>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5"/>
      <c r="BS15" s="17" t="s">
        <v>4</v>
      </c>
    </row>
    <row r="16" spans="2:71" ht="14.2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25"/>
      <c r="BS16" s="17" t="s">
        <v>4</v>
      </c>
    </row>
    <row r="17" spans="2:71" ht="18"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225"/>
      <c r="BS17" s="17" t="s">
        <v>38</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5"/>
      <c r="BS18" s="17" t="s">
        <v>6</v>
      </c>
    </row>
    <row r="19" spans="2:71" ht="14.2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5"/>
      <c r="BS19" s="17" t="s">
        <v>6</v>
      </c>
    </row>
    <row r="20" spans="2:71" ht="22.5" customHeight="1">
      <c r="B20" s="21"/>
      <c r="C20" s="22"/>
      <c r="D20" s="22"/>
      <c r="E20" s="232" t="s">
        <v>22</v>
      </c>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
      <c r="AP20" s="22"/>
      <c r="AQ20" s="24"/>
      <c r="BE20" s="225"/>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5"/>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5"/>
    </row>
    <row r="23" spans="2:57" s="1" customFormat="1" ht="25.5" customHeight="1">
      <c r="B23" s="34"/>
      <c r="C23" s="35"/>
      <c r="D23" s="36" t="s">
        <v>40</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3">
        <f>ROUND(AG51,2)</f>
        <v>0</v>
      </c>
      <c r="AL23" s="234"/>
      <c r="AM23" s="234"/>
      <c r="AN23" s="234"/>
      <c r="AO23" s="234"/>
      <c r="AP23" s="35"/>
      <c r="AQ23" s="38"/>
      <c r="BE23" s="226"/>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6"/>
    </row>
    <row r="25" spans="2:57" s="1" customFormat="1" ht="13.5">
      <c r="B25" s="34"/>
      <c r="C25" s="35"/>
      <c r="D25" s="35"/>
      <c r="E25" s="35"/>
      <c r="F25" s="35"/>
      <c r="G25" s="35"/>
      <c r="H25" s="35"/>
      <c r="I25" s="35"/>
      <c r="J25" s="35"/>
      <c r="K25" s="35"/>
      <c r="L25" s="235" t="s">
        <v>41</v>
      </c>
      <c r="M25" s="236"/>
      <c r="N25" s="236"/>
      <c r="O25" s="236"/>
      <c r="P25" s="35"/>
      <c r="Q25" s="35"/>
      <c r="R25" s="35"/>
      <c r="S25" s="35"/>
      <c r="T25" s="35"/>
      <c r="U25" s="35"/>
      <c r="V25" s="35"/>
      <c r="W25" s="235" t="s">
        <v>42</v>
      </c>
      <c r="X25" s="236"/>
      <c r="Y25" s="236"/>
      <c r="Z25" s="236"/>
      <c r="AA25" s="236"/>
      <c r="AB25" s="236"/>
      <c r="AC25" s="236"/>
      <c r="AD25" s="236"/>
      <c r="AE25" s="236"/>
      <c r="AF25" s="35"/>
      <c r="AG25" s="35"/>
      <c r="AH25" s="35"/>
      <c r="AI25" s="35"/>
      <c r="AJ25" s="35"/>
      <c r="AK25" s="235" t="s">
        <v>43</v>
      </c>
      <c r="AL25" s="236"/>
      <c r="AM25" s="236"/>
      <c r="AN25" s="236"/>
      <c r="AO25" s="236"/>
      <c r="AP25" s="35"/>
      <c r="AQ25" s="38"/>
      <c r="BE25" s="226"/>
    </row>
    <row r="26" spans="2:57" s="2" customFormat="1" ht="14.25" customHeight="1">
      <c r="B26" s="40"/>
      <c r="C26" s="41"/>
      <c r="D26" s="42" t="s">
        <v>44</v>
      </c>
      <c r="E26" s="41"/>
      <c r="F26" s="42" t="s">
        <v>45</v>
      </c>
      <c r="G26" s="41"/>
      <c r="H26" s="41"/>
      <c r="I26" s="41"/>
      <c r="J26" s="41"/>
      <c r="K26" s="41"/>
      <c r="L26" s="237">
        <v>0.21</v>
      </c>
      <c r="M26" s="238"/>
      <c r="N26" s="238"/>
      <c r="O26" s="238"/>
      <c r="P26" s="41"/>
      <c r="Q26" s="41"/>
      <c r="R26" s="41"/>
      <c r="S26" s="41"/>
      <c r="T26" s="41"/>
      <c r="U26" s="41"/>
      <c r="V26" s="41"/>
      <c r="W26" s="239">
        <f>ROUND(AZ51,2)</f>
        <v>0</v>
      </c>
      <c r="X26" s="238"/>
      <c r="Y26" s="238"/>
      <c r="Z26" s="238"/>
      <c r="AA26" s="238"/>
      <c r="AB26" s="238"/>
      <c r="AC26" s="238"/>
      <c r="AD26" s="238"/>
      <c r="AE26" s="238"/>
      <c r="AF26" s="41"/>
      <c r="AG26" s="41"/>
      <c r="AH26" s="41"/>
      <c r="AI26" s="41"/>
      <c r="AJ26" s="41"/>
      <c r="AK26" s="239">
        <f>ROUND(AV51,2)</f>
        <v>0</v>
      </c>
      <c r="AL26" s="238"/>
      <c r="AM26" s="238"/>
      <c r="AN26" s="238"/>
      <c r="AO26" s="238"/>
      <c r="AP26" s="41"/>
      <c r="AQ26" s="43"/>
      <c r="BE26" s="227"/>
    </row>
    <row r="27" spans="2:57" s="2" customFormat="1" ht="14.25" customHeight="1">
      <c r="B27" s="40"/>
      <c r="C27" s="41"/>
      <c r="D27" s="41"/>
      <c r="E27" s="41"/>
      <c r="F27" s="42" t="s">
        <v>46</v>
      </c>
      <c r="G27" s="41"/>
      <c r="H27" s="41"/>
      <c r="I27" s="41"/>
      <c r="J27" s="41"/>
      <c r="K27" s="41"/>
      <c r="L27" s="237">
        <v>0.15</v>
      </c>
      <c r="M27" s="238"/>
      <c r="N27" s="238"/>
      <c r="O27" s="238"/>
      <c r="P27" s="41"/>
      <c r="Q27" s="41"/>
      <c r="R27" s="41"/>
      <c r="S27" s="41"/>
      <c r="T27" s="41"/>
      <c r="U27" s="41"/>
      <c r="V27" s="41"/>
      <c r="W27" s="239">
        <f>ROUND(BA51,2)</f>
        <v>0</v>
      </c>
      <c r="X27" s="238"/>
      <c r="Y27" s="238"/>
      <c r="Z27" s="238"/>
      <c r="AA27" s="238"/>
      <c r="AB27" s="238"/>
      <c r="AC27" s="238"/>
      <c r="AD27" s="238"/>
      <c r="AE27" s="238"/>
      <c r="AF27" s="41"/>
      <c r="AG27" s="41"/>
      <c r="AH27" s="41"/>
      <c r="AI27" s="41"/>
      <c r="AJ27" s="41"/>
      <c r="AK27" s="239">
        <f>ROUND(AW51,2)</f>
        <v>0</v>
      </c>
      <c r="AL27" s="238"/>
      <c r="AM27" s="238"/>
      <c r="AN27" s="238"/>
      <c r="AO27" s="238"/>
      <c r="AP27" s="41"/>
      <c r="AQ27" s="43"/>
      <c r="BE27" s="227"/>
    </row>
    <row r="28" spans="2:57" s="2" customFormat="1" ht="14.25" customHeight="1" hidden="1">
      <c r="B28" s="40"/>
      <c r="C28" s="41"/>
      <c r="D28" s="41"/>
      <c r="E28" s="41"/>
      <c r="F28" s="42" t="s">
        <v>47</v>
      </c>
      <c r="G28" s="41"/>
      <c r="H28" s="41"/>
      <c r="I28" s="41"/>
      <c r="J28" s="41"/>
      <c r="K28" s="41"/>
      <c r="L28" s="237">
        <v>0.21</v>
      </c>
      <c r="M28" s="238"/>
      <c r="N28" s="238"/>
      <c r="O28" s="238"/>
      <c r="P28" s="41"/>
      <c r="Q28" s="41"/>
      <c r="R28" s="41"/>
      <c r="S28" s="41"/>
      <c r="T28" s="41"/>
      <c r="U28" s="41"/>
      <c r="V28" s="41"/>
      <c r="W28" s="239">
        <f>ROUND(BB51,2)</f>
        <v>0</v>
      </c>
      <c r="X28" s="238"/>
      <c r="Y28" s="238"/>
      <c r="Z28" s="238"/>
      <c r="AA28" s="238"/>
      <c r="AB28" s="238"/>
      <c r="AC28" s="238"/>
      <c r="AD28" s="238"/>
      <c r="AE28" s="238"/>
      <c r="AF28" s="41"/>
      <c r="AG28" s="41"/>
      <c r="AH28" s="41"/>
      <c r="AI28" s="41"/>
      <c r="AJ28" s="41"/>
      <c r="AK28" s="239">
        <v>0</v>
      </c>
      <c r="AL28" s="238"/>
      <c r="AM28" s="238"/>
      <c r="AN28" s="238"/>
      <c r="AO28" s="238"/>
      <c r="AP28" s="41"/>
      <c r="AQ28" s="43"/>
      <c r="BE28" s="227"/>
    </row>
    <row r="29" spans="2:57" s="2" customFormat="1" ht="14.25" customHeight="1" hidden="1">
      <c r="B29" s="40"/>
      <c r="C29" s="41"/>
      <c r="D29" s="41"/>
      <c r="E29" s="41"/>
      <c r="F29" s="42" t="s">
        <v>48</v>
      </c>
      <c r="G29" s="41"/>
      <c r="H29" s="41"/>
      <c r="I29" s="41"/>
      <c r="J29" s="41"/>
      <c r="K29" s="41"/>
      <c r="L29" s="237">
        <v>0.15</v>
      </c>
      <c r="M29" s="238"/>
      <c r="N29" s="238"/>
      <c r="O29" s="238"/>
      <c r="P29" s="41"/>
      <c r="Q29" s="41"/>
      <c r="R29" s="41"/>
      <c r="S29" s="41"/>
      <c r="T29" s="41"/>
      <c r="U29" s="41"/>
      <c r="V29" s="41"/>
      <c r="W29" s="239">
        <f>ROUND(BC51,2)</f>
        <v>0</v>
      </c>
      <c r="X29" s="238"/>
      <c r="Y29" s="238"/>
      <c r="Z29" s="238"/>
      <c r="AA29" s="238"/>
      <c r="AB29" s="238"/>
      <c r="AC29" s="238"/>
      <c r="AD29" s="238"/>
      <c r="AE29" s="238"/>
      <c r="AF29" s="41"/>
      <c r="AG29" s="41"/>
      <c r="AH29" s="41"/>
      <c r="AI29" s="41"/>
      <c r="AJ29" s="41"/>
      <c r="AK29" s="239">
        <v>0</v>
      </c>
      <c r="AL29" s="238"/>
      <c r="AM29" s="238"/>
      <c r="AN29" s="238"/>
      <c r="AO29" s="238"/>
      <c r="AP29" s="41"/>
      <c r="AQ29" s="43"/>
      <c r="BE29" s="227"/>
    </row>
    <row r="30" spans="2:57" s="2" customFormat="1" ht="14.25" customHeight="1" hidden="1">
      <c r="B30" s="40"/>
      <c r="C30" s="41"/>
      <c r="D30" s="41"/>
      <c r="E30" s="41"/>
      <c r="F30" s="42" t="s">
        <v>49</v>
      </c>
      <c r="G30" s="41"/>
      <c r="H30" s="41"/>
      <c r="I30" s="41"/>
      <c r="J30" s="41"/>
      <c r="K30" s="41"/>
      <c r="L30" s="237">
        <v>0</v>
      </c>
      <c r="M30" s="238"/>
      <c r="N30" s="238"/>
      <c r="O30" s="238"/>
      <c r="P30" s="41"/>
      <c r="Q30" s="41"/>
      <c r="R30" s="41"/>
      <c r="S30" s="41"/>
      <c r="T30" s="41"/>
      <c r="U30" s="41"/>
      <c r="V30" s="41"/>
      <c r="W30" s="239">
        <f>ROUND(BD51,2)</f>
        <v>0</v>
      </c>
      <c r="X30" s="238"/>
      <c r="Y30" s="238"/>
      <c r="Z30" s="238"/>
      <c r="AA30" s="238"/>
      <c r="AB30" s="238"/>
      <c r="AC30" s="238"/>
      <c r="AD30" s="238"/>
      <c r="AE30" s="238"/>
      <c r="AF30" s="41"/>
      <c r="AG30" s="41"/>
      <c r="AH30" s="41"/>
      <c r="AI30" s="41"/>
      <c r="AJ30" s="41"/>
      <c r="AK30" s="239">
        <v>0</v>
      </c>
      <c r="AL30" s="238"/>
      <c r="AM30" s="238"/>
      <c r="AN30" s="238"/>
      <c r="AO30" s="238"/>
      <c r="AP30" s="41"/>
      <c r="AQ30" s="43"/>
      <c r="BE30" s="227"/>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6"/>
    </row>
    <row r="32" spans="2:57" s="1" customFormat="1" ht="25.5" customHeight="1">
      <c r="B32" s="34"/>
      <c r="C32" s="44"/>
      <c r="D32" s="45" t="s">
        <v>50</v>
      </c>
      <c r="E32" s="46"/>
      <c r="F32" s="46"/>
      <c r="G32" s="46"/>
      <c r="H32" s="46"/>
      <c r="I32" s="46"/>
      <c r="J32" s="46"/>
      <c r="K32" s="46"/>
      <c r="L32" s="46"/>
      <c r="M32" s="46"/>
      <c r="N32" s="46"/>
      <c r="O32" s="46"/>
      <c r="P32" s="46"/>
      <c r="Q32" s="46"/>
      <c r="R32" s="46"/>
      <c r="S32" s="46"/>
      <c r="T32" s="47" t="s">
        <v>51</v>
      </c>
      <c r="U32" s="46"/>
      <c r="V32" s="46"/>
      <c r="W32" s="46"/>
      <c r="X32" s="240" t="s">
        <v>52</v>
      </c>
      <c r="Y32" s="241"/>
      <c r="Z32" s="241"/>
      <c r="AA32" s="241"/>
      <c r="AB32" s="241"/>
      <c r="AC32" s="46"/>
      <c r="AD32" s="46"/>
      <c r="AE32" s="46"/>
      <c r="AF32" s="46"/>
      <c r="AG32" s="46"/>
      <c r="AH32" s="46"/>
      <c r="AI32" s="46"/>
      <c r="AJ32" s="46"/>
      <c r="AK32" s="242">
        <f>SUM(AK23:AK30)</f>
        <v>0</v>
      </c>
      <c r="AL32" s="241"/>
      <c r="AM32" s="241"/>
      <c r="AN32" s="241"/>
      <c r="AO32" s="243"/>
      <c r="AP32" s="44"/>
      <c r="AQ32" s="48"/>
      <c r="BE32" s="226"/>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53</v>
      </c>
      <c r="AR39" s="34"/>
    </row>
    <row r="40" spans="2:44" s="1" customFormat="1" ht="6.75" customHeight="1">
      <c r="B40" s="34"/>
      <c r="AR40" s="34"/>
    </row>
    <row r="41" spans="2:44" s="3" customFormat="1" ht="14.25" customHeight="1">
      <c r="B41" s="55"/>
      <c r="C41" s="56" t="s">
        <v>13</v>
      </c>
      <c r="L41" s="3" t="str">
        <f>K5</f>
        <v>Kostelec</v>
      </c>
      <c r="AR41" s="55"/>
    </row>
    <row r="42" spans="2:44" s="4" customFormat="1" ht="36.75" customHeight="1">
      <c r="B42" s="57"/>
      <c r="C42" s="58" t="s">
        <v>16</v>
      </c>
      <c r="L42" s="244" t="str">
        <f>K6</f>
        <v>Kanalizace Kostelec nad Orlicí, ulice Příkopy</v>
      </c>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R42" s="57"/>
    </row>
    <row r="43" spans="2:44" s="1" customFormat="1" ht="6.75" customHeight="1">
      <c r="B43" s="34"/>
      <c r="AR43" s="34"/>
    </row>
    <row r="44" spans="2:44" s="1" customFormat="1" ht="15">
      <c r="B44" s="34"/>
      <c r="C44" s="56" t="s">
        <v>24</v>
      </c>
      <c r="L44" s="59" t="str">
        <f>IF(K8="","",K8)</f>
        <v>Kostelec nad Orlicí</v>
      </c>
      <c r="AI44" s="56" t="s">
        <v>26</v>
      </c>
      <c r="AM44" s="246" t="str">
        <f>IF(AN8="","",AN8)</f>
        <v>24.10.2016</v>
      </c>
      <c r="AN44" s="226"/>
      <c r="AR44" s="34"/>
    </row>
    <row r="45" spans="2:44" s="1" customFormat="1" ht="6.75" customHeight="1">
      <c r="B45" s="34"/>
      <c r="AR45" s="34"/>
    </row>
    <row r="46" spans="2:56" s="1" customFormat="1" ht="15">
      <c r="B46" s="34"/>
      <c r="C46" s="56" t="s">
        <v>30</v>
      </c>
      <c r="L46" s="3" t="str">
        <f>IF(E11="","",E11)</f>
        <v>Město Kostelec nad Orlicí, Palackého náměstí 38</v>
      </c>
      <c r="AI46" s="56" t="s">
        <v>36</v>
      </c>
      <c r="AM46" s="247" t="str">
        <f>IF(E17="","",E17)</f>
        <v>MK PROFI Hradec Králové s.r.o.</v>
      </c>
      <c r="AN46" s="226"/>
      <c r="AO46" s="226"/>
      <c r="AP46" s="226"/>
      <c r="AR46" s="34"/>
      <c r="AS46" s="248" t="s">
        <v>54</v>
      </c>
      <c r="AT46" s="249"/>
      <c r="AU46" s="61"/>
      <c r="AV46" s="61"/>
      <c r="AW46" s="61"/>
      <c r="AX46" s="61"/>
      <c r="AY46" s="61"/>
      <c r="AZ46" s="61"/>
      <c r="BA46" s="61"/>
      <c r="BB46" s="61"/>
      <c r="BC46" s="61"/>
      <c r="BD46" s="62"/>
    </row>
    <row r="47" spans="2:56" s="1" customFormat="1" ht="15">
      <c r="B47" s="34"/>
      <c r="C47" s="56" t="s">
        <v>34</v>
      </c>
      <c r="L47" s="3">
        <f>IF(E14="Vyplň údaj","",E14)</f>
      </c>
      <c r="AR47" s="34"/>
      <c r="AS47" s="250"/>
      <c r="AT47" s="236"/>
      <c r="AU47" s="35"/>
      <c r="AV47" s="35"/>
      <c r="AW47" s="35"/>
      <c r="AX47" s="35"/>
      <c r="AY47" s="35"/>
      <c r="AZ47" s="35"/>
      <c r="BA47" s="35"/>
      <c r="BB47" s="35"/>
      <c r="BC47" s="35"/>
      <c r="BD47" s="64"/>
    </row>
    <row r="48" spans="2:56" s="1" customFormat="1" ht="10.5" customHeight="1">
      <c r="B48" s="34"/>
      <c r="AR48" s="34"/>
      <c r="AS48" s="250"/>
      <c r="AT48" s="236"/>
      <c r="AU48" s="35"/>
      <c r="AV48" s="35"/>
      <c r="AW48" s="35"/>
      <c r="AX48" s="35"/>
      <c r="AY48" s="35"/>
      <c r="AZ48" s="35"/>
      <c r="BA48" s="35"/>
      <c r="BB48" s="35"/>
      <c r="BC48" s="35"/>
      <c r="BD48" s="64"/>
    </row>
    <row r="49" spans="2:56" s="1" customFormat="1" ht="29.25" customHeight="1">
      <c r="B49" s="34"/>
      <c r="C49" s="251" t="s">
        <v>55</v>
      </c>
      <c r="D49" s="252"/>
      <c r="E49" s="252"/>
      <c r="F49" s="252"/>
      <c r="G49" s="252"/>
      <c r="H49" s="65"/>
      <c r="I49" s="253" t="s">
        <v>56</v>
      </c>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4" t="s">
        <v>57</v>
      </c>
      <c r="AH49" s="252"/>
      <c r="AI49" s="252"/>
      <c r="AJ49" s="252"/>
      <c r="AK49" s="252"/>
      <c r="AL49" s="252"/>
      <c r="AM49" s="252"/>
      <c r="AN49" s="253" t="s">
        <v>58</v>
      </c>
      <c r="AO49" s="252"/>
      <c r="AP49" s="252"/>
      <c r="AQ49" s="66" t="s">
        <v>59</v>
      </c>
      <c r="AR49" s="34"/>
      <c r="AS49" s="67" t="s">
        <v>60</v>
      </c>
      <c r="AT49" s="68" t="s">
        <v>61</v>
      </c>
      <c r="AU49" s="68" t="s">
        <v>62</v>
      </c>
      <c r="AV49" s="68" t="s">
        <v>63</v>
      </c>
      <c r="AW49" s="68" t="s">
        <v>64</v>
      </c>
      <c r="AX49" s="68" t="s">
        <v>65</v>
      </c>
      <c r="AY49" s="68" t="s">
        <v>66</v>
      </c>
      <c r="AZ49" s="68" t="s">
        <v>67</v>
      </c>
      <c r="BA49" s="68" t="s">
        <v>68</v>
      </c>
      <c r="BB49" s="68" t="s">
        <v>69</v>
      </c>
      <c r="BC49" s="68" t="s">
        <v>70</v>
      </c>
      <c r="BD49" s="69" t="s">
        <v>71</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72</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58">
        <f>ROUND(AG52,2)</f>
        <v>0</v>
      </c>
      <c r="AH51" s="258"/>
      <c r="AI51" s="258"/>
      <c r="AJ51" s="258"/>
      <c r="AK51" s="258"/>
      <c r="AL51" s="258"/>
      <c r="AM51" s="258"/>
      <c r="AN51" s="259">
        <f>SUM(AG51,AT51)</f>
        <v>0</v>
      </c>
      <c r="AO51" s="259"/>
      <c r="AP51" s="259"/>
      <c r="AQ51" s="73" t="s">
        <v>22</v>
      </c>
      <c r="AR51" s="57"/>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8" t="s">
        <v>73</v>
      </c>
      <c r="BT51" s="58" t="s">
        <v>74</v>
      </c>
      <c r="BU51" s="78" t="s">
        <v>75</v>
      </c>
      <c r="BV51" s="58" t="s">
        <v>76</v>
      </c>
      <c r="BW51" s="58" t="s">
        <v>5</v>
      </c>
      <c r="BX51" s="58" t="s">
        <v>77</v>
      </c>
      <c r="CL51" s="58" t="s">
        <v>20</v>
      </c>
    </row>
    <row r="52" spans="1:91" s="5" customFormat="1" ht="27" customHeight="1">
      <c r="A52" s="265" t="s">
        <v>1177</v>
      </c>
      <c r="B52" s="79"/>
      <c r="C52" s="80"/>
      <c r="D52" s="257" t="s">
        <v>78</v>
      </c>
      <c r="E52" s="256"/>
      <c r="F52" s="256"/>
      <c r="G52" s="256"/>
      <c r="H52" s="256"/>
      <c r="I52" s="81"/>
      <c r="J52" s="257" t="s">
        <v>79</v>
      </c>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5">
        <f>'K-V - Stavební úpravy kan...'!J27</f>
        <v>0</v>
      </c>
      <c r="AH52" s="256"/>
      <c r="AI52" s="256"/>
      <c r="AJ52" s="256"/>
      <c r="AK52" s="256"/>
      <c r="AL52" s="256"/>
      <c r="AM52" s="256"/>
      <c r="AN52" s="255">
        <f>SUM(AG52,AT52)</f>
        <v>0</v>
      </c>
      <c r="AO52" s="256"/>
      <c r="AP52" s="256"/>
      <c r="AQ52" s="82" t="s">
        <v>80</v>
      </c>
      <c r="AR52" s="79"/>
      <c r="AS52" s="83">
        <v>0</v>
      </c>
      <c r="AT52" s="84">
        <f>ROUND(SUM(AV52:AW52),2)</f>
        <v>0</v>
      </c>
      <c r="AU52" s="85">
        <f>'K-V - Stavební úpravy kan...'!P87</f>
        <v>0</v>
      </c>
      <c r="AV52" s="84">
        <f>'K-V - Stavební úpravy kan...'!J30</f>
        <v>0</v>
      </c>
      <c r="AW52" s="84">
        <f>'K-V - Stavební úpravy kan...'!J31</f>
        <v>0</v>
      </c>
      <c r="AX52" s="84">
        <f>'K-V - Stavební úpravy kan...'!J32</f>
        <v>0</v>
      </c>
      <c r="AY52" s="84">
        <f>'K-V - Stavební úpravy kan...'!J33</f>
        <v>0</v>
      </c>
      <c r="AZ52" s="84">
        <f>'K-V - Stavební úpravy kan...'!F30</f>
        <v>0</v>
      </c>
      <c r="BA52" s="84">
        <f>'K-V - Stavební úpravy kan...'!F31</f>
        <v>0</v>
      </c>
      <c r="BB52" s="84">
        <f>'K-V - Stavební úpravy kan...'!F32</f>
        <v>0</v>
      </c>
      <c r="BC52" s="84">
        <f>'K-V - Stavební úpravy kan...'!F33</f>
        <v>0</v>
      </c>
      <c r="BD52" s="86">
        <f>'K-V - Stavební úpravy kan...'!F34</f>
        <v>0</v>
      </c>
      <c r="BT52" s="87" t="s">
        <v>23</v>
      </c>
      <c r="BV52" s="87" t="s">
        <v>76</v>
      </c>
      <c r="BW52" s="87" t="s">
        <v>81</v>
      </c>
      <c r="BX52" s="87" t="s">
        <v>5</v>
      </c>
      <c r="CL52" s="87" t="s">
        <v>20</v>
      </c>
      <c r="CM52" s="87" t="s">
        <v>82</v>
      </c>
    </row>
    <row r="53" spans="2:44" s="1" customFormat="1" ht="30" customHeight="1">
      <c r="B53" s="34"/>
      <c r="AR53" s="34"/>
    </row>
    <row r="54" spans="2:44" s="1" customFormat="1" ht="6.75" customHeight="1">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34"/>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K-V - Stavební úpravy kan...'!C2" tooltip="K-V - Stavební úpravy ka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9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421875" defaultRowHeight="13.5"/>
  <cols>
    <col min="1" max="1" width="8.421875" style="0" customWidth="1"/>
    <col min="2" max="2" width="1.57421875" style="0" customWidth="1"/>
    <col min="3" max="3" width="4.140625" style="0" customWidth="1"/>
    <col min="4" max="4" width="4.421875" style="0" customWidth="1"/>
    <col min="5" max="5" width="17.140625" style="0" customWidth="1"/>
    <col min="6" max="6" width="75.00390625" style="0" customWidth="1"/>
    <col min="7" max="7" width="8.57421875" style="0" customWidth="1"/>
    <col min="8" max="8" width="11.140625" style="0" customWidth="1"/>
    <col min="9" max="9" width="12.57421875" style="88" customWidth="1"/>
    <col min="10" max="10" width="23.421875" style="0" customWidth="1"/>
    <col min="11" max="11" width="15.421875" style="0" customWidth="1"/>
    <col min="12" max="12" width="9.421875" style="0" customWidth="1"/>
    <col min="13" max="18" width="0" style="0" hidden="1" customWidth="1"/>
    <col min="19" max="19" width="8.140625" style="0" hidden="1" customWidth="1"/>
    <col min="20" max="20" width="29.5742187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32" max="43" width="9.421875" style="0" customWidth="1"/>
    <col min="44" max="65" width="0" style="0" hidden="1" customWidth="1"/>
  </cols>
  <sheetData>
    <row r="1" spans="1:70" ht="21.75" customHeight="1">
      <c r="A1" s="15"/>
      <c r="B1" s="267"/>
      <c r="C1" s="267"/>
      <c r="D1" s="266" t="s">
        <v>1</v>
      </c>
      <c r="E1" s="267"/>
      <c r="F1" s="268" t="s">
        <v>1178</v>
      </c>
      <c r="G1" s="273" t="s">
        <v>1179</v>
      </c>
      <c r="H1" s="273"/>
      <c r="I1" s="274"/>
      <c r="J1" s="268" t="s">
        <v>1180</v>
      </c>
      <c r="K1" s="266" t="s">
        <v>83</v>
      </c>
      <c r="L1" s="268" t="s">
        <v>1181</v>
      </c>
      <c r="M1" s="268"/>
      <c r="N1" s="268"/>
      <c r="O1" s="268"/>
      <c r="P1" s="268"/>
      <c r="Q1" s="268"/>
      <c r="R1" s="268"/>
      <c r="S1" s="268"/>
      <c r="T1" s="268"/>
      <c r="U1" s="264"/>
      <c r="V1" s="26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5"/>
      <c r="M2" s="225"/>
      <c r="N2" s="225"/>
      <c r="O2" s="225"/>
      <c r="P2" s="225"/>
      <c r="Q2" s="225"/>
      <c r="R2" s="225"/>
      <c r="S2" s="225"/>
      <c r="T2" s="225"/>
      <c r="U2" s="225"/>
      <c r="V2" s="225"/>
      <c r="AT2" s="17" t="s">
        <v>81</v>
      </c>
    </row>
    <row r="3" spans="2:46" ht="6.75" customHeight="1">
      <c r="B3" s="18"/>
      <c r="C3" s="19"/>
      <c r="D3" s="19"/>
      <c r="E3" s="19"/>
      <c r="F3" s="19"/>
      <c r="G3" s="19"/>
      <c r="H3" s="19"/>
      <c r="I3" s="89"/>
      <c r="J3" s="19"/>
      <c r="K3" s="20"/>
      <c r="AT3" s="17" t="s">
        <v>82</v>
      </c>
    </row>
    <row r="4" spans="2:46" ht="36.75" customHeight="1">
      <c r="B4" s="21"/>
      <c r="C4" s="22"/>
      <c r="D4" s="23" t="s">
        <v>84</v>
      </c>
      <c r="E4" s="22"/>
      <c r="F4" s="22"/>
      <c r="G4" s="22"/>
      <c r="H4" s="22"/>
      <c r="I4" s="90"/>
      <c r="J4" s="22"/>
      <c r="K4" s="24"/>
      <c r="M4" s="25" t="s">
        <v>10</v>
      </c>
      <c r="AT4" s="17" t="s">
        <v>4</v>
      </c>
    </row>
    <row r="5" spans="2:11" ht="6.75" customHeight="1">
      <c r="B5" s="21"/>
      <c r="C5" s="22"/>
      <c r="D5" s="22"/>
      <c r="E5" s="22"/>
      <c r="F5" s="22"/>
      <c r="G5" s="22"/>
      <c r="H5" s="22"/>
      <c r="I5" s="90"/>
      <c r="J5" s="22"/>
      <c r="K5" s="24"/>
    </row>
    <row r="6" spans="2:11" ht="15">
      <c r="B6" s="21"/>
      <c r="C6" s="22"/>
      <c r="D6" s="30" t="s">
        <v>16</v>
      </c>
      <c r="E6" s="22"/>
      <c r="F6" s="22"/>
      <c r="G6" s="22"/>
      <c r="H6" s="22"/>
      <c r="I6" s="90"/>
      <c r="J6" s="22"/>
      <c r="K6" s="24"/>
    </row>
    <row r="7" spans="2:11" ht="22.5" customHeight="1">
      <c r="B7" s="21"/>
      <c r="C7" s="22"/>
      <c r="D7" s="22"/>
      <c r="E7" s="260" t="str">
        <f>'Rekapitulace stavby'!K6</f>
        <v>Kanalizace Kostelec nad Orlicí, ulice Příkopy</v>
      </c>
      <c r="F7" s="229"/>
      <c r="G7" s="229"/>
      <c r="H7" s="229"/>
      <c r="I7" s="90"/>
      <c r="J7" s="22"/>
      <c r="K7" s="24"/>
    </row>
    <row r="8" spans="2:11" s="1" customFormat="1" ht="15">
      <c r="B8" s="34"/>
      <c r="C8" s="35"/>
      <c r="D8" s="30" t="s">
        <v>85</v>
      </c>
      <c r="E8" s="35"/>
      <c r="F8" s="35"/>
      <c r="G8" s="35"/>
      <c r="H8" s="35"/>
      <c r="I8" s="91"/>
      <c r="J8" s="35"/>
      <c r="K8" s="38"/>
    </row>
    <row r="9" spans="2:11" s="1" customFormat="1" ht="36.75" customHeight="1">
      <c r="B9" s="34"/>
      <c r="C9" s="35"/>
      <c r="D9" s="35"/>
      <c r="E9" s="261" t="s">
        <v>86</v>
      </c>
      <c r="F9" s="236"/>
      <c r="G9" s="236"/>
      <c r="H9" s="236"/>
      <c r="I9" s="91"/>
      <c r="J9" s="35"/>
      <c r="K9" s="38"/>
    </row>
    <row r="10" spans="2:11" s="1" customFormat="1" ht="13.5">
      <c r="B10" s="34"/>
      <c r="C10" s="35"/>
      <c r="D10" s="35"/>
      <c r="E10" s="35"/>
      <c r="F10" s="35"/>
      <c r="G10" s="35"/>
      <c r="H10" s="35"/>
      <c r="I10" s="91"/>
      <c r="J10" s="35"/>
      <c r="K10" s="38"/>
    </row>
    <row r="11" spans="2:11" s="1" customFormat="1" ht="14.25" customHeight="1">
      <c r="B11" s="34"/>
      <c r="C11" s="35"/>
      <c r="D11" s="30" t="s">
        <v>19</v>
      </c>
      <c r="E11" s="35"/>
      <c r="F11" s="28" t="s">
        <v>20</v>
      </c>
      <c r="G11" s="35"/>
      <c r="H11" s="35"/>
      <c r="I11" s="92" t="s">
        <v>21</v>
      </c>
      <c r="J11" s="28" t="s">
        <v>22</v>
      </c>
      <c r="K11" s="38"/>
    </row>
    <row r="12" spans="2:11" s="1" customFormat="1" ht="14.25" customHeight="1">
      <c r="B12" s="34"/>
      <c r="C12" s="35"/>
      <c r="D12" s="30" t="s">
        <v>24</v>
      </c>
      <c r="E12" s="35"/>
      <c r="F12" s="28" t="s">
        <v>25</v>
      </c>
      <c r="G12" s="35"/>
      <c r="H12" s="35"/>
      <c r="I12" s="92" t="s">
        <v>26</v>
      </c>
      <c r="J12" s="93" t="str">
        <f>'Rekapitulace stavby'!AN8</f>
        <v>24.10.2016</v>
      </c>
      <c r="K12" s="38"/>
    </row>
    <row r="13" spans="2:11" s="1" customFormat="1" ht="10.5" customHeight="1">
      <c r="B13" s="34"/>
      <c r="C13" s="35"/>
      <c r="D13" s="35"/>
      <c r="E13" s="35"/>
      <c r="F13" s="35"/>
      <c r="G13" s="35"/>
      <c r="H13" s="35"/>
      <c r="I13" s="91"/>
      <c r="J13" s="35"/>
      <c r="K13" s="38"/>
    </row>
    <row r="14" spans="2:11" s="1" customFormat="1" ht="14.25" customHeight="1">
      <c r="B14" s="34"/>
      <c r="C14" s="35"/>
      <c r="D14" s="30" t="s">
        <v>30</v>
      </c>
      <c r="E14" s="35"/>
      <c r="F14" s="35"/>
      <c r="G14" s="35"/>
      <c r="H14" s="35"/>
      <c r="I14" s="92" t="s">
        <v>31</v>
      </c>
      <c r="J14" s="28" t="s">
        <v>22</v>
      </c>
      <c r="K14" s="38"/>
    </row>
    <row r="15" spans="2:11" s="1" customFormat="1" ht="18" customHeight="1">
      <c r="B15" s="34"/>
      <c r="C15" s="35"/>
      <c r="D15" s="35"/>
      <c r="E15" s="28" t="s">
        <v>32</v>
      </c>
      <c r="F15" s="35"/>
      <c r="G15" s="35"/>
      <c r="H15" s="35"/>
      <c r="I15" s="92" t="s">
        <v>33</v>
      </c>
      <c r="J15" s="28" t="s">
        <v>22</v>
      </c>
      <c r="K15" s="38"/>
    </row>
    <row r="16" spans="2:11" s="1" customFormat="1" ht="6.75" customHeight="1">
      <c r="B16" s="34"/>
      <c r="C16" s="35"/>
      <c r="D16" s="35"/>
      <c r="E16" s="35"/>
      <c r="F16" s="35"/>
      <c r="G16" s="35"/>
      <c r="H16" s="35"/>
      <c r="I16" s="91"/>
      <c r="J16" s="35"/>
      <c r="K16" s="38"/>
    </row>
    <row r="17" spans="2:11" s="1" customFormat="1" ht="14.25" customHeight="1">
      <c r="B17" s="34"/>
      <c r="C17" s="35"/>
      <c r="D17" s="30" t="s">
        <v>34</v>
      </c>
      <c r="E17" s="35"/>
      <c r="F17" s="35"/>
      <c r="G17" s="35"/>
      <c r="H17" s="35"/>
      <c r="I17" s="92"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2" t="s">
        <v>33</v>
      </c>
      <c r="J18" s="28">
        <f>IF('Rekapitulace stavby'!AN14="Vyplň údaj","",IF('Rekapitulace stavby'!AN14="","",'Rekapitulace stavby'!AN14))</f>
      </c>
      <c r="K18" s="38"/>
    </row>
    <row r="19" spans="2:11" s="1" customFormat="1" ht="6.75" customHeight="1">
      <c r="B19" s="34"/>
      <c r="C19" s="35"/>
      <c r="D19" s="35"/>
      <c r="E19" s="35"/>
      <c r="F19" s="35"/>
      <c r="G19" s="35"/>
      <c r="H19" s="35"/>
      <c r="I19" s="91"/>
      <c r="J19" s="35"/>
      <c r="K19" s="38"/>
    </row>
    <row r="20" spans="2:11" s="1" customFormat="1" ht="14.25" customHeight="1">
      <c r="B20" s="34"/>
      <c r="C20" s="35"/>
      <c r="D20" s="30" t="s">
        <v>36</v>
      </c>
      <c r="E20" s="35"/>
      <c r="F20" s="35"/>
      <c r="G20" s="35"/>
      <c r="H20" s="35"/>
      <c r="I20" s="92" t="s">
        <v>31</v>
      </c>
      <c r="J20" s="28" t="s">
        <v>22</v>
      </c>
      <c r="K20" s="38"/>
    </row>
    <row r="21" spans="2:11" s="1" customFormat="1" ht="18" customHeight="1">
      <c r="B21" s="34"/>
      <c r="C21" s="35"/>
      <c r="D21" s="35"/>
      <c r="E21" s="28" t="s">
        <v>37</v>
      </c>
      <c r="F21" s="35"/>
      <c r="G21" s="35"/>
      <c r="H21" s="35"/>
      <c r="I21" s="92" t="s">
        <v>33</v>
      </c>
      <c r="J21" s="28" t="s">
        <v>22</v>
      </c>
      <c r="K21" s="38"/>
    </row>
    <row r="22" spans="2:11" s="1" customFormat="1" ht="6.75" customHeight="1">
      <c r="B22" s="34"/>
      <c r="C22" s="35"/>
      <c r="D22" s="35"/>
      <c r="E22" s="35"/>
      <c r="F22" s="35"/>
      <c r="G22" s="35"/>
      <c r="H22" s="35"/>
      <c r="I22" s="91"/>
      <c r="J22" s="35"/>
      <c r="K22" s="38"/>
    </row>
    <row r="23" spans="2:11" s="1" customFormat="1" ht="14.25" customHeight="1">
      <c r="B23" s="34"/>
      <c r="C23" s="35"/>
      <c r="D23" s="30" t="s">
        <v>39</v>
      </c>
      <c r="E23" s="35"/>
      <c r="F23" s="35"/>
      <c r="G23" s="35"/>
      <c r="H23" s="35"/>
      <c r="I23" s="91"/>
      <c r="J23" s="35"/>
      <c r="K23" s="38"/>
    </row>
    <row r="24" spans="2:11" s="6" customFormat="1" ht="22.5" customHeight="1">
      <c r="B24" s="94"/>
      <c r="C24" s="95"/>
      <c r="D24" s="95"/>
      <c r="E24" s="232" t="s">
        <v>22</v>
      </c>
      <c r="F24" s="262"/>
      <c r="G24" s="262"/>
      <c r="H24" s="262"/>
      <c r="I24" s="96"/>
      <c r="J24" s="95"/>
      <c r="K24" s="97"/>
    </row>
    <row r="25" spans="2:11" s="1" customFormat="1" ht="6.75" customHeight="1">
      <c r="B25" s="34"/>
      <c r="C25" s="35"/>
      <c r="D25" s="35"/>
      <c r="E25" s="35"/>
      <c r="F25" s="35"/>
      <c r="G25" s="35"/>
      <c r="H25" s="35"/>
      <c r="I25" s="91"/>
      <c r="J25" s="35"/>
      <c r="K25" s="38"/>
    </row>
    <row r="26" spans="2:11" s="1" customFormat="1" ht="6.75" customHeight="1">
      <c r="B26" s="34"/>
      <c r="C26" s="35"/>
      <c r="D26" s="61"/>
      <c r="E26" s="61"/>
      <c r="F26" s="61"/>
      <c r="G26" s="61"/>
      <c r="H26" s="61"/>
      <c r="I26" s="98"/>
      <c r="J26" s="61"/>
      <c r="K26" s="99"/>
    </row>
    <row r="27" spans="2:11" s="1" customFormat="1" ht="24.75" customHeight="1">
      <c r="B27" s="34"/>
      <c r="C27" s="35"/>
      <c r="D27" s="100" t="s">
        <v>40</v>
      </c>
      <c r="E27" s="35"/>
      <c r="F27" s="35"/>
      <c r="G27" s="35"/>
      <c r="H27" s="35"/>
      <c r="I27" s="91"/>
      <c r="J27" s="101">
        <f>ROUND(J87,2)</f>
        <v>0</v>
      </c>
      <c r="K27" s="38"/>
    </row>
    <row r="28" spans="2:11" s="1" customFormat="1" ht="6.75" customHeight="1">
      <c r="B28" s="34"/>
      <c r="C28" s="35"/>
      <c r="D28" s="61"/>
      <c r="E28" s="61"/>
      <c r="F28" s="61"/>
      <c r="G28" s="61"/>
      <c r="H28" s="61"/>
      <c r="I28" s="98"/>
      <c r="J28" s="61"/>
      <c r="K28" s="99"/>
    </row>
    <row r="29" spans="2:11" s="1" customFormat="1" ht="14.25" customHeight="1">
      <c r="B29" s="34"/>
      <c r="C29" s="35"/>
      <c r="D29" s="35"/>
      <c r="E29" s="35"/>
      <c r="F29" s="39" t="s">
        <v>42</v>
      </c>
      <c r="G29" s="35"/>
      <c r="H29" s="35"/>
      <c r="I29" s="102" t="s">
        <v>41</v>
      </c>
      <c r="J29" s="39" t="s">
        <v>43</v>
      </c>
      <c r="K29" s="38"/>
    </row>
    <row r="30" spans="2:11" s="1" customFormat="1" ht="14.25" customHeight="1">
      <c r="B30" s="34"/>
      <c r="C30" s="35"/>
      <c r="D30" s="42" t="s">
        <v>44</v>
      </c>
      <c r="E30" s="42" t="s">
        <v>45</v>
      </c>
      <c r="F30" s="103">
        <f>ROUND(SUM(BE87:BE694),2)</f>
        <v>0</v>
      </c>
      <c r="G30" s="35"/>
      <c r="H30" s="35"/>
      <c r="I30" s="104">
        <v>0.21</v>
      </c>
      <c r="J30" s="103">
        <f>ROUND(ROUND((SUM(BE87:BE694)),2)*I30,2)</f>
        <v>0</v>
      </c>
      <c r="K30" s="38"/>
    </row>
    <row r="31" spans="2:11" s="1" customFormat="1" ht="14.25" customHeight="1">
      <c r="B31" s="34"/>
      <c r="C31" s="35"/>
      <c r="D31" s="35"/>
      <c r="E31" s="42" t="s">
        <v>46</v>
      </c>
      <c r="F31" s="103">
        <f>ROUND(SUM(BF87:BF694),2)</f>
        <v>0</v>
      </c>
      <c r="G31" s="35"/>
      <c r="H31" s="35"/>
      <c r="I31" s="104">
        <v>0.15</v>
      </c>
      <c r="J31" s="103">
        <f>ROUND(ROUND((SUM(BF87:BF694)),2)*I31,2)</f>
        <v>0</v>
      </c>
      <c r="K31" s="38"/>
    </row>
    <row r="32" spans="2:11" s="1" customFormat="1" ht="14.25" customHeight="1" hidden="1">
      <c r="B32" s="34"/>
      <c r="C32" s="35"/>
      <c r="D32" s="35"/>
      <c r="E32" s="42" t="s">
        <v>47</v>
      </c>
      <c r="F32" s="103">
        <f>ROUND(SUM(BG87:BG694),2)</f>
        <v>0</v>
      </c>
      <c r="G32" s="35"/>
      <c r="H32" s="35"/>
      <c r="I32" s="104">
        <v>0.21</v>
      </c>
      <c r="J32" s="103">
        <v>0</v>
      </c>
      <c r="K32" s="38"/>
    </row>
    <row r="33" spans="2:11" s="1" customFormat="1" ht="14.25" customHeight="1" hidden="1">
      <c r="B33" s="34"/>
      <c r="C33" s="35"/>
      <c r="D33" s="35"/>
      <c r="E33" s="42" t="s">
        <v>48</v>
      </c>
      <c r="F33" s="103">
        <f>ROUND(SUM(BH87:BH694),2)</f>
        <v>0</v>
      </c>
      <c r="G33" s="35"/>
      <c r="H33" s="35"/>
      <c r="I33" s="104">
        <v>0.15</v>
      </c>
      <c r="J33" s="103">
        <v>0</v>
      </c>
      <c r="K33" s="38"/>
    </row>
    <row r="34" spans="2:11" s="1" customFormat="1" ht="14.25" customHeight="1" hidden="1">
      <c r="B34" s="34"/>
      <c r="C34" s="35"/>
      <c r="D34" s="35"/>
      <c r="E34" s="42" t="s">
        <v>49</v>
      </c>
      <c r="F34" s="103">
        <f>ROUND(SUM(BI87:BI694),2)</f>
        <v>0</v>
      </c>
      <c r="G34" s="35"/>
      <c r="H34" s="35"/>
      <c r="I34" s="104">
        <v>0</v>
      </c>
      <c r="J34" s="103">
        <v>0</v>
      </c>
      <c r="K34" s="38"/>
    </row>
    <row r="35" spans="2:11" s="1" customFormat="1" ht="6.75" customHeight="1">
      <c r="B35" s="34"/>
      <c r="C35" s="35"/>
      <c r="D35" s="35"/>
      <c r="E35" s="35"/>
      <c r="F35" s="35"/>
      <c r="G35" s="35"/>
      <c r="H35" s="35"/>
      <c r="I35" s="91"/>
      <c r="J35" s="35"/>
      <c r="K35" s="38"/>
    </row>
    <row r="36" spans="2:11" s="1" customFormat="1" ht="24.75" customHeight="1">
      <c r="B36" s="34"/>
      <c r="C36" s="105"/>
      <c r="D36" s="106" t="s">
        <v>50</v>
      </c>
      <c r="E36" s="65"/>
      <c r="F36" s="65"/>
      <c r="G36" s="107" t="s">
        <v>51</v>
      </c>
      <c r="H36" s="108" t="s">
        <v>52</v>
      </c>
      <c r="I36" s="109"/>
      <c r="J36" s="110">
        <f>SUM(J27:J34)</f>
        <v>0</v>
      </c>
      <c r="K36" s="111"/>
    </row>
    <row r="37" spans="2:11" s="1" customFormat="1" ht="14.25" customHeight="1">
      <c r="B37" s="49"/>
      <c r="C37" s="50"/>
      <c r="D37" s="50"/>
      <c r="E37" s="50"/>
      <c r="F37" s="50"/>
      <c r="G37" s="50"/>
      <c r="H37" s="50"/>
      <c r="I37" s="112"/>
      <c r="J37" s="50"/>
      <c r="K37" s="51"/>
    </row>
    <row r="41" spans="2:11" s="1" customFormat="1" ht="6.75" customHeight="1">
      <c r="B41" s="52"/>
      <c r="C41" s="53"/>
      <c r="D41" s="53"/>
      <c r="E41" s="53"/>
      <c r="F41" s="53"/>
      <c r="G41" s="53"/>
      <c r="H41" s="53"/>
      <c r="I41" s="113"/>
      <c r="J41" s="53"/>
      <c r="K41" s="114"/>
    </row>
    <row r="42" spans="2:11" s="1" customFormat="1" ht="36.75" customHeight="1">
      <c r="B42" s="34"/>
      <c r="C42" s="23" t="s">
        <v>87</v>
      </c>
      <c r="D42" s="35"/>
      <c r="E42" s="35"/>
      <c r="F42" s="35"/>
      <c r="G42" s="35"/>
      <c r="H42" s="35"/>
      <c r="I42" s="91"/>
      <c r="J42" s="35"/>
      <c r="K42" s="38"/>
    </row>
    <row r="43" spans="2:11" s="1" customFormat="1" ht="6.75" customHeight="1">
      <c r="B43" s="34"/>
      <c r="C43" s="35"/>
      <c r="D43" s="35"/>
      <c r="E43" s="35"/>
      <c r="F43" s="35"/>
      <c r="G43" s="35"/>
      <c r="H43" s="35"/>
      <c r="I43" s="91"/>
      <c r="J43" s="35"/>
      <c r="K43" s="38"/>
    </row>
    <row r="44" spans="2:11" s="1" customFormat="1" ht="14.25" customHeight="1">
      <c r="B44" s="34"/>
      <c r="C44" s="30" t="s">
        <v>16</v>
      </c>
      <c r="D44" s="35"/>
      <c r="E44" s="35"/>
      <c r="F44" s="35"/>
      <c r="G44" s="35"/>
      <c r="H44" s="35"/>
      <c r="I44" s="91"/>
      <c r="J44" s="35"/>
      <c r="K44" s="38"/>
    </row>
    <row r="45" spans="2:11" s="1" customFormat="1" ht="22.5" customHeight="1">
      <c r="B45" s="34"/>
      <c r="C45" s="35"/>
      <c r="D45" s="35"/>
      <c r="E45" s="260" t="str">
        <f>E7</f>
        <v>Kanalizace Kostelec nad Orlicí, ulice Příkopy</v>
      </c>
      <c r="F45" s="236"/>
      <c r="G45" s="236"/>
      <c r="H45" s="236"/>
      <c r="I45" s="91"/>
      <c r="J45" s="35"/>
      <c r="K45" s="38"/>
    </row>
    <row r="46" spans="2:11" s="1" customFormat="1" ht="14.25" customHeight="1">
      <c r="B46" s="34"/>
      <c r="C46" s="30" t="s">
        <v>85</v>
      </c>
      <c r="D46" s="35"/>
      <c r="E46" s="35"/>
      <c r="F46" s="35"/>
      <c r="G46" s="35"/>
      <c r="H46" s="35"/>
      <c r="I46" s="91"/>
      <c r="J46" s="35"/>
      <c r="K46" s="38"/>
    </row>
    <row r="47" spans="2:11" s="1" customFormat="1" ht="23.25" customHeight="1">
      <c r="B47" s="34"/>
      <c r="C47" s="35"/>
      <c r="D47" s="35"/>
      <c r="E47" s="261" t="str">
        <f>E9</f>
        <v>K-V - Stavební úpravy kanalizace a vodovodu v ulici</v>
      </c>
      <c r="F47" s="236"/>
      <c r="G47" s="236"/>
      <c r="H47" s="236"/>
      <c r="I47" s="91"/>
      <c r="J47" s="35"/>
      <c r="K47" s="38"/>
    </row>
    <row r="48" spans="2:11" s="1" customFormat="1" ht="6.75" customHeight="1">
      <c r="B48" s="34"/>
      <c r="C48" s="35"/>
      <c r="D48" s="35"/>
      <c r="E48" s="35"/>
      <c r="F48" s="35"/>
      <c r="G48" s="35"/>
      <c r="H48" s="35"/>
      <c r="I48" s="91"/>
      <c r="J48" s="35"/>
      <c r="K48" s="38"/>
    </row>
    <row r="49" spans="2:11" s="1" customFormat="1" ht="18" customHeight="1">
      <c r="B49" s="34"/>
      <c r="C49" s="30" t="s">
        <v>24</v>
      </c>
      <c r="D49" s="35"/>
      <c r="E49" s="35"/>
      <c r="F49" s="28" t="str">
        <f>F12</f>
        <v>Kostelec nad Orlicí</v>
      </c>
      <c r="G49" s="35"/>
      <c r="H49" s="35"/>
      <c r="I49" s="92" t="s">
        <v>26</v>
      </c>
      <c r="J49" s="93" t="str">
        <f>IF(J12="","",J12)</f>
        <v>24.10.2016</v>
      </c>
      <c r="K49" s="38"/>
    </row>
    <row r="50" spans="2:11" s="1" customFormat="1" ht="6.75" customHeight="1">
      <c r="B50" s="34"/>
      <c r="C50" s="35"/>
      <c r="D50" s="35"/>
      <c r="E50" s="35"/>
      <c r="F50" s="35"/>
      <c r="G50" s="35"/>
      <c r="H50" s="35"/>
      <c r="I50" s="91"/>
      <c r="J50" s="35"/>
      <c r="K50" s="38"/>
    </row>
    <row r="51" spans="2:11" s="1" customFormat="1" ht="15">
      <c r="B51" s="34"/>
      <c r="C51" s="30" t="s">
        <v>30</v>
      </c>
      <c r="D51" s="35"/>
      <c r="E51" s="35"/>
      <c r="F51" s="28" t="str">
        <f>E15</f>
        <v>Město Kostelec nad Orlicí, Palackého náměstí 38</v>
      </c>
      <c r="G51" s="35"/>
      <c r="H51" s="35"/>
      <c r="I51" s="92" t="s">
        <v>36</v>
      </c>
      <c r="J51" s="28" t="str">
        <f>E21</f>
        <v>MK PROFI Hradec Králové s.r.o.</v>
      </c>
      <c r="K51" s="38"/>
    </row>
    <row r="52" spans="2:11" s="1" customFormat="1" ht="14.25" customHeight="1">
      <c r="B52" s="34"/>
      <c r="C52" s="30" t="s">
        <v>34</v>
      </c>
      <c r="D52" s="35"/>
      <c r="E52" s="35"/>
      <c r="F52" s="28">
        <f>IF(E18="","",E18)</f>
      </c>
      <c r="G52" s="35"/>
      <c r="H52" s="35"/>
      <c r="I52" s="91"/>
      <c r="J52" s="35"/>
      <c r="K52" s="38"/>
    </row>
    <row r="53" spans="2:11" s="1" customFormat="1" ht="9.75" customHeight="1">
      <c r="B53" s="34"/>
      <c r="C53" s="35"/>
      <c r="D53" s="35"/>
      <c r="E53" s="35"/>
      <c r="F53" s="35"/>
      <c r="G53" s="35"/>
      <c r="H53" s="35"/>
      <c r="I53" s="91"/>
      <c r="J53" s="35"/>
      <c r="K53" s="38"/>
    </row>
    <row r="54" spans="2:11" s="1" customFormat="1" ht="29.25" customHeight="1">
      <c r="B54" s="34"/>
      <c r="C54" s="115" t="s">
        <v>88</v>
      </c>
      <c r="D54" s="105"/>
      <c r="E54" s="105"/>
      <c r="F54" s="105"/>
      <c r="G54" s="105"/>
      <c r="H54" s="105"/>
      <c r="I54" s="116"/>
      <c r="J54" s="117" t="s">
        <v>89</v>
      </c>
      <c r="K54" s="118"/>
    </row>
    <row r="55" spans="2:11" s="1" customFormat="1" ht="9.75" customHeight="1">
      <c r="B55" s="34"/>
      <c r="C55" s="35"/>
      <c r="D55" s="35"/>
      <c r="E55" s="35"/>
      <c r="F55" s="35"/>
      <c r="G55" s="35"/>
      <c r="H55" s="35"/>
      <c r="I55" s="91"/>
      <c r="J55" s="35"/>
      <c r="K55" s="38"/>
    </row>
    <row r="56" spans="2:47" s="1" customFormat="1" ht="29.25" customHeight="1">
      <c r="B56" s="34"/>
      <c r="C56" s="119" t="s">
        <v>90</v>
      </c>
      <c r="D56" s="35"/>
      <c r="E56" s="35"/>
      <c r="F56" s="35"/>
      <c r="G56" s="35"/>
      <c r="H56" s="35"/>
      <c r="I56" s="91"/>
      <c r="J56" s="101">
        <f>J87</f>
        <v>0</v>
      </c>
      <c r="K56" s="38"/>
      <c r="AU56" s="17" t="s">
        <v>91</v>
      </c>
    </row>
    <row r="57" spans="2:11" s="7" customFormat="1" ht="24.75" customHeight="1">
      <c r="B57" s="120"/>
      <c r="C57" s="121"/>
      <c r="D57" s="122" t="s">
        <v>92</v>
      </c>
      <c r="E57" s="123"/>
      <c r="F57" s="123"/>
      <c r="G57" s="123"/>
      <c r="H57" s="123"/>
      <c r="I57" s="124"/>
      <c r="J57" s="125">
        <f>J88</f>
        <v>0</v>
      </c>
      <c r="K57" s="126"/>
    </row>
    <row r="58" spans="2:11" s="8" customFormat="1" ht="19.5" customHeight="1">
      <c r="B58" s="127"/>
      <c r="C58" s="128"/>
      <c r="D58" s="129" t="s">
        <v>93</v>
      </c>
      <c r="E58" s="130"/>
      <c r="F58" s="130"/>
      <c r="G58" s="130"/>
      <c r="H58" s="130"/>
      <c r="I58" s="131"/>
      <c r="J58" s="132">
        <f>J89</f>
        <v>0</v>
      </c>
      <c r="K58" s="133"/>
    </row>
    <row r="59" spans="2:11" s="8" customFormat="1" ht="19.5" customHeight="1">
      <c r="B59" s="127"/>
      <c r="C59" s="128"/>
      <c r="D59" s="129" t="s">
        <v>94</v>
      </c>
      <c r="E59" s="130"/>
      <c r="F59" s="130"/>
      <c r="G59" s="130"/>
      <c r="H59" s="130"/>
      <c r="I59" s="131"/>
      <c r="J59" s="132">
        <f>J269</f>
        <v>0</v>
      </c>
      <c r="K59" s="133"/>
    </row>
    <row r="60" spans="2:11" s="8" customFormat="1" ht="19.5" customHeight="1">
      <c r="B60" s="127"/>
      <c r="C60" s="128"/>
      <c r="D60" s="129" t="s">
        <v>95</v>
      </c>
      <c r="E60" s="130"/>
      <c r="F60" s="130"/>
      <c r="G60" s="130"/>
      <c r="H60" s="130"/>
      <c r="I60" s="131"/>
      <c r="J60" s="132">
        <f>J274</f>
        <v>0</v>
      </c>
      <c r="K60" s="133"/>
    </row>
    <row r="61" spans="2:11" s="8" customFormat="1" ht="19.5" customHeight="1">
      <c r="B61" s="127"/>
      <c r="C61" s="128"/>
      <c r="D61" s="129" t="s">
        <v>96</v>
      </c>
      <c r="E61" s="130"/>
      <c r="F61" s="130"/>
      <c r="G61" s="130"/>
      <c r="H61" s="130"/>
      <c r="I61" s="131"/>
      <c r="J61" s="132">
        <f>J299</f>
        <v>0</v>
      </c>
      <c r="K61" s="133"/>
    </row>
    <row r="62" spans="2:11" s="8" customFormat="1" ht="19.5" customHeight="1">
      <c r="B62" s="127"/>
      <c r="C62" s="128"/>
      <c r="D62" s="129" t="s">
        <v>97</v>
      </c>
      <c r="E62" s="130"/>
      <c r="F62" s="130"/>
      <c r="G62" s="130"/>
      <c r="H62" s="130"/>
      <c r="I62" s="131"/>
      <c r="J62" s="132">
        <f>J333</f>
        <v>0</v>
      </c>
      <c r="K62" s="133"/>
    </row>
    <row r="63" spans="2:11" s="8" customFormat="1" ht="19.5" customHeight="1">
      <c r="B63" s="127"/>
      <c r="C63" s="128"/>
      <c r="D63" s="129" t="s">
        <v>98</v>
      </c>
      <c r="E63" s="130"/>
      <c r="F63" s="130"/>
      <c r="G63" s="130"/>
      <c r="H63" s="130"/>
      <c r="I63" s="131"/>
      <c r="J63" s="132">
        <f>J619</f>
        <v>0</v>
      </c>
      <c r="K63" s="133"/>
    </row>
    <row r="64" spans="2:11" s="8" customFormat="1" ht="19.5" customHeight="1">
      <c r="B64" s="127"/>
      <c r="C64" s="128"/>
      <c r="D64" s="129" t="s">
        <v>99</v>
      </c>
      <c r="E64" s="130"/>
      <c r="F64" s="130"/>
      <c r="G64" s="130"/>
      <c r="H64" s="130"/>
      <c r="I64" s="131"/>
      <c r="J64" s="132">
        <f>J656</f>
        <v>0</v>
      </c>
      <c r="K64" s="133"/>
    </row>
    <row r="65" spans="2:11" s="8" customFormat="1" ht="19.5" customHeight="1">
      <c r="B65" s="127"/>
      <c r="C65" s="128"/>
      <c r="D65" s="129" t="s">
        <v>100</v>
      </c>
      <c r="E65" s="130"/>
      <c r="F65" s="130"/>
      <c r="G65" s="130"/>
      <c r="H65" s="130"/>
      <c r="I65" s="131"/>
      <c r="J65" s="132">
        <f>J677</f>
        <v>0</v>
      </c>
      <c r="K65" s="133"/>
    </row>
    <row r="66" spans="2:11" s="7" customFormat="1" ht="24.75" customHeight="1">
      <c r="B66" s="120"/>
      <c r="C66" s="121"/>
      <c r="D66" s="122" t="s">
        <v>101</v>
      </c>
      <c r="E66" s="123"/>
      <c r="F66" s="123"/>
      <c r="G66" s="123"/>
      <c r="H66" s="123"/>
      <c r="I66" s="124"/>
      <c r="J66" s="125">
        <f>J681</f>
        <v>0</v>
      </c>
      <c r="K66" s="126"/>
    </row>
    <row r="67" spans="2:11" s="8" customFormat="1" ht="19.5" customHeight="1">
      <c r="B67" s="127"/>
      <c r="C67" s="128"/>
      <c r="D67" s="129" t="s">
        <v>102</v>
      </c>
      <c r="E67" s="130"/>
      <c r="F67" s="130"/>
      <c r="G67" s="130"/>
      <c r="H67" s="130"/>
      <c r="I67" s="131"/>
      <c r="J67" s="132">
        <f>J682</f>
        <v>0</v>
      </c>
      <c r="K67" s="133"/>
    </row>
    <row r="68" spans="2:11" s="1" customFormat="1" ht="21.75" customHeight="1">
      <c r="B68" s="34"/>
      <c r="C68" s="35"/>
      <c r="D68" s="35"/>
      <c r="E68" s="35"/>
      <c r="F68" s="35"/>
      <c r="G68" s="35"/>
      <c r="H68" s="35"/>
      <c r="I68" s="91"/>
      <c r="J68" s="35"/>
      <c r="K68" s="38"/>
    </row>
    <row r="69" spans="2:11" s="1" customFormat="1" ht="6.75" customHeight="1">
      <c r="B69" s="49"/>
      <c r="C69" s="50"/>
      <c r="D69" s="50"/>
      <c r="E69" s="50"/>
      <c r="F69" s="50"/>
      <c r="G69" s="50"/>
      <c r="H69" s="50"/>
      <c r="I69" s="112"/>
      <c r="J69" s="50"/>
      <c r="K69" s="51"/>
    </row>
    <row r="73" spans="2:12" s="1" customFormat="1" ht="6.75" customHeight="1">
      <c r="B73" s="52"/>
      <c r="C73" s="53"/>
      <c r="D73" s="53"/>
      <c r="E73" s="53"/>
      <c r="F73" s="53"/>
      <c r="G73" s="53"/>
      <c r="H73" s="53"/>
      <c r="I73" s="113"/>
      <c r="J73" s="53"/>
      <c r="K73" s="53"/>
      <c r="L73" s="34"/>
    </row>
    <row r="74" spans="2:12" s="1" customFormat="1" ht="36.75" customHeight="1">
      <c r="B74" s="34"/>
      <c r="C74" s="54" t="s">
        <v>103</v>
      </c>
      <c r="I74" s="134"/>
      <c r="L74" s="34"/>
    </row>
    <row r="75" spans="2:12" s="1" customFormat="1" ht="6.75" customHeight="1">
      <c r="B75" s="34"/>
      <c r="I75" s="134"/>
      <c r="L75" s="34"/>
    </row>
    <row r="76" spans="2:12" s="1" customFormat="1" ht="14.25" customHeight="1">
      <c r="B76" s="34"/>
      <c r="C76" s="56" t="s">
        <v>16</v>
      </c>
      <c r="I76" s="134"/>
      <c r="L76" s="34"/>
    </row>
    <row r="77" spans="2:12" s="1" customFormat="1" ht="22.5" customHeight="1">
      <c r="B77" s="34"/>
      <c r="E77" s="263" t="str">
        <f>E7</f>
        <v>Kanalizace Kostelec nad Orlicí, ulice Příkopy</v>
      </c>
      <c r="F77" s="226"/>
      <c r="G77" s="226"/>
      <c r="H77" s="226"/>
      <c r="I77" s="134"/>
      <c r="L77" s="34"/>
    </row>
    <row r="78" spans="2:12" s="1" customFormat="1" ht="14.25" customHeight="1">
      <c r="B78" s="34"/>
      <c r="C78" s="56" t="s">
        <v>85</v>
      </c>
      <c r="I78" s="134"/>
      <c r="L78" s="34"/>
    </row>
    <row r="79" spans="2:12" s="1" customFormat="1" ht="23.25" customHeight="1">
      <c r="B79" s="34"/>
      <c r="E79" s="244" t="str">
        <f>E9</f>
        <v>K-V - Stavební úpravy kanalizace a vodovodu v ulici</v>
      </c>
      <c r="F79" s="226"/>
      <c r="G79" s="226"/>
      <c r="H79" s="226"/>
      <c r="I79" s="134"/>
      <c r="L79" s="34"/>
    </row>
    <row r="80" spans="2:12" s="1" customFormat="1" ht="6.75" customHeight="1">
      <c r="B80" s="34"/>
      <c r="I80" s="134"/>
      <c r="L80" s="34"/>
    </row>
    <row r="81" spans="2:12" s="1" customFormat="1" ht="18" customHeight="1">
      <c r="B81" s="34"/>
      <c r="C81" s="56" t="s">
        <v>24</v>
      </c>
      <c r="F81" s="135" t="str">
        <f>F12</f>
        <v>Kostelec nad Orlicí</v>
      </c>
      <c r="I81" s="136" t="s">
        <v>26</v>
      </c>
      <c r="J81" s="60" t="str">
        <f>IF(J12="","",J12)</f>
        <v>24.10.2016</v>
      </c>
      <c r="L81" s="34"/>
    </row>
    <row r="82" spans="2:12" s="1" customFormat="1" ht="6.75" customHeight="1">
      <c r="B82" s="34"/>
      <c r="I82" s="134"/>
      <c r="L82" s="34"/>
    </row>
    <row r="83" spans="2:12" s="1" customFormat="1" ht="15">
      <c r="B83" s="34"/>
      <c r="C83" s="56" t="s">
        <v>30</v>
      </c>
      <c r="F83" s="135" t="str">
        <f>E15</f>
        <v>Město Kostelec nad Orlicí, Palackého náměstí 38</v>
      </c>
      <c r="I83" s="136" t="s">
        <v>36</v>
      </c>
      <c r="J83" s="135" t="str">
        <f>E21</f>
        <v>MK PROFI Hradec Králové s.r.o.</v>
      </c>
      <c r="L83" s="34"/>
    </row>
    <row r="84" spans="2:12" s="1" customFormat="1" ht="14.25" customHeight="1">
      <c r="B84" s="34"/>
      <c r="C84" s="56" t="s">
        <v>34</v>
      </c>
      <c r="F84" s="135">
        <f>IF(E18="","",E18)</f>
      </c>
      <c r="I84" s="134"/>
      <c r="L84" s="34"/>
    </row>
    <row r="85" spans="2:12" s="1" customFormat="1" ht="9.75" customHeight="1">
      <c r="B85" s="34"/>
      <c r="I85" s="134"/>
      <c r="L85" s="34"/>
    </row>
    <row r="86" spans="2:20" s="9" customFormat="1" ht="29.25" customHeight="1">
      <c r="B86" s="137"/>
      <c r="C86" s="138" t="s">
        <v>104</v>
      </c>
      <c r="D86" s="139" t="s">
        <v>59</v>
      </c>
      <c r="E86" s="139" t="s">
        <v>55</v>
      </c>
      <c r="F86" s="139" t="s">
        <v>105</v>
      </c>
      <c r="G86" s="139" t="s">
        <v>106</v>
      </c>
      <c r="H86" s="139" t="s">
        <v>107</v>
      </c>
      <c r="I86" s="140" t="s">
        <v>108</v>
      </c>
      <c r="J86" s="139" t="s">
        <v>89</v>
      </c>
      <c r="K86" s="141" t="s">
        <v>109</v>
      </c>
      <c r="L86" s="137"/>
      <c r="M86" s="67" t="s">
        <v>110</v>
      </c>
      <c r="N86" s="68" t="s">
        <v>44</v>
      </c>
      <c r="O86" s="68" t="s">
        <v>111</v>
      </c>
      <c r="P86" s="68" t="s">
        <v>112</v>
      </c>
      <c r="Q86" s="68" t="s">
        <v>113</v>
      </c>
      <c r="R86" s="68" t="s">
        <v>114</v>
      </c>
      <c r="S86" s="68" t="s">
        <v>115</v>
      </c>
      <c r="T86" s="69" t="s">
        <v>116</v>
      </c>
    </row>
    <row r="87" spans="2:63" s="1" customFormat="1" ht="29.25" customHeight="1">
      <c r="B87" s="34"/>
      <c r="C87" s="71" t="s">
        <v>90</v>
      </c>
      <c r="I87" s="134"/>
      <c r="J87" s="142">
        <f>BK87</f>
        <v>0</v>
      </c>
      <c r="L87" s="34"/>
      <c r="M87" s="70"/>
      <c r="N87" s="61"/>
      <c r="O87" s="61"/>
      <c r="P87" s="143">
        <f>P88+P681</f>
        <v>0</v>
      </c>
      <c r="Q87" s="61"/>
      <c r="R87" s="143">
        <f>R88+R681</f>
        <v>376.05991923999994</v>
      </c>
      <c r="S87" s="61"/>
      <c r="T87" s="144">
        <f>T88+T681</f>
        <v>464.1989</v>
      </c>
      <c r="AT87" s="17" t="s">
        <v>73</v>
      </c>
      <c r="AU87" s="17" t="s">
        <v>91</v>
      </c>
      <c r="BK87" s="145">
        <f>BK88+BK681</f>
        <v>0</v>
      </c>
    </row>
    <row r="88" spans="2:63" s="10" customFormat="1" ht="36.75" customHeight="1">
      <c r="B88" s="146"/>
      <c r="D88" s="147" t="s">
        <v>73</v>
      </c>
      <c r="E88" s="148" t="s">
        <v>117</v>
      </c>
      <c r="F88" s="148" t="s">
        <v>118</v>
      </c>
      <c r="I88" s="149"/>
      <c r="J88" s="150">
        <f>BK88</f>
        <v>0</v>
      </c>
      <c r="L88" s="146"/>
      <c r="M88" s="151"/>
      <c r="N88" s="152"/>
      <c r="O88" s="152"/>
      <c r="P88" s="153">
        <f>P89+P269+P274+P299+P333+P619+P656+P677</f>
        <v>0</v>
      </c>
      <c r="Q88" s="152"/>
      <c r="R88" s="153">
        <f>R89+R269+R274+R299+R333+R619+R656+R677</f>
        <v>376.05991923999994</v>
      </c>
      <c r="S88" s="152"/>
      <c r="T88" s="154">
        <f>T89+T269+T274+T299+T333+T619+T656+T677</f>
        <v>464.1989</v>
      </c>
      <c r="AR88" s="147" t="s">
        <v>23</v>
      </c>
      <c r="AT88" s="155" t="s">
        <v>73</v>
      </c>
      <c r="AU88" s="155" t="s">
        <v>74</v>
      </c>
      <c r="AY88" s="147" t="s">
        <v>119</v>
      </c>
      <c r="BK88" s="156">
        <f>BK89+BK269+BK274+BK299+BK333+BK619+BK656+BK677</f>
        <v>0</v>
      </c>
    </row>
    <row r="89" spans="2:63" s="10" customFormat="1" ht="19.5" customHeight="1">
      <c r="B89" s="146"/>
      <c r="D89" s="157" t="s">
        <v>73</v>
      </c>
      <c r="E89" s="158" t="s">
        <v>23</v>
      </c>
      <c r="F89" s="158" t="s">
        <v>120</v>
      </c>
      <c r="I89" s="149"/>
      <c r="J89" s="159">
        <f>BK89</f>
        <v>0</v>
      </c>
      <c r="L89" s="146"/>
      <c r="M89" s="151"/>
      <c r="N89" s="152"/>
      <c r="O89" s="152"/>
      <c r="P89" s="153">
        <f>SUM(P90:P268)</f>
        <v>0</v>
      </c>
      <c r="Q89" s="152"/>
      <c r="R89" s="153">
        <f>SUM(R90:R268)</f>
        <v>4.19509923</v>
      </c>
      <c r="S89" s="152"/>
      <c r="T89" s="154">
        <f>SUM(T90:T268)</f>
        <v>393.9114</v>
      </c>
      <c r="AR89" s="147" t="s">
        <v>23</v>
      </c>
      <c r="AT89" s="155" t="s">
        <v>73</v>
      </c>
      <c r="AU89" s="155" t="s">
        <v>23</v>
      </c>
      <c r="AY89" s="147" t="s">
        <v>119</v>
      </c>
      <c r="BK89" s="156">
        <f>SUM(BK90:BK268)</f>
        <v>0</v>
      </c>
    </row>
    <row r="90" spans="2:65" s="1" customFormat="1" ht="22.5" customHeight="1">
      <c r="B90" s="160"/>
      <c r="C90" s="161" t="s">
        <v>23</v>
      </c>
      <c r="D90" s="161" t="s">
        <v>121</v>
      </c>
      <c r="E90" s="162" t="s">
        <v>122</v>
      </c>
      <c r="F90" s="163" t="s">
        <v>123</v>
      </c>
      <c r="G90" s="164" t="s">
        <v>124</v>
      </c>
      <c r="H90" s="165">
        <v>46.4</v>
      </c>
      <c r="I90" s="166"/>
      <c r="J90" s="167">
        <f>ROUND(I90*H90,2)</f>
        <v>0</v>
      </c>
      <c r="K90" s="163" t="s">
        <v>125</v>
      </c>
      <c r="L90" s="34"/>
      <c r="M90" s="168" t="s">
        <v>22</v>
      </c>
      <c r="N90" s="169" t="s">
        <v>45</v>
      </c>
      <c r="O90" s="35"/>
      <c r="P90" s="170">
        <f>O90*H90</f>
        <v>0</v>
      </c>
      <c r="Q90" s="170">
        <v>0</v>
      </c>
      <c r="R90" s="170">
        <f>Q90*H90</f>
        <v>0</v>
      </c>
      <c r="S90" s="170">
        <v>0.26</v>
      </c>
      <c r="T90" s="171">
        <f>S90*H90</f>
        <v>12.064</v>
      </c>
      <c r="AR90" s="17" t="s">
        <v>126</v>
      </c>
      <c r="AT90" s="17" t="s">
        <v>121</v>
      </c>
      <c r="AU90" s="17" t="s">
        <v>82</v>
      </c>
      <c r="AY90" s="17" t="s">
        <v>119</v>
      </c>
      <c r="BE90" s="172">
        <f>IF(N90="základní",J90,0)</f>
        <v>0</v>
      </c>
      <c r="BF90" s="172">
        <f>IF(N90="snížená",J90,0)</f>
        <v>0</v>
      </c>
      <c r="BG90" s="172">
        <f>IF(N90="zákl. přenesená",J90,0)</f>
        <v>0</v>
      </c>
      <c r="BH90" s="172">
        <f>IF(N90="sníž. přenesená",J90,0)</f>
        <v>0</v>
      </c>
      <c r="BI90" s="172">
        <f>IF(N90="nulová",J90,0)</f>
        <v>0</v>
      </c>
      <c r="BJ90" s="17" t="s">
        <v>23</v>
      </c>
      <c r="BK90" s="172">
        <f>ROUND(I90*H90,2)</f>
        <v>0</v>
      </c>
      <c r="BL90" s="17" t="s">
        <v>126</v>
      </c>
      <c r="BM90" s="17" t="s">
        <v>127</v>
      </c>
    </row>
    <row r="91" spans="2:47" s="1" customFormat="1" ht="42" customHeight="1">
      <c r="B91" s="34"/>
      <c r="D91" s="173" t="s">
        <v>128</v>
      </c>
      <c r="F91" s="174" t="s">
        <v>129</v>
      </c>
      <c r="I91" s="134"/>
      <c r="L91" s="34"/>
      <c r="M91" s="63"/>
      <c r="N91" s="35"/>
      <c r="O91" s="35"/>
      <c r="P91" s="35"/>
      <c r="Q91" s="35"/>
      <c r="R91" s="35"/>
      <c r="S91" s="35"/>
      <c r="T91" s="64"/>
      <c r="AT91" s="17" t="s">
        <v>128</v>
      </c>
      <c r="AU91" s="17" t="s">
        <v>82</v>
      </c>
    </row>
    <row r="92" spans="2:47" s="1" customFormat="1" ht="162" customHeight="1">
      <c r="B92" s="34"/>
      <c r="D92" s="173" t="s">
        <v>130</v>
      </c>
      <c r="F92" s="175" t="s">
        <v>131</v>
      </c>
      <c r="I92" s="134"/>
      <c r="L92" s="34"/>
      <c r="M92" s="63"/>
      <c r="N92" s="35"/>
      <c r="O92" s="35"/>
      <c r="P92" s="35"/>
      <c r="Q92" s="35"/>
      <c r="R92" s="35"/>
      <c r="S92" s="35"/>
      <c r="T92" s="64"/>
      <c r="AT92" s="17" t="s">
        <v>130</v>
      </c>
      <c r="AU92" s="17" t="s">
        <v>82</v>
      </c>
    </row>
    <row r="93" spans="2:51" s="11" customFormat="1" ht="22.5" customHeight="1">
      <c r="B93" s="176"/>
      <c r="D93" s="177" t="s">
        <v>132</v>
      </c>
      <c r="E93" s="178" t="s">
        <v>22</v>
      </c>
      <c r="F93" s="179" t="s">
        <v>133</v>
      </c>
      <c r="H93" s="180">
        <v>46.4</v>
      </c>
      <c r="I93" s="181"/>
      <c r="L93" s="176"/>
      <c r="M93" s="182"/>
      <c r="N93" s="183"/>
      <c r="O93" s="183"/>
      <c r="P93" s="183"/>
      <c r="Q93" s="183"/>
      <c r="R93" s="183"/>
      <c r="S93" s="183"/>
      <c r="T93" s="184"/>
      <c r="AT93" s="185" t="s">
        <v>132</v>
      </c>
      <c r="AU93" s="185" t="s">
        <v>82</v>
      </c>
      <c r="AV93" s="11" t="s">
        <v>82</v>
      </c>
      <c r="AW93" s="11" t="s">
        <v>38</v>
      </c>
      <c r="AX93" s="11" t="s">
        <v>23</v>
      </c>
      <c r="AY93" s="185" t="s">
        <v>119</v>
      </c>
    </row>
    <row r="94" spans="2:65" s="1" customFormat="1" ht="22.5" customHeight="1">
      <c r="B94" s="160"/>
      <c r="C94" s="161" t="s">
        <v>82</v>
      </c>
      <c r="D94" s="161" t="s">
        <v>121</v>
      </c>
      <c r="E94" s="162" t="s">
        <v>134</v>
      </c>
      <c r="F94" s="163" t="s">
        <v>135</v>
      </c>
      <c r="G94" s="164" t="s">
        <v>124</v>
      </c>
      <c r="H94" s="165">
        <v>25.6</v>
      </c>
      <c r="I94" s="166"/>
      <c r="J94" s="167">
        <f>ROUND(I94*H94,2)</f>
        <v>0</v>
      </c>
      <c r="K94" s="163" t="s">
        <v>125</v>
      </c>
      <c r="L94" s="34"/>
      <c r="M94" s="168" t="s">
        <v>22</v>
      </c>
      <c r="N94" s="169" t="s">
        <v>45</v>
      </c>
      <c r="O94" s="35"/>
      <c r="P94" s="170">
        <f>O94*H94</f>
        <v>0</v>
      </c>
      <c r="Q94" s="170">
        <v>0</v>
      </c>
      <c r="R94" s="170">
        <f>Q94*H94</f>
        <v>0</v>
      </c>
      <c r="S94" s="170">
        <v>0.417</v>
      </c>
      <c r="T94" s="171">
        <f>S94*H94</f>
        <v>10.6752</v>
      </c>
      <c r="AR94" s="17" t="s">
        <v>126</v>
      </c>
      <c r="AT94" s="17" t="s">
        <v>121</v>
      </c>
      <c r="AU94" s="17" t="s">
        <v>82</v>
      </c>
      <c r="AY94" s="17" t="s">
        <v>119</v>
      </c>
      <c r="BE94" s="172">
        <f>IF(N94="základní",J94,0)</f>
        <v>0</v>
      </c>
      <c r="BF94" s="172">
        <f>IF(N94="snížená",J94,0)</f>
        <v>0</v>
      </c>
      <c r="BG94" s="172">
        <f>IF(N94="zákl. přenesená",J94,0)</f>
        <v>0</v>
      </c>
      <c r="BH94" s="172">
        <f>IF(N94="sníž. přenesená",J94,0)</f>
        <v>0</v>
      </c>
      <c r="BI94" s="172">
        <f>IF(N94="nulová",J94,0)</f>
        <v>0</v>
      </c>
      <c r="BJ94" s="17" t="s">
        <v>23</v>
      </c>
      <c r="BK94" s="172">
        <f>ROUND(I94*H94,2)</f>
        <v>0</v>
      </c>
      <c r="BL94" s="17" t="s">
        <v>126</v>
      </c>
      <c r="BM94" s="17" t="s">
        <v>136</v>
      </c>
    </row>
    <row r="95" spans="2:47" s="1" customFormat="1" ht="42" customHeight="1">
      <c r="B95" s="34"/>
      <c r="D95" s="173" t="s">
        <v>128</v>
      </c>
      <c r="F95" s="174" t="s">
        <v>137</v>
      </c>
      <c r="I95" s="134"/>
      <c r="L95" s="34"/>
      <c r="M95" s="63"/>
      <c r="N95" s="35"/>
      <c r="O95" s="35"/>
      <c r="P95" s="35"/>
      <c r="Q95" s="35"/>
      <c r="R95" s="35"/>
      <c r="S95" s="35"/>
      <c r="T95" s="64"/>
      <c r="AT95" s="17" t="s">
        <v>128</v>
      </c>
      <c r="AU95" s="17" t="s">
        <v>82</v>
      </c>
    </row>
    <row r="96" spans="2:47" s="1" customFormat="1" ht="162" customHeight="1">
      <c r="B96" s="34"/>
      <c r="D96" s="173" t="s">
        <v>130</v>
      </c>
      <c r="F96" s="175" t="s">
        <v>131</v>
      </c>
      <c r="I96" s="134"/>
      <c r="L96" s="34"/>
      <c r="M96" s="63"/>
      <c r="N96" s="35"/>
      <c r="O96" s="35"/>
      <c r="P96" s="35"/>
      <c r="Q96" s="35"/>
      <c r="R96" s="35"/>
      <c r="S96" s="35"/>
      <c r="T96" s="64"/>
      <c r="AT96" s="17" t="s">
        <v>130</v>
      </c>
      <c r="AU96" s="17" t="s">
        <v>82</v>
      </c>
    </row>
    <row r="97" spans="2:51" s="11" customFormat="1" ht="22.5" customHeight="1">
      <c r="B97" s="176"/>
      <c r="D97" s="177" t="s">
        <v>132</v>
      </c>
      <c r="E97" s="178" t="s">
        <v>22</v>
      </c>
      <c r="F97" s="179" t="s">
        <v>138</v>
      </c>
      <c r="H97" s="180">
        <v>25.6</v>
      </c>
      <c r="I97" s="181"/>
      <c r="L97" s="176"/>
      <c r="M97" s="182"/>
      <c r="N97" s="183"/>
      <c r="O97" s="183"/>
      <c r="P97" s="183"/>
      <c r="Q97" s="183"/>
      <c r="R97" s="183"/>
      <c r="S97" s="183"/>
      <c r="T97" s="184"/>
      <c r="AT97" s="185" t="s">
        <v>132</v>
      </c>
      <c r="AU97" s="185" t="s">
        <v>82</v>
      </c>
      <c r="AV97" s="11" t="s">
        <v>82</v>
      </c>
      <c r="AW97" s="11" t="s">
        <v>38</v>
      </c>
      <c r="AX97" s="11" t="s">
        <v>23</v>
      </c>
      <c r="AY97" s="185" t="s">
        <v>119</v>
      </c>
    </row>
    <row r="98" spans="2:65" s="1" customFormat="1" ht="22.5" customHeight="1">
      <c r="B98" s="160"/>
      <c r="C98" s="161" t="s">
        <v>139</v>
      </c>
      <c r="D98" s="161" t="s">
        <v>121</v>
      </c>
      <c r="E98" s="162" t="s">
        <v>140</v>
      </c>
      <c r="F98" s="163" t="s">
        <v>141</v>
      </c>
      <c r="G98" s="164" t="s">
        <v>124</v>
      </c>
      <c r="H98" s="165">
        <v>466.25</v>
      </c>
      <c r="I98" s="166"/>
      <c r="J98" s="167">
        <f>ROUND(I98*H98,2)</f>
        <v>0</v>
      </c>
      <c r="K98" s="163" t="s">
        <v>125</v>
      </c>
      <c r="L98" s="34"/>
      <c r="M98" s="168" t="s">
        <v>22</v>
      </c>
      <c r="N98" s="169" t="s">
        <v>45</v>
      </c>
      <c r="O98" s="35"/>
      <c r="P98" s="170">
        <f>O98*H98</f>
        <v>0</v>
      </c>
      <c r="Q98" s="170">
        <v>0</v>
      </c>
      <c r="R98" s="170">
        <f>Q98*H98</f>
        <v>0</v>
      </c>
      <c r="S98" s="170">
        <v>0.235</v>
      </c>
      <c r="T98" s="171">
        <f>S98*H98</f>
        <v>109.56875</v>
      </c>
      <c r="AR98" s="17" t="s">
        <v>126</v>
      </c>
      <c r="AT98" s="17" t="s">
        <v>121</v>
      </c>
      <c r="AU98" s="17" t="s">
        <v>82</v>
      </c>
      <c r="AY98" s="17" t="s">
        <v>119</v>
      </c>
      <c r="BE98" s="172">
        <f>IF(N98="základní",J98,0)</f>
        <v>0</v>
      </c>
      <c r="BF98" s="172">
        <f>IF(N98="snížená",J98,0)</f>
        <v>0</v>
      </c>
      <c r="BG98" s="172">
        <f>IF(N98="zákl. přenesená",J98,0)</f>
        <v>0</v>
      </c>
      <c r="BH98" s="172">
        <f>IF(N98="sníž. přenesená",J98,0)</f>
        <v>0</v>
      </c>
      <c r="BI98" s="172">
        <f>IF(N98="nulová",J98,0)</f>
        <v>0</v>
      </c>
      <c r="BJ98" s="17" t="s">
        <v>23</v>
      </c>
      <c r="BK98" s="172">
        <f>ROUND(I98*H98,2)</f>
        <v>0</v>
      </c>
      <c r="BL98" s="17" t="s">
        <v>126</v>
      </c>
      <c r="BM98" s="17" t="s">
        <v>142</v>
      </c>
    </row>
    <row r="99" spans="2:47" s="1" customFormat="1" ht="42" customHeight="1">
      <c r="B99" s="34"/>
      <c r="D99" s="173" t="s">
        <v>128</v>
      </c>
      <c r="F99" s="174" t="s">
        <v>143</v>
      </c>
      <c r="I99" s="134"/>
      <c r="L99" s="34"/>
      <c r="M99" s="63"/>
      <c r="N99" s="35"/>
      <c r="O99" s="35"/>
      <c r="P99" s="35"/>
      <c r="Q99" s="35"/>
      <c r="R99" s="35"/>
      <c r="S99" s="35"/>
      <c r="T99" s="64"/>
      <c r="AT99" s="17" t="s">
        <v>128</v>
      </c>
      <c r="AU99" s="17" t="s">
        <v>82</v>
      </c>
    </row>
    <row r="100" spans="2:47" s="1" customFormat="1" ht="234" customHeight="1">
      <c r="B100" s="34"/>
      <c r="D100" s="173" t="s">
        <v>130</v>
      </c>
      <c r="F100" s="175" t="s">
        <v>144</v>
      </c>
      <c r="I100" s="134"/>
      <c r="L100" s="34"/>
      <c r="M100" s="63"/>
      <c r="N100" s="35"/>
      <c r="O100" s="35"/>
      <c r="P100" s="35"/>
      <c r="Q100" s="35"/>
      <c r="R100" s="35"/>
      <c r="S100" s="35"/>
      <c r="T100" s="64"/>
      <c r="AT100" s="17" t="s">
        <v>130</v>
      </c>
      <c r="AU100" s="17" t="s">
        <v>82</v>
      </c>
    </row>
    <row r="101" spans="2:51" s="11" customFormat="1" ht="22.5" customHeight="1">
      <c r="B101" s="176"/>
      <c r="D101" s="173" t="s">
        <v>132</v>
      </c>
      <c r="E101" s="185" t="s">
        <v>22</v>
      </c>
      <c r="F101" s="186" t="s">
        <v>145</v>
      </c>
      <c r="H101" s="187">
        <v>450.25</v>
      </c>
      <c r="I101" s="181"/>
      <c r="L101" s="176"/>
      <c r="M101" s="182"/>
      <c r="N101" s="183"/>
      <c r="O101" s="183"/>
      <c r="P101" s="183"/>
      <c r="Q101" s="183"/>
      <c r="R101" s="183"/>
      <c r="S101" s="183"/>
      <c r="T101" s="184"/>
      <c r="AT101" s="185" t="s">
        <v>132</v>
      </c>
      <c r="AU101" s="185" t="s">
        <v>82</v>
      </c>
      <c r="AV101" s="11" t="s">
        <v>82</v>
      </c>
      <c r="AW101" s="11" t="s">
        <v>38</v>
      </c>
      <c r="AX101" s="11" t="s">
        <v>74</v>
      </c>
      <c r="AY101" s="185" t="s">
        <v>119</v>
      </c>
    </row>
    <row r="102" spans="2:51" s="12" customFormat="1" ht="22.5" customHeight="1">
      <c r="B102" s="188"/>
      <c r="D102" s="173" t="s">
        <v>132</v>
      </c>
      <c r="E102" s="189" t="s">
        <v>22</v>
      </c>
      <c r="F102" s="190" t="s">
        <v>146</v>
      </c>
      <c r="H102" s="191">
        <v>450.25</v>
      </c>
      <c r="I102" s="192"/>
      <c r="L102" s="188"/>
      <c r="M102" s="193"/>
      <c r="N102" s="194"/>
      <c r="O102" s="194"/>
      <c r="P102" s="194"/>
      <c r="Q102" s="194"/>
      <c r="R102" s="194"/>
      <c r="S102" s="194"/>
      <c r="T102" s="195"/>
      <c r="AT102" s="189" t="s">
        <v>132</v>
      </c>
      <c r="AU102" s="189" t="s">
        <v>82</v>
      </c>
      <c r="AV102" s="12" t="s">
        <v>139</v>
      </c>
      <c r="AW102" s="12" t="s">
        <v>38</v>
      </c>
      <c r="AX102" s="12" t="s">
        <v>74</v>
      </c>
      <c r="AY102" s="189" t="s">
        <v>119</v>
      </c>
    </row>
    <row r="103" spans="2:51" s="11" customFormat="1" ht="22.5" customHeight="1">
      <c r="B103" s="176"/>
      <c r="D103" s="173" t="s">
        <v>132</v>
      </c>
      <c r="E103" s="185" t="s">
        <v>22</v>
      </c>
      <c r="F103" s="186" t="s">
        <v>147</v>
      </c>
      <c r="H103" s="187">
        <v>16</v>
      </c>
      <c r="I103" s="181"/>
      <c r="L103" s="176"/>
      <c r="M103" s="182"/>
      <c r="N103" s="183"/>
      <c r="O103" s="183"/>
      <c r="P103" s="183"/>
      <c r="Q103" s="183"/>
      <c r="R103" s="183"/>
      <c r="S103" s="183"/>
      <c r="T103" s="184"/>
      <c r="AT103" s="185" t="s">
        <v>132</v>
      </c>
      <c r="AU103" s="185" t="s">
        <v>82</v>
      </c>
      <c r="AV103" s="11" t="s">
        <v>82</v>
      </c>
      <c r="AW103" s="11" t="s">
        <v>38</v>
      </c>
      <c r="AX103" s="11" t="s">
        <v>74</v>
      </c>
      <c r="AY103" s="185" t="s">
        <v>119</v>
      </c>
    </row>
    <row r="104" spans="2:51" s="12" customFormat="1" ht="22.5" customHeight="1">
      <c r="B104" s="188"/>
      <c r="D104" s="173" t="s">
        <v>132</v>
      </c>
      <c r="E104" s="189" t="s">
        <v>22</v>
      </c>
      <c r="F104" s="190" t="s">
        <v>148</v>
      </c>
      <c r="H104" s="191">
        <v>16</v>
      </c>
      <c r="I104" s="192"/>
      <c r="L104" s="188"/>
      <c r="M104" s="193"/>
      <c r="N104" s="194"/>
      <c r="O104" s="194"/>
      <c r="P104" s="194"/>
      <c r="Q104" s="194"/>
      <c r="R104" s="194"/>
      <c r="S104" s="194"/>
      <c r="T104" s="195"/>
      <c r="AT104" s="189" t="s">
        <v>132</v>
      </c>
      <c r="AU104" s="189" t="s">
        <v>82</v>
      </c>
      <c r="AV104" s="12" t="s">
        <v>139</v>
      </c>
      <c r="AW104" s="12" t="s">
        <v>38</v>
      </c>
      <c r="AX104" s="12" t="s">
        <v>74</v>
      </c>
      <c r="AY104" s="189" t="s">
        <v>119</v>
      </c>
    </row>
    <row r="105" spans="2:51" s="13" customFormat="1" ht="22.5" customHeight="1">
      <c r="B105" s="196"/>
      <c r="D105" s="177" t="s">
        <v>132</v>
      </c>
      <c r="E105" s="197" t="s">
        <v>22</v>
      </c>
      <c r="F105" s="198" t="s">
        <v>149</v>
      </c>
      <c r="H105" s="199">
        <v>466.25</v>
      </c>
      <c r="I105" s="200"/>
      <c r="L105" s="196"/>
      <c r="M105" s="201"/>
      <c r="N105" s="202"/>
      <c r="O105" s="202"/>
      <c r="P105" s="202"/>
      <c r="Q105" s="202"/>
      <c r="R105" s="202"/>
      <c r="S105" s="202"/>
      <c r="T105" s="203"/>
      <c r="AT105" s="204" t="s">
        <v>132</v>
      </c>
      <c r="AU105" s="204" t="s">
        <v>82</v>
      </c>
      <c r="AV105" s="13" t="s">
        <v>126</v>
      </c>
      <c r="AW105" s="13" t="s">
        <v>38</v>
      </c>
      <c r="AX105" s="13" t="s">
        <v>23</v>
      </c>
      <c r="AY105" s="204" t="s">
        <v>119</v>
      </c>
    </row>
    <row r="106" spans="2:65" s="1" customFormat="1" ht="22.5" customHeight="1">
      <c r="B106" s="160"/>
      <c r="C106" s="161" t="s">
        <v>126</v>
      </c>
      <c r="D106" s="161" t="s">
        <v>121</v>
      </c>
      <c r="E106" s="162" t="s">
        <v>150</v>
      </c>
      <c r="F106" s="163" t="s">
        <v>151</v>
      </c>
      <c r="G106" s="164" t="s">
        <v>124</v>
      </c>
      <c r="H106" s="165">
        <v>466.25</v>
      </c>
      <c r="I106" s="166"/>
      <c r="J106" s="167">
        <f>ROUND(I106*H106,2)</f>
        <v>0</v>
      </c>
      <c r="K106" s="163" t="s">
        <v>125</v>
      </c>
      <c r="L106" s="34"/>
      <c r="M106" s="168" t="s">
        <v>22</v>
      </c>
      <c r="N106" s="169" t="s">
        <v>45</v>
      </c>
      <c r="O106" s="35"/>
      <c r="P106" s="170">
        <f>O106*H106</f>
        <v>0</v>
      </c>
      <c r="Q106" s="170">
        <v>0</v>
      </c>
      <c r="R106" s="170">
        <f>Q106*H106</f>
        <v>0</v>
      </c>
      <c r="S106" s="170">
        <v>0.225</v>
      </c>
      <c r="T106" s="171">
        <f>S106*H106</f>
        <v>104.90625</v>
      </c>
      <c r="AR106" s="17" t="s">
        <v>126</v>
      </c>
      <c r="AT106" s="17" t="s">
        <v>121</v>
      </c>
      <c r="AU106" s="17" t="s">
        <v>82</v>
      </c>
      <c r="AY106" s="17" t="s">
        <v>119</v>
      </c>
      <c r="BE106" s="172">
        <f>IF(N106="základní",J106,0)</f>
        <v>0</v>
      </c>
      <c r="BF106" s="172">
        <f>IF(N106="snížená",J106,0)</f>
        <v>0</v>
      </c>
      <c r="BG106" s="172">
        <f>IF(N106="zákl. přenesená",J106,0)</f>
        <v>0</v>
      </c>
      <c r="BH106" s="172">
        <f>IF(N106="sníž. přenesená",J106,0)</f>
        <v>0</v>
      </c>
      <c r="BI106" s="172">
        <f>IF(N106="nulová",J106,0)</f>
        <v>0</v>
      </c>
      <c r="BJ106" s="17" t="s">
        <v>23</v>
      </c>
      <c r="BK106" s="172">
        <f>ROUND(I106*H106,2)</f>
        <v>0</v>
      </c>
      <c r="BL106" s="17" t="s">
        <v>126</v>
      </c>
      <c r="BM106" s="17" t="s">
        <v>152</v>
      </c>
    </row>
    <row r="107" spans="2:47" s="1" customFormat="1" ht="42" customHeight="1">
      <c r="B107" s="34"/>
      <c r="D107" s="173" t="s">
        <v>128</v>
      </c>
      <c r="F107" s="174" t="s">
        <v>153</v>
      </c>
      <c r="I107" s="134"/>
      <c r="L107" s="34"/>
      <c r="M107" s="63"/>
      <c r="N107" s="35"/>
      <c r="O107" s="35"/>
      <c r="P107" s="35"/>
      <c r="Q107" s="35"/>
      <c r="R107" s="35"/>
      <c r="S107" s="35"/>
      <c r="T107" s="64"/>
      <c r="AT107" s="17" t="s">
        <v>128</v>
      </c>
      <c r="AU107" s="17" t="s">
        <v>82</v>
      </c>
    </row>
    <row r="108" spans="2:47" s="1" customFormat="1" ht="234" customHeight="1">
      <c r="B108" s="34"/>
      <c r="D108" s="177" t="s">
        <v>130</v>
      </c>
      <c r="F108" s="205" t="s">
        <v>144</v>
      </c>
      <c r="I108" s="134"/>
      <c r="L108" s="34"/>
      <c r="M108" s="63"/>
      <c r="N108" s="35"/>
      <c r="O108" s="35"/>
      <c r="P108" s="35"/>
      <c r="Q108" s="35"/>
      <c r="R108" s="35"/>
      <c r="S108" s="35"/>
      <c r="T108" s="64"/>
      <c r="AT108" s="17" t="s">
        <v>130</v>
      </c>
      <c r="AU108" s="17" t="s">
        <v>82</v>
      </c>
    </row>
    <row r="109" spans="2:65" s="1" customFormat="1" ht="22.5" customHeight="1">
      <c r="B109" s="160"/>
      <c r="C109" s="161" t="s">
        <v>154</v>
      </c>
      <c r="D109" s="161" t="s">
        <v>121</v>
      </c>
      <c r="E109" s="162" t="s">
        <v>155</v>
      </c>
      <c r="F109" s="163" t="s">
        <v>156</v>
      </c>
      <c r="G109" s="164" t="s">
        <v>124</v>
      </c>
      <c r="H109" s="165">
        <v>1108.65</v>
      </c>
      <c r="I109" s="166"/>
      <c r="J109" s="167">
        <f>ROUND(I109*H109,2)</f>
        <v>0</v>
      </c>
      <c r="K109" s="163" t="s">
        <v>125</v>
      </c>
      <c r="L109" s="34"/>
      <c r="M109" s="168" t="s">
        <v>22</v>
      </c>
      <c r="N109" s="169" t="s">
        <v>45</v>
      </c>
      <c r="O109" s="35"/>
      <c r="P109" s="170">
        <f>O109*H109</f>
        <v>0</v>
      </c>
      <c r="Q109" s="170">
        <v>7E-05</v>
      </c>
      <c r="R109" s="170">
        <f>Q109*H109</f>
        <v>0.0776055</v>
      </c>
      <c r="S109" s="170">
        <v>0.128</v>
      </c>
      <c r="T109" s="171">
        <f>S109*H109</f>
        <v>141.90720000000002</v>
      </c>
      <c r="AR109" s="17" t="s">
        <v>126</v>
      </c>
      <c r="AT109" s="17" t="s">
        <v>121</v>
      </c>
      <c r="AU109" s="17" t="s">
        <v>82</v>
      </c>
      <c r="AY109" s="17" t="s">
        <v>119</v>
      </c>
      <c r="BE109" s="172">
        <f>IF(N109="základní",J109,0)</f>
        <v>0</v>
      </c>
      <c r="BF109" s="172">
        <f>IF(N109="snížená",J109,0)</f>
        <v>0</v>
      </c>
      <c r="BG109" s="172">
        <f>IF(N109="zákl. přenesená",J109,0)</f>
        <v>0</v>
      </c>
      <c r="BH109" s="172">
        <f>IF(N109="sníž. přenesená",J109,0)</f>
        <v>0</v>
      </c>
      <c r="BI109" s="172">
        <f>IF(N109="nulová",J109,0)</f>
        <v>0</v>
      </c>
      <c r="BJ109" s="17" t="s">
        <v>23</v>
      </c>
      <c r="BK109" s="172">
        <f>ROUND(I109*H109,2)</f>
        <v>0</v>
      </c>
      <c r="BL109" s="17" t="s">
        <v>126</v>
      </c>
      <c r="BM109" s="17" t="s">
        <v>157</v>
      </c>
    </row>
    <row r="110" spans="2:47" s="1" customFormat="1" ht="30" customHeight="1">
      <c r="B110" s="34"/>
      <c r="D110" s="173" t="s">
        <v>128</v>
      </c>
      <c r="F110" s="174" t="s">
        <v>158</v>
      </c>
      <c r="I110" s="134"/>
      <c r="L110" s="34"/>
      <c r="M110" s="63"/>
      <c r="N110" s="35"/>
      <c r="O110" s="35"/>
      <c r="P110" s="35"/>
      <c r="Q110" s="35"/>
      <c r="R110" s="35"/>
      <c r="S110" s="35"/>
      <c r="T110" s="64"/>
      <c r="AT110" s="17" t="s">
        <v>128</v>
      </c>
      <c r="AU110" s="17" t="s">
        <v>82</v>
      </c>
    </row>
    <row r="111" spans="2:47" s="1" customFormat="1" ht="198" customHeight="1">
      <c r="B111" s="34"/>
      <c r="D111" s="173" t="s">
        <v>130</v>
      </c>
      <c r="F111" s="175" t="s">
        <v>159</v>
      </c>
      <c r="I111" s="134"/>
      <c r="L111" s="34"/>
      <c r="M111" s="63"/>
      <c r="N111" s="35"/>
      <c r="O111" s="35"/>
      <c r="P111" s="35"/>
      <c r="Q111" s="35"/>
      <c r="R111" s="35"/>
      <c r="S111" s="35"/>
      <c r="T111" s="64"/>
      <c r="AT111" s="17" t="s">
        <v>130</v>
      </c>
      <c r="AU111" s="17" t="s">
        <v>82</v>
      </c>
    </row>
    <row r="112" spans="2:51" s="11" customFormat="1" ht="22.5" customHeight="1">
      <c r="B112" s="176"/>
      <c r="D112" s="173" t="s">
        <v>132</v>
      </c>
      <c r="E112" s="185" t="s">
        <v>22</v>
      </c>
      <c r="F112" s="186" t="s">
        <v>160</v>
      </c>
      <c r="H112" s="187">
        <v>620</v>
      </c>
      <c r="I112" s="181"/>
      <c r="L112" s="176"/>
      <c r="M112" s="182"/>
      <c r="N112" s="183"/>
      <c r="O112" s="183"/>
      <c r="P112" s="183"/>
      <c r="Q112" s="183"/>
      <c r="R112" s="183"/>
      <c r="S112" s="183"/>
      <c r="T112" s="184"/>
      <c r="AT112" s="185" t="s">
        <v>132</v>
      </c>
      <c r="AU112" s="185" t="s">
        <v>82</v>
      </c>
      <c r="AV112" s="11" t="s">
        <v>82</v>
      </c>
      <c r="AW112" s="11" t="s">
        <v>38</v>
      </c>
      <c r="AX112" s="11" t="s">
        <v>74</v>
      </c>
      <c r="AY112" s="185" t="s">
        <v>119</v>
      </c>
    </row>
    <row r="113" spans="2:51" s="11" customFormat="1" ht="22.5" customHeight="1">
      <c r="B113" s="176"/>
      <c r="D113" s="173" t="s">
        <v>132</v>
      </c>
      <c r="E113" s="185" t="s">
        <v>22</v>
      </c>
      <c r="F113" s="186" t="s">
        <v>145</v>
      </c>
      <c r="H113" s="187">
        <v>450.25</v>
      </c>
      <c r="I113" s="181"/>
      <c r="L113" s="176"/>
      <c r="M113" s="182"/>
      <c r="N113" s="183"/>
      <c r="O113" s="183"/>
      <c r="P113" s="183"/>
      <c r="Q113" s="183"/>
      <c r="R113" s="183"/>
      <c r="S113" s="183"/>
      <c r="T113" s="184"/>
      <c r="AT113" s="185" t="s">
        <v>132</v>
      </c>
      <c r="AU113" s="185" t="s">
        <v>82</v>
      </c>
      <c r="AV113" s="11" t="s">
        <v>82</v>
      </c>
      <c r="AW113" s="11" t="s">
        <v>38</v>
      </c>
      <c r="AX113" s="11" t="s">
        <v>74</v>
      </c>
      <c r="AY113" s="185" t="s">
        <v>119</v>
      </c>
    </row>
    <row r="114" spans="2:51" s="12" customFormat="1" ht="22.5" customHeight="1">
      <c r="B114" s="188"/>
      <c r="D114" s="173" t="s">
        <v>132</v>
      </c>
      <c r="E114" s="189" t="s">
        <v>22</v>
      </c>
      <c r="F114" s="190" t="s">
        <v>146</v>
      </c>
      <c r="H114" s="191">
        <v>1070.25</v>
      </c>
      <c r="I114" s="192"/>
      <c r="L114" s="188"/>
      <c r="M114" s="193"/>
      <c r="N114" s="194"/>
      <c r="O114" s="194"/>
      <c r="P114" s="194"/>
      <c r="Q114" s="194"/>
      <c r="R114" s="194"/>
      <c r="S114" s="194"/>
      <c r="T114" s="195"/>
      <c r="AT114" s="189" t="s">
        <v>132</v>
      </c>
      <c r="AU114" s="189" t="s">
        <v>82</v>
      </c>
      <c r="AV114" s="12" t="s">
        <v>139</v>
      </c>
      <c r="AW114" s="12" t="s">
        <v>38</v>
      </c>
      <c r="AX114" s="12" t="s">
        <v>74</v>
      </c>
      <c r="AY114" s="189" t="s">
        <v>119</v>
      </c>
    </row>
    <row r="115" spans="2:51" s="11" customFormat="1" ht="22.5" customHeight="1">
      <c r="B115" s="176"/>
      <c r="D115" s="173" t="s">
        <v>132</v>
      </c>
      <c r="E115" s="185" t="s">
        <v>22</v>
      </c>
      <c r="F115" s="186" t="s">
        <v>161</v>
      </c>
      <c r="H115" s="187">
        <v>22.4</v>
      </c>
      <c r="I115" s="181"/>
      <c r="L115" s="176"/>
      <c r="M115" s="182"/>
      <c r="N115" s="183"/>
      <c r="O115" s="183"/>
      <c r="P115" s="183"/>
      <c r="Q115" s="183"/>
      <c r="R115" s="183"/>
      <c r="S115" s="183"/>
      <c r="T115" s="184"/>
      <c r="AT115" s="185" t="s">
        <v>132</v>
      </c>
      <c r="AU115" s="185" t="s">
        <v>82</v>
      </c>
      <c r="AV115" s="11" t="s">
        <v>82</v>
      </c>
      <c r="AW115" s="11" t="s">
        <v>38</v>
      </c>
      <c r="AX115" s="11" t="s">
        <v>74</v>
      </c>
      <c r="AY115" s="185" t="s">
        <v>119</v>
      </c>
    </row>
    <row r="116" spans="2:51" s="11" customFormat="1" ht="22.5" customHeight="1">
      <c r="B116" s="176"/>
      <c r="D116" s="173" t="s">
        <v>132</v>
      </c>
      <c r="E116" s="185" t="s">
        <v>22</v>
      </c>
      <c r="F116" s="186" t="s">
        <v>162</v>
      </c>
      <c r="H116" s="187">
        <v>16</v>
      </c>
      <c r="I116" s="181"/>
      <c r="L116" s="176"/>
      <c r="M116" s="182"/>
      <c r="N116" s="183"/>
      <c r="O116" s="183"/>
      <c r="P116" s="183"/>
      <c r="Q116" s="183"/>
      <c r="R116" s="183"/>
      <c r="S116" s="183"/>
      <c r="T116" s="184"/>
      <c r="AT116" s="185" t="s">
        <v>132</v>
      </c>
      <c r="AU116" s="185" t="s">
        <v>82</v>
      </c>
      <c r="AV116" s="11" t="s">
        <v>82</v>
      </c>
      <c r="AW116" s="11" t="s">
        <v>38</v>
      </c>
      <c r="AX116" s="11" t="s">
        <v>74</v>
      </c>
      <c r="AY116" s="185" t="s">
        <v>119</v>
      </c>
    </row>
    <row r="117" spans="2:51" s="12" customFormat="1" ht="22.5" customHeight="1">
      <c r="B117" s="188"/>
      <c r="D117" s="173" t="s">
        <v>132</v>
      </c>
      <c r="E117" s="189" t="s">
        <v>22</v>
      </c>
      <c r="F117" s="190" t="s">
        <v>148</v>
      </c>
      <c r="H117" s="191">
        <v>38.4</v>
      </c>
      <c r="I117" s="192"/>
      <c r="L117" s="188"/>
      <c r="M117" s="193"/>
      <c r="N117" s="194"/>
      <c r="O117" s="194"/>
      <c r="P117" s="194"/>
      <c r="Q117" s="194"/>
      <c r="R117" s="194"/>
      <c r="S117" s="194"/>
      <c r="T117" s="195"/>
      <c r="AT117" s="189" t="s">
        <v>132</v>
      </c>
      <c r="AU117" s="189" t="s">
        <v>82</v>
      </c>
      <c r="AV117" s="12" t="s">
        <v>139</v>
      </c>
      <c r="AW117" s="12" t="s">
        <v>38</v>
      </c>
      <c r="AX117" s="12" t="s">
        <v>74</v>
      </c>
      <c r="AY117" s="189" t="s">
        <v>119</v>
      </c>
    </row>
    <row r="118" spans="2:51" s="13" customFormat="1" ht="22.5" customHeight="1">
      <c r="B118" s="196"/>
      <c r="D118" s="177" t="s">
        <v>132</v>
      </c>
      <c r="E118" s="197" t="s">
        <v>22</v>
      </c>
      <c r="F118" s="198" t="s">
        <v>149</v>
      </c>
      <c r="H118" s="199">
        <v>1108.65</v>
      </c>
      <c r="I118" s="200"/>
      <c r="L118" s="196"/>
      <c r="M118" s="201"/>
      <c r="N118" s="202"/>
      <c r="O118" s="202"/>
      <c r="P118" s="202"/>
      <c r="Q118" s="202"/>
      <c r="R118" s="202"/>
      <c r="S118" s="202"/>
      <c r="T118" s="203"/>
      <c r="AT118" s="204" t="s">
        <v>132</v>
      </c>
      <c r="AU118" s="204" t="s">
        <v>82</v>
      </c>
      <c r="AV118" s="13" t="s">
        <v>126</v>
      </c>
      <c r="AW118" s="13" t="s">
        <v>38</v>
      </c>
      <c r="AX118" s="13" t="s">
        <v>23</v>
      </c>
      <c r="AY118" s="204" t="s">
        <v>119</v>
      </c>
    </row>
    <row r="119" spans="2:65" s="1" customFormat="1" ht="22.5" customHeight="1">
      <c r="B119" s="160"/>
      <c r="C119" s="161" t="s">
        <v>163</v>
      </c>
      <c r="D119" s="161" t="s">
        <v>121</v>
      </c>
      <c r="E119" s="162" t="s">
        <v>164</v>
      </c>
      <c r="F119" s="163" t="s">
        <v>165</v>
      </c>
      <c r="G119" s="164" t="s">
        <v>166</v>
      </c>
      <c r="H119" s="165">
        <v>51</v>
      </c>
      <c r="I119" s="166"/>
      <c r="J119" s="167">
        <f>ROUND(I119*H119,2)</f>
        <v>0</v>
      </c>
      <c r="K119" s="163" t="s">
        <v>125</v>
      </c>
      <c r="L119" s="34"/>
      <c r="M119" s="168" t="s">
        <v>22</v>
      </c>
      <c r="N119" s="169" t="s">
        <v>45</v>
      </c>
      <c r="O119" s="35"/>
      <c r="P119" s="170">
        <f>O119*H119</f>
        <v>0</v>
      </c>
      <c r="Q119" s="170">
        <v>0</v>
      </c>
      <c r="R119" s="170">
        <f>Q119*H119</f>
        <v>0</v>
      </c>
      <c r="S119" s="170">
        <v>0.29</v>
      </c>
      <c r="T119" s="171">
        <f>S119*H119</f>
        <v>14.79</v>
      </c>
      <c r="AR119" s="17" t="s">
        <v>126</v>
      </c>
      <c r="AT119" s="17" t="s">
        <v>121</v>
      </c>
      <c r="AU119" s="17" t="s">
        <v>82</v>
      </c>
      <c r="AY119" s="17" t="s">
        <v>119</v>
      </c>
      <c r="BE119" s="172">
        <f>IF(N119="základní",J119,0)</f>
        <v>0</v>
      </c>
      <c r="BF119" s="172">
        <f>IF(N119="snížená",J119,0)</f>
        <v>0</v>
      </c>
      <c r="BG119" s="172">
        <f>IF(N119="zákl. přenesená",J119,0)</f>
        <v>0</v>
      </c>
      <c r="BH119" s="172">
        <f>IF(N119="sníž. přenesená",J119,0)</f>
        <v>0</v>
      </c>
      <c r="BI119" s="172">
        <f>IF(N119="nulová",J119,0)</f>
        <v>0</v>
      </c>
      <c r="BJ119" s="17" t="s">
        <v>23</v>
      </c>
      <c r="BK119" s="172">
        <f>ROUND(I119*H119,2)</f>
        <v>0</v>
      </c>
      <c r="BL119" s="17" t="s">
        <v>126</v>
      </c>
      <c r="BM119" s="17" t="s">
        <v>167</v>
      </c>
    </row>
    <row r="120" spans="2:47" s="1" customFormat="1" ht="30" customHeight="1">
      <c r="B120" s="34"/>
      <c r="D120" s="173" t="s">
        <v>128</v>
      </c>
      <c r="F120" s="174" t="s">
        <v>168</v>
      </c>
      <c r="I120" s="134"/>
      <c r="L120" s="34"/>
      <c r="M120" s="63"/>
      <c r="N120" s="35"/>
      <c r="O120" s="35"/>
      <c r="P120" s="35"/>
      <c r="Q120" s="35"/>
      <c r="R120" s="35"/>
      <c r="S120" s="35"/>
      <c r="T120" s="64"/>
      <c r="AT120" s="17" t="s">
        <v>128</v>
      </c>
      <c r="AU120" s="17" t="s">
        <v>82</v>
      </c>
    </row>
    <row r="121" spans="2:47" s="1" customFormat="1" ht="138" customHeight="1">
      <c r="B121" s="34"/>
      <c r="D121" s="173" t="s">
        <v>130</v>
      </c>
      <c r="F121" s="175" t="s">
        <v>169</v>
      </c>
      <c r="I121" s="134"/>
      <c r="L121" s="34"/>
      <c r="M121" s="63"/>
      <c r="N121" s="35"/>
      <c r="O121" s="35"/>
      <c r="P121" s="35"/>
      <c r="Q121" s="35"/>
      <c r="R121" s="35"/>
      <c r="S121" s="35"/>
      <c r="T121" s="64"/>
      <c r="AT121" s="17" t="s">
        <v>130</v>
      </c>
      <c r="AU121" s="17" t="s">
        <v>82</v>
      </c>
    </row>
    <row r="122" spans="2:47" s="1" customFormat="1" ht="30" customHeight="1">
      <c r="B122" s="34"/>
      <c r="D122" s="177" t="s">
        <v>170</v>
      </c>
      <c r="F122" s="205" t="s">
        <v>171</v>
      </c>
      <c r="I122" s="134"/>
      <c r="L122" s="34"/>
      <c r="M122" s="63"/>
      <c r="N122" s="35"/>
      <c r="O122" s="35"/>
      <c r="P122" s="35"/>
      <c r="Q122" s="35"/>
      <c r="R122" s="35"/>
      <c r="S122" s="35"/>
      <c r="T122" s="64"/>
      <c r="AT122" s="17" t="s">
        <v>170</v>
      </c>
      <c r="AU122" s="17" t="s">
        <v>82</v>
      </c>
    </row>
    <row r="123" spans="2:65" s="1" customFormat="1" ht="22.5" customHeight="1">
      <c r="B123" s="160"/>
      <c r="C123" s="161" t="s">
        <v>172</v>
      </c>
      <c r="D123" s="161" t="s">
        <v>121</v>
      </c>
      <c r="E123" s="162" t="s">
        <v>173</v>
      </c>
      <c r="F123" s="163" t="s">
        <v>174</v>
      </c>
      <c r="G123" s="164" t="s">
        <v>175</v>
      </c>
      <c r="H123" s="165">
        <v>672</v>
      </c>
      <c r="I123" s="166"/>
      <c r="J123" s="167">
        <f>ROUND(I123*H123,2)</f>
        <v>0</v>
      </c>
      <c r="K123" s="163" t="s">
        <v>125</v>
      </c>
      <c r="L123" s="34"/>
      <c r="M123" s="168" t="s">
        <v>22</v>
      </c>
      <c r="N123" s="169" t="s">
        <v>45</v>
      </c>
      <c r="O123" s="35"/>
      <c r="P123" s="170">
        <f>O123*H123</f>
        <v>0</v>
      </c>
      <c r="Q123" s="170">
        <v>0</v>
      </c>
      <c r="R123" s="170">
        <f>Q123*H123</f>
        <v>0</v>
      </c>
      <c r="S123" s="170">
        <v>0</v>
      </c>
      <c r="T123" s="171">
        <f>S123*H123</f>
        <v>0</v>
      </c>
      <c r="AR123" s="17" t="s">
        <v>126</v>
      </c>
      <c r="AT123" s="17" t="s">
        <v>121</v>
      </c>
      <c r="AU123" s="17" t="s">
        <v>82</v>
      </c>
      <c r="AY123" s="17" t="s">
        <v>119</v>
      </c>
      <c r="BE123" s="172">
        <f>IF(N123="základní",J123,0)</f>
        <v>0</v>
      </c>
      <c r="BF123" s="172">
        <f>IF(N123="snížená",J123,0)</f>
        <v>0</v>
      </c>
      <c r="BG123" s="172">
        <f>IF(N123="zákl. přenesená",J123,0)</f>
        <v>0</v>
      </c>
      <c r="BH123" s="172">
        <f>IF(N123="sníž. přenesená",J123,0)</f>
        <v>0</v>
      </c>
      <c r="BI123" s="172">
        <f>IF(N123="nulová",J123,0)</f>
        <v>0</v>
      </c>
      <c r="BJ123" s="17" t="s">
        <v>23</v>
      </c>
      <c r="BK123" s="172">
        <f>ROUND(I123*H123,2)</f>
        <v>0</v>
      </c>
      <c r="BL123" s="17" t="s">
        <v>126</v>
      </c>
      <c r="BM123" s="17" t="s">
        <v>176</v>
      </c>
    </row>
    <row r="124" spans="2:47" s="1" customFormat="1" ht="22.5" customHeight="1">
      <c r="B124" s="34"/>
      <c r="D124" s="173" t="s">
        <v>128</v>
      </c>
      <c r="F124" s="174" t="s">
        <v>177</v>
      </c>
      <c r="I124" s="134"/>
      <c r="L124" s="34"/>
      <c r="M124" s="63"/>
      <c r="N124" s="35"/>
      <c r="O124" s="35"/>
      <c r="P124" s="35"/>
      <c r="Q124" s="35"/>
      <c r="R124" s="35"/>
      <c r="S124" s="35"/>
      <c r="T124" s="64"/>
      <c r="AT124" s="17" t="s">
        <v>128</v>
      </c>
      <c r="AU124" s="17" t="s">
        <v>82</v>
      </c>
    </row>
    <row r="125" spans="2:47" s="1" customFormat="1" ht="222" customHeight="1">
      <c r="B125" s="34"/>
      <c r="D125" s="177" t="s">
        <v>130</v>
      </c>
      <c r="F125" s="205" t="s">
        <v>178</v>
      </c>
      <c r="I125" s="134"/>
      <c r="L125" s="34"/>
      <c r="M125" s="63"/>
      <c r="N125" s="35"/>
      <c r="O125" s="35"/>
      <c r="P125" s="35"/>
      <c r="Q125" s="35"/>
      <c r="R125" s="35"/>
      <c r="S125" s="35"/>
      <c r="T125" s="64"/>
      <c r="AT125" s="17" t="s">
        <v>130</v>
      </c>
      <c r="AU125" s="17" t="s">
        <v>82</v>
      </c>
    </row>
    <row r="126" spans="2:65" s="1" customFormat="1" ht="22.5" customHeight="1">
      <c r="B126" s="160"/>
      <c r="C126" s="161" t="s">
        <v>179</v>
      </c>
      <c r="D126" s="161" t="s">
        <v>121</v>
      </c>
      <c r="E126" s="162" t="s">
        <v>180</v>
      </c>
      <c r="F126" s="163" t="s">
        <v>181</v>
      </c>
      <c r="G126" s="164" t="s">
        <v>182</v>
      </c>
      <c r="H126" s="165">
        <v>28</v>
      </c>
      <c r="I126" s="166"/>
      <c r="J126" s="167">
        <f>ROUND(I126*H126,2)</f>
        <v>0</v>
      </c>
      <c r="K126" s="163" t="s">
        <v>125</v>
      </c>
      <c r="L126" s="34"/>
      <c r="M126" s="168" t="s">
        <v>22</v>
      </c>
      <c r="N126" s="169" t="s">
        <v>45</v>
      </c>
      <c r="O126" s="35"/>
      <c r="P126" s="170">
        <f>O126*H126</f>
        <v>0</v>
      </c>
      <c r="Q126" s="170">
        <v>0</v>
      </c>
      <c r="R126" s="170">
        <f>Q126*H126</f>
        <v>0</v>
      </c>
      <c r="S126" s="170">
        <v>0</v>
      </c>
      <c r="T126" s="171">
        <f>S126*H126</f>
        <v>0</v>
      </c>
      <c r="AR126" s="17" t="s">
        <v>126</v>
      </c>
      <c r="AT126" s="17" t="s">
        <v>121</v>
      </c>
      <c r="AU126" s="17" t="s">
        <v>82</v>
      </c>
      <c r="AY126" s="17" t="s">
        <v>119</v>
      </c>
      <c r="BE126" s="172">
        <f>IF(N126="základní",J126,0)</f>
        <v>0</v>
      </c>
      <c r="BF126" s="172">
        <f>IF(N126="snížená",J126,0)</f>
        <v>0</v>
      </c>
      <c r="BG126" s="172">
        <f>IF(N126="zákl. přenesená",J126,0)</f>
        <v>0</v>
      </c>
      <c r="BH126" s="172">
        <f>IF(N126="sníž. přenesená",J126,0)</f>
        <v>0</v>
      </c>
      <c r="BI126" s="172">
        <f>IF(N126="nulová",J126,0)</f>
        <v>0</v>
      </c>
      <c r="BJ126" s="17" t="s">
        <v>23</v>
      </c>
      <c r="BK126" s="172">
        <f>ROUND(I126*H126,2)</f>
        <v>0</v>
      </c>
      <c r="BL126" s="17" t="s">
        <v>126</v>
      </c>
      <c r="BM126" s="17" t="s">
        <v>183</v>
      </c>
    </row>
    <row r="127" spans="2:47" s="1" customFormat="1" ht="30" customHeight="1">
      <c r="B127" s="34"/>
      <c r="D127" s="173" t="s">
        <v>128</v>
      </c>
      <c r="F127" s="174" t="s">
        <v>184</v>
      </c>
      <c r="I127" s="134"/>
      <c r="L127" s="34"/>
      <c r="M127" s="63"/>
      <c r="N127" s="35"/>
      <c r="O127" s="35"/>
      <c r="P127" s="35"/>
      <c r="Q127" s="35"/>
      <c r="R127" s="35"/>
      <c r="S127" s="35"/>
      <c r="T127" s="64"/>
      <c r="AT127" s="17" t="s">
        <v>128</v>
      </c>
      <c r="AU127" s="17" t="s">
        <v>82</v>
      </c>
    </row>
    <row r="128" spans="2:47" s="1" customFormat="1" ht="138" customHeight="1">
      <c r="B128" s="34"/>
      <c r="D128" s="177" t="s">
        <v>130</v>
      </c>
      <c r="F128" s="205" t="s">
        <v>185</v>
      </c>
      <c r="I128" s="134"/>
      <c r="L128" s="34"/>
      <c r="M128" s="63"/>
      <c r="N128" s="35"/>
      <c r="O128" s="35"/>
      <c r="P128" s="35"/>
      <c r="Q128" s="35"/>
      <c r="R128" s="35"/>
      <c r="S128" s="35"/>
      <c r="T128" s="64"/>
      <c r="AT128" s="17" t="s">
        <v>130</v>
      </c>
      <c r="AU128" s="17" t="s">
        <v>82</v>
      </c>
    </row>
    <row r="129" spans="2:65" s="1" customFormat="1" ht="22.5" customHeight="1">
      <c r="B129" s="160"/>
      <c r="C129" s="161" t="s">
        <v>186</v>
      </c>
      <c r="D129" s="161" t="s">
        <v>121</v>
      </c>
      <c r="E129" s="162" t="s">
        <v>187</v>
      </c>
      <c r="F129" s="163" t="s">
        <v>188</v>
      </c>
      <c r="G129" s="164" t="s">
        <v>166</v>
      </c>
      <c r="H129" s="165">
        <v>8</v>
      </c>
      <c r="I129" s="166"/>
      <c r="J129" s="167">
        <f>ROUND(I129*H129,2)</f>
        <v>0</v>
      </c>
      <c r="K129" s="163" t="s">
        <v>125</v>
      </c>
      <c r="L129" s="34"/>
      <c r="M129" s="168" t="s">
        <v>22</v>
      </c>
      <c r="N129" s="169" t="s">
        <v>45</v>
      </c>
      <c r="O129" s="35"/>
      <c r="P129" s="170">
        <f>O129*H129</f>
        <v>0</v>
      </c>
      <c r="Q129" s="170">
        <v>0.00868</v>
      </c>
      <c r="R129" s="170">
        <f>Q129*H129</f>
        <v>0.06944</v>
      </c>
      <c r="S129" s="170">
        <v>0</v>
      </c>
      <c r="T129" s="171">
        <f>S129*H129</f>
        <v>0</v>
      </c>
      <c r="AR129" s="17" t="s">
        <v>126</v>
      </c>
      <c r="AT129" s="17" t="s">
        <v>121</v>
      </c>
      <c r="AU129" s="17" t="s">
        <v>82</v>
      </c>
      <c r="AY129" s="17" t="s">
        <v>119</v>
      </c>
      <c r="BE129" s="172">
        <f>IF(N129="základní",J129,0)</f>
        <v>0</v>
      </c>
      <c r="BF129" s="172">
        <f>IF(N129="snížená",J129,0)</f>
        <v>0</v>
      </c>
      <c r="BG129" s="172">
        <f>IF(N129="zákl. přenesená",J129,0)</f>
        <v>0</v>
      </c>
      <c r="BH129" s="172">
        <f>IF(N129="sníž. přenesená",J129,0)</f>
        <v>0</v>
      </c>
      <c r="BI129" s="172">
        <f>IF(N129="nulová",J129,0)</f>
        <v>0</v>
      </c>
      <c r="BJ129" s="17" t="s">
        <v>23</v>
      </c>
      <c r="BK129" s="172">
        <f>ROUND(I129*H129,2)</f>
        <v>0</v>
      </c>
      <c r="BL129" s="17" t="s">
        <v>126</v>
      </c>
      <c r="BM129" s="17" t="s">
        <v>189</v>
      </c>
    </row>
    <row r="130" spans="2:47" s="1" customFormat="1" ht="54" customHeight="1">
      <c r="B130" s="34"/>
      <c r="D130" s="173" t="s">
        <v>128</v>
      </c>
      <c r="F130" s="174" t="s">
        <v>190</v>
      </c>
      <c r="I130" s="134"/>
      <c r="L130" s="34"/>
      <c r="M130" s="63"/>
      <c r="N130" s="35"/>
      <c r="O130" s="35"/>
      <c r="P130" s="35"/>
      <c r="Q130" s="35"/>
      <c r="R130" s="35"/>
      <c r="S130" s="35"/>
      <c r="T130" s="64"/>
      <c r="AT130" s="17" t="s">
        <v>128</v>
      </c>
      <c r="AU130" s="17" t="s">
        <v>82</v>
      </c>
    </row>
    <row r="131" spans="2:51" s="11" customFormat="1" ht="22.5" customHeight="1">
      <c r="B131" s="176"/>
      <c r="D131" s="177" t="s">
        <v>132</v>
      </c>
      <c r="E131" s="178" t="s">
        <v>22</v>
      </c>
      <c r="F131" s="179" t="s">
        <v>191</v>
      </c>
      <c r="H131" s="180">
        <v>8</v>
      </c>
      <c r="I131" s="181"/>
      <c r="L131" s="176"/>
      <c r="M131" s="182"/>
      <c r="N131" s="183"/>
      <c r="O131" s="183"/>
      <c r="P131" s="183"/>
      <c r="Q131" s="183"/>
      <c r="R131" s="183"/>
      <c r="S131" s="183"/>
      <c r="T131" s="184"/>
      <c r="AT131" s="185" t="s">
        <v>132</v>
      </c>
      <c r="AU131" s="185" t="s">
        <v>82</v>
      </c>
      <c r="AV131" s="11" t="s">
        <v>82</v>
      </c>
      <c r="AW131" s="11" t="s">
        <v>38</v>
      </c>
      <c r="AX131" s="11" t="s">
        <v>23</v>
      </c>
      <c r="AY131" s="185" t="s">
        <v>119</v>
      </c>
    </row>
    <row r="132" spans="2:65" s="1" customFormat="1" ht="22.5" customHeight="1">
      <c r="B132" s="160"/>
      <c r="C132" s="161" t="s">
        <v>28</v>
      </c>
      <c r="D132" s="161" t="s">
        <v>121</v>
      </c>
      <c r="E132" s="162" t="s">
        <v>192</v>
      </c>
      <c r="F132" s="163" t="s">
        <v>193</v>
      </c>
      <c r="G132" s="164" t="s">
        <v>166</v>
      </c>
      <c r="H132" s="165">
        <v>8</v>
      </c>
      <c r="I132" s="166"/>
      <c r="J132" s="167">
        <f>ROUND(I132*H132,2)</f>
        <v>0</v>
      </c>
      <c r="K132" s="163" t="s">
        <v>125</v>
      </c>
      <c r="L132" s="34"/>
      <c r="M132" s="168" t="s">
        <v>22</v>
      </c>
      <c r="N132" s="169" t="s">
        <v>45</v>
      </c>
      <c r="O132" s="35"/>
      <c r="P132" s="170">
        <f>O132*H132</f>
        <v>0</v>
      </c>
      <c r="Q132" s="170">
        <v>0.01068</v>
      </c>
      <c r="R132" s="170">
        <f>Q132*H132</f>
        <v>0.08544</v>
      </c>
      <c r="S132" s="170">
        <v>0</v>
      </c>
      <c r="T132" s="171">
        <f>S132*H132</f>
        <v>0</v>
      </c>
      <c r="AR132" s="17" t="s">
        <v>126</v>
      </c>
      <c r="AT132" s="17" t="s">
        <v>121</v>
      </c>
      <c r="AU132" s="17" t="s">
        <v>82</v>
      </c>
      <c r="AY132" s="17" t="s">
        <v>119</v>
      </c>
      <c r="BE132" s="172">
        <f>IF(N132="základní",J132,0)</f>
        <v>0</v>
      </c>
      <c r="BF132" s="172">
        <f>IF(N132="snížená",J132,0)</f>
        <v>0</v>
      </c>
      <c r="BG132" s="172">
        <f>IF(N132="zákl. přenesená",J132,0)</f>
        <v>0</v>
      </c>
      <c r="BH132" s="172">
        <f>IF(N132="sníž. přenesená",J132,0)</f>
        <v>0</v>
      </c>
      <c r="BI132" s="172">
        <f>IF(N132="nulová",J132,0)</f>
        <v>0</v>
      </c>
      <c r="BJ132" s="17" t="s">
        <v>23</v>
      </c>
      <c r="BK132" s="172">
        <f>ROUND(I132*H132,2)</f>
        <v>0</v>
      </c>
      <c r="BL132" s="17" t="s">
        <v>126</v>
      </c>
      <c r="BM132" s="17" t="s">
        <v>194</v>
      </c>
    </row>
    <row r="133" spans="2:47" s="1" customFormat="1" ht="54" customHeight="1">
      <c r="B133" s="34"/>
      <c r="D133" s="173" t="s">
        <v>128</v>
      </c>
      <c r="F133" s="174" t="s">
        <v>195</v>
      </c>
      <c r="I133" s="134"/>
      <c r="L133" s="34"/>
      <c r="M133" s="63"/>
      <c r="N133" s="35"/>
      <c r="O133" s="35"/>
      <c r="P133" s="35"/>
      <c r="Q133" s="35"/>
      <c r="R133" s="35"/>
      <c r="S133" s="35"/>
      <c r="T133" s="64"/>
      <c r="AT133" s="17" t="s">
        <v>128</v>
      </c>
      <c r="AU133" s="17" t="s">
        <v>82</v>
      </c>
    </row>
    <row r="134" spans="2:51" s="11" customFormat="1" ht="22.5" customHeight="1">
      <c r="B134" s="176"/>
      <c r="D134" s="177" t="s">
        <v>132</v>
      </c>
      <c r="E134" s="178" t="s">
        <v>22</v>
      </c>
      <c r="F134" s="179" t="s">
        <v>196</v>
      </c>
      <c r="H134" s="180">
        <v>8</v>
      </c>
      <c r="I134" s="181"/>
      <c r="L134" s="176"/>
      <c r="M134" s="182"/>
      <c r="N134" s="183"/>
      <c r="O134" s="183"/>
      <c r="P134" s="183"/>
      <c r="Q134" s="183"/>
      <c r="R134" s="183"/>
      <c r="S134" s="183"/>
      <c r="T134" s="184"/>
      <c r="AT134" s="185" t="s">
        <v>132</v>
      </c>
      <c r="AU134" s="185" t="s">
        <v>82</v>
      </c>
      <c r="AV134" s="11" t="s">
        <v>82</v>
      </c>
      <c r="AW134" s="11" t="s">
        <v>38</v>
      </c>
      <c r="AX134" s="11" t="s">
        <v>23</v>
      </c>
      <c r="AY134" s="185" t="s">
        <v>119</v>
      </c>
    </row>
    <row r="135" spans="2:65" s="1" customFormat="1" ht="22.5" customHeight="1">
      <c r="B135" s="160"/>
      <c r="C135" s="161" t="s">
        <v>197</v>
      </c>
      <c r="D135" s="161" t="s">
        <v>121</v>
      </c>
      <c r="E135" s="162" t="s">
        <v>198</v>
      </c>
      <c r="F135" s="163" t="s">
        <v>199</v>
      </c>
      <c r="G135" s="164" t="s">
        <v>166</v>
      </c>
      <c r="H135" s="165">
        <v>25.8</v>
      </c>
      <c r="I135" s="166"/>
      <c r="J135" s="167">
        <f>ROUND(I135*H135,2)</f>
        <v>0</v>
      </c>
      <c r="K135" s="163" t="s">
        <v>125</v>
      </c>
      <c r="L135" s="34"/>
      <c r="M135" s="168" t="s">
        <v>22</v>
      </c>
      <c r="N135" s="169" t="s">
        <v>45</v>
      </c>
      <c r="O135" s="35"/>
      <c r="P135" s="170">
        <f>O135*H135</f>
        <v>0</v>
      </c>
      <c r="Q135" s="170">
        <v>0.0369</v>
      </c>
      <c r="R135" s="170">
        <f>Q135*H135</f>
        <v>0.9520200000000001</v>
      </c>
      <c r="S135" s="170">
        <v>0</v>
      </c>
      <c r="T135" s="171">
        <f>S135*H135</f>
        <v>0</v>
      </c>
      <c r="AR135" s="17" t="s">
        <v>126</v>
      </c>
      <c r="AT135" s="17" t="s">
        <v>121</v>
      </c>
      <c r="AU135" s="17" t="s">
        <v>82</v>
      </c>
      <c r="AY135" s="17" t="s">
        <v>119</v>
      </c>
      <c r="BE135" s="172">
        <f>IF(N135="základní",J135,0)</f>
        <v>0</v>
      </c>
      <c r="BF135" s="172">
        <f>IF(N135="snížená",J135,0)</f>
        <v>0</v>
      </c>
      <c r="BG135" s="172">
        <f>IF(N135="zákl. přenesená",J135,0)</f>
        <v>0</v>
      </c>
      <c r="BH135" s="172">
        <f>IF(N135="sníž. přenesená",J135,0)</f>
        <v>0</v>
      </c>
      <c r="BI135" s="172">
        <f>IF(N135="nulová",J135,0)</f>
        <v>0</v>
      </c>
      <c r="BJ135" s="17" t="s">
        <v>23</v>
      </c>
      <c r="BK135" s="172">
        <f>ROUND(I135*H135,2)</f>
        <v>0</v>
      </c>
      <c r="BL135" s="17" t="s">
        <v>126</v>
      </c>
      <c r="BM135" s="17" t="s">
        <v>200</v>
      </c>
    </row>
    <row r="136" spans="2:47" s="1" customFormat="1" ht="54" customHeight="1">
      <c r="B136" s="34"/>
      <c r="D136" s="173" t="s">
        <v>128</v>
      </c>
      <c r="F136" s="174" t="s">
        <v>201</v>
      </c>
      <c r="I136" s="134"/>
      <c r="L136" s="34"/>
      <c r="M136" s="63"/>
      <c r="N136" s="35"/>
      <c r="O136" s="35"/>
      <c r="P136" s="35"/>
      <c r="Q136" s="35"/>
      <c r="R136" s="35"/>
      <c r="S136" s="35"/>
      <c r="T136" s="64"/>
      <c r="AT136" s="17" t="s">
        <v>128</v>
      </c>
      <c r="AU136" s="17" t="s">
        <v>82</v>
      </c>
    </row>
    <row r="137" spans="2:47" s="1" customFormat="1" ht="78" customHeight="1">
      <c r="B137" s="34"/>
      <c r="D137" s="173" t="s">
        <v>130</v>
      </c>
      <c r="F137" s="175" t="s">
        <v>202</v>
      </c>
      <c r="I137" s="134"/>
      <c r="L137" s="34"/>
      <c r="M137" s="63"/>
      <c r="N137" s="35"/>
      <c r="O137" s="35"/>
      <c r="P137" s="35"/>
      <c r="Q137" s="35"/>
      <c r="R137" s="35"/>
      <c r="S137" s="35"/>
      <c r="T137" s="64"/>
      <c r="AT137" s="17" t="s">
        <v>130</v>
      </c>
      <c r="AU137" s="17" t="s">
        <v>82</v>
      </c>
    </row>
    <row r="138" spans="2:51" s="11" customFormat="1" ht="22.5" customHeight="1">
      <c r="B138" s="176"/>
      <c r="D138" s="177" t="s">
        <v>132</v>
      </c>
      <c r="E138" s="178" t="s">
        <v>22</v>
      </c>
      <c r="F138" s="179" t="s">
        <v>203</v>
      </c>
      <c r="H138" s="180">
        <v>25.8</v>
      </c>
      <c r="I138" s="181"/>
      <c r="L138" s="176"/>
      <c r="M138" s="182"/>
      <c r="N138" s="183"/>
      <c r="O138" s="183"/>
      <c r="P138" s="183"/>
      <c r="Q138" s="183"/>
      <c r="R138" s="183"/>
      <c r="S138" s="183"/>
      <c r="T138" s="184"/>
      <c r="AT138" s="185" t="s">
        <v>132</v>
      </c>
      <c r="AU138" s="185" t="s">
        <v>82</v>
      </c>
      <c r="AV138" s="11" t="s">
        <v>82</v>
      </c>
      <c r="AW138" s="11" t="s">
        <v>38</v>
      </c>
      <c r="AX138" s="11" t="s">
        <v>23</v>
      </c>
      <c r="AY138" s="185" t="s">
        <v>119</v>
      </c>
    </row>
    <row r="139" spans="2:65" s="1" customFormat="1" ht="22.5" customHeight="1">
      <c r="B139" s="160"/>
      <c r="C139" s="161" t="s">
        <v>204</v>
      </c>
      <c r="D139" s="161" t="s">
        <v>121</v>
      </c>
      <c r="E139" s="162" t="s">
        <v>205</v>
      </c>
      <c r="F139" s="163" t="s">
        <v>206</v>
      </c>
      <c r="G139" s="164" t="s">
        <v>207</v>
      </c>
      <c r="H139" s="165">
        <v>229.426</v>
      </c>
      <c r="I139" s="166"/>
      <c r="J139" s="167">
        <f>ROUND(I139*H139,2)</f>
        <v>0</v>
      </c>
      <c r="K139" s="163" t="s">
        <v>125</v>
      </c>
      <c r="L139" s="34"/>
      <c r="M139" s="168" t="s">
        <v>22</v>
      </c>
      <c r="N139" s="169" t="s">
        <v>45</v>
      </c>
      <c r="O139" s="35"/>
      <c r="P139" s="170">
        <f>O139*H139</f>
        <v>0</v>
      </c>
      <c r="Q139" s="170">
        <v>0</v>
      </c>
      <c r="R139" s="170">
        <f>Q139*H139</f>
        <v>0</v>
      </c>
      <c r="S139" s="170">
        <v>0</v>
      </c>
      <c r="T139" s="171">
        <f>S139*H139</f>
        <v>0</v>
      </c>
      <c r="AR139" s="17" t="s">
        <v>126</v>
      </c>
      <c r="AT139" s="17" t="s">
        <v>121</v>
      </c>
      <c r="AU139" s="17" t="s">
        <v>82</v>
      </c>
      <c r="AY139" s="17" t="s">
        <v>119</v>
      </c>
      <c r="BE139" s="172">
        <f>IF(N139="základní",J139,0)</f>
        <v>0</v>
      </c>
      <c r="BF139" s="172">
        <f>IF(N139="snížená",J139,0)</f>
        <v>0</v>
      </c>
      <c r="BG139" s="172">
        <f>IF(N139="zákl. přenesená",J139,0)</f>
        <v>0</v>
      </c>
      <c r="BH139" s="172">
        <f>IF(N139="sníž. přenesená",J139,0)</f>
        <v>0</v>
      </c>
      <c r="BI139" s="172">
        <f>IF(N139="nulová",J139,0)</f>
        <v>0</v>
      </c>
      <c r="BJ139" s="17" t="s">
        <v>23</v>
      </c>
      <c r="BK139" s="172">
        <f>ROUND(I139*H139,2)</f>
        <v>0</v>
      </c>
      <c r="BL139" s="17" t="s">
        <v>126</v>
      </c>
      <c r="BM139" s="17" t="s">
        <v>208</v>
      </c>
    </row>
    <row r="140" spans="2:47" s="1" customFormat="1" ht="30" customHeight="1">
      <c r="B140" s="34"/>
      <c r="D140" s="173" t="s">
        <v>128</v>
      </c>
      <c r="F140" s="174" t="s">
        <v>209</v>
      </c>
      <c r="I140" s="134"/>
      <c r="L140" s="34"/>
      <c r="M140" s="63"/>
      <c r="N140" s="35"/>
      <c r="O140" s="35"/>
      <c r="P140" s="35"/>
      <c r="Q140" s="35"/>
      <c r="R140" s="35"/>
      <c r="S140" s="35"/>
      <c r="T140" s="64"/>
      <c r="AT140" s="17" t="s">
        <v>128</v>
      </c>
      <c r="AU140" s="17" t="s">
        <v>82</v>
      </c>
    </row>
    <row r="141" spans="2:47" s="1" customFormat="1" ht="342" customHeight="1">
      <c r="B141" s="34"/>
      <c r="D141" s="173" t="s">
        <v>130</v>
      </c>
      <c r="F141" s="175" t="s">
        <v>210</v>
      </c>
      <c r="I141" s="134"/>
      <c r="L141" s="34"/>
      <c r="M141" s="63"/>
      <c r="N141" s="35"/>
      <c r="O141" s="35"/>
      <c r="P141" s="35"/>
      <c r="Q141" s="35"/>
      <c r="R141" s="35"/>
      <c r="S141" s="35"/>
      <c r="T141" s="64"/>
      <c r="AT141" s="17" t="s">
        <v>130</v>
      </c>
      <c r="AU141" s="17" t="s">
        <v>82</v>
      </c>
    </row>
    <row r="142" spans="2:51" s="11" customFormat="1" ht="22.5" customHeight="1">
      <c r="B142" s="176"/>
      <c r="D142" s="173" t="s">
        <v>132</v>
      </c>
      <c r="E142" s="185" t="s">
        <v>22</v>
      </c>
      <c r="F142" s="186" t="s">
        <v>211</v>
      </c>
      <c r="H142" s="187">
        <v>22.145</v>
      </c>
      <c r="I142" s="181"/>
      <c r="L142" s="176"/>
      <c r="M142" s="182"/>
      <c r="N142" s="183"/>
      <c r="O142" s="183"/>
      <c r="P142" s="183"/>
      <c r="Q142" s="183"/>
      <c r="R142" s="183"/>
      <c r="S142" s="183"/>
      <c r="T142" s="184"/>
      <c r="AT142" s="185" t="s">
        <v>132</v>
      </c>
      <c r="AU142" s="185" t="s">
        <v>82</v>
      </c>
      <c r="AV142" s="11" t="s">
        <v>82</v>
      </c>
      <c r="AW142" s="11" t="s">
        <v>38</v>
      </c>
      <c r="AX142" s="11" t="s">
        <v>74</v>
      </c>
      <c r="AY142" s="185" t="s">
        <v>119</v>
      </c>
    </row>
    <row r="143" spans="2:51" s="11" customFormat="1" ht="22.5" customHeight="1">
      <c r="B143" s="176"/>
      <c r="D143" s="173" t="s">
        <v>132</v>
      </c>
      <c r="E143" s="185" t="s">
        <v>22</v>
      </c>
      <c r="F143" s="186" t="s">
        <v>212</v>
      </c>
      <c r="H143" s="187">
        <v>207.281</v>
      </c>
      <c r="I143" s="181"/>
      <c r="L143" s="176"/>
      <c r="M143" s="182"/>
      <c r="N143" s="183"/>
      <c r="O143" s="183"/>
      <c r="P143" s="183"/>
      <c r="Q143" s="183"/>
      <c r="R143" s="183"/>
      <c r="S143" s="183"/>
      <c r="T143" s="184"/>
      <c r="AT143" s="185" t="s">
        <v>132</v>
      </c>
      <c r="AU143" s="185" t="s">
        <v>82</v>
      </c>
      <c r="AV143" s="11" t="s">
        <v>82</v>
      </c>
      <c r="AW143" s="11" t="s">
        <v>38</v>
      </c>
      <c r="AX143" s="11" t="s">
        <v>74</v>
      </c>
      <c r="AY143" s="185" t="s">
        <v>119</v>
      </c>
    </row>
    <row r="144" spans="2:51" s="13" customFormat="1" ht="22.5" customHeight="1">
      <c r="B144" s="196"/>
      <c r="D144" s="177" t="s">
        <v>132</v>
      </c>
      <c r="E144" s="197" t="s">
        <v>22</v>
      </c>
      <c r="F144" s="198" t="s">
        <v>149</v>
      </c>
      <c r="H144" s="199">
        <v>229.426</v>
      </c>
      <c r="I144" s="200"/>
      <c r="L144" s="196"/>
      <c r="M144" s="201"/>
      <c r="N144" s="202"/>
      <c r="O144" s="202"/>
      <c r="P144" s="202"/>
      <c r="Q144" s="202"/>
      <c r="R144" s="202"/>
      <c r="S144" s="202"/>
      <c r="T144" s="203"/>
      <c r="AT144" s="204" t="s">
        <v>132</v>
      </c>
      <c r="AU144" s="204" t="s">
        <v>82</v>
      </c>
      <c r="AV144" s="13" t="s">
        <v>126</v>
      </c>
      <c r="AW144" s="13" t="s">
        <v>38</v>
      </c>
      <c r="AX144" s="13" t="s">
        <v>23</v>
      </c>
      <c r="AY144" s="204" t="s">
        <v>119</v>
      </c>
    </row>
    <row r="145" spans="2:65" s="1" customFormat="1" ht="22.5" customHeight="1">
      <c r="B145" s="160"/>
      <c r="C145" s="161" t="s">
        <v>213</v>
      </c>
      <c r="D145" s="161" t="s">
        <v>121</v>
      </c>
      <c r="E145" s="162" t="s">
        <v>214</v>
      </c>
      <c r="F145" s="163" t="s">
        <v>215</v>
      </c>
      <c r="G145" s="164" t="s">
        <v>207</v>
      </c>
      <c r="H145" s="165">
        <v>58.208</v>
      </c>
      <c r="I145" s="166"/>
      <c r="J145" s="167">
        <f>ROUND(I145*H145,2)</f>
        <v>0</v>
      </c>
      <c r="K145" s="163" t="s">
        <v>125</v>
      </c>
      <c r="L145" s="34"/>
      <c r="M145" s="168" t="s">
        <v>22</v>
      </c>
      <c r="N145" s="169" t="s">
        <v>45</v>
      </c>
      <c r="O145" s="35"/>
      <c r="P145" s="170">
        <f>O145*H145</f>
        <v>0</v>
      </c>
      <c r="Q145" s="170">
        <v>0</v>
      </c>
      <c r="R145" s="170">
        <f>Q145*H145</f>
        <v>0</v>
      </c>
      <c r="S145" s="170">
        <v>0</v>
      </c>
      <c r="T145" s="171">
        <f>S145*H145</f>
        <v>0</v>
      </c>
      <c r="AR145" s="17" t="s">
        <v>126</v>
      </c>
      <c r="AT145" s="17" t="s">
        <v>121</v>
      </c>
      <c r="AU145" s="17" t="s">
        <v>82</v>
      </c>
      <c r="AY145" s="17" t="s">
        <v>119</v>
      </c>
      <c r="BE145" s="172">
        <f>IF(N145="základní",J145,0)</f>
        <v>0</v>
      </c>
      <c r="BF145" s="172">
        <f>IF(N145="snížená",J145,0)</f>
        <v>0</v>
      </c>
      <c r="BG145" s="172">
        <f>IF(N145="zákl. přenesená",J145,0)</f>
        <v>0</v>
      </c>
      <c r="BH145" s="172">
        <f>IF(N145="sníž. přenesená",J145,0)</f>
        <v>0</v>
      </c>
      <c r="BI145" s="172">
        <f>IF(N145="nulová",J145,0)</f>
        <v>0</v>
      </c>
      <c r="BJ145" s="17" t="s">
        <v>23</v>
      </c>
      <c r="BK145" s="172">
        <f>ROUND(I145*H145,2)</f>
        <v>0</v>
      </c>
      <c r="BL145" s="17" t="s">
        <v>126</v>
      </c>
      <c r="BM145" s="17" t="s">
        <v>216</v>
      </c>
    </row>
    <row r="146" spans="2:47" s="1" customFormat="1" ht="30" customHeight="1">
      <c r="B146" s="34"/>
      <c r="D146" s="173" t="s">
        <v>128</v>
      </c>
      <c r="F146" s="174" t="s">
        <v>217</v>
      </c>
      <c r="I146" s="134"/>
      <c r="L146" s="34"/>
      <c r="M146" s="63"/>
      <c r="N146" s="35"/>
      <c r="O146" s="35"/>
      <c r="P146" s="35"/>
      <c r="Q146" s="35"/>
      <c r="R146" s="35"/>
      <c r="S146" s="35"/>
      <c r="T146" s="64"/>
      <c r="AT146" s="17" t="s">
        <v>128</v>
      </c>
      <c r="AU146" s="17" t="s">
        <v>82</v>
      </c>
    </row>
    <row r="147" spans="2:47" s="1" customFormat="1" ht="78" customHeight="1">
      <c r="B147" s="34"/>
      <c r="D147" s="173" t="s">
        <v>130</v>
      </c>
      <c r="F147" s="175" t="s">
        <v>218</v>
      </c>
      <c r="I147" s="134"/>
      <c r="L147" s="34"/>
      <c r="M147" s="63"/>
      <c r="N147" s="35"/>
      <c r="O147" s="35"/>
      <c r="P147" s="35"/>
      <c r="Q147" s="35"/>
      <c r="R147" s="35"/>
      <c r="S147" s="35"/>
      <c r="T147" s="64"/>
      <c r="AT147" s="17" t="s">
        <v>130</v>
      </c>
      <c r="AU147" s="17" t="s">
        <v>82</v>
      </c>
    </row>
    <row r="148" spans="2:51" s="11" customFormat="1" ht="22.5" customHeight="1">
      <c r="B148" s="176"/>
      <c r="D148" s="173" t="s">
        <v>132</v>
      </c>
      <c r="E148" s="185" t="s">
        <v>22</v>
      </c>
      <c r="F148" s="186" t="s">
        <v>219</v>
      </c>
      <c r="H148" s="187">
        <v>44.77</v>
      </c>
      <c r="I148" s="181"/>
      <c r="L148" s="176"/>
      <c r="M148" s="182"/>
      <c r="N148" s="183"/>
      <c r="O148" s="183"/>
      <c r="P148" s="183"/>
      <c r="Q148" s="183"/>
      <c r="R148" s="183"/>
      <c r="S148" s="183"/>
      <c r="T148" s="184"/>
      <c r="AT148" s="185" t="s">
        <v>132</v>
      </c>
      <c r="AU148" s="185" t="s">
        <v>82</v>
      </c>
      <c r="AV148" s="11" t="s">
        <v>82</v>
      </c>
      <c r="AW148" s="11" t="s">
        <v>38</v>
      </c>
      <c r="AX148" s="11" t="s">
        <v>74</v>
      </c>
      <c r="AY148" s="185" t="s">
        <v>119</v>
      </c>
    </row>
    <row r="149" spans="2:51" s="12" customFormat="1" ht="22.5" customHeight="1">
      <c r="B149" s="188"/>
      <c r="D149" s="173" t="s">
        <v>132</v>
      </c>
      <c r="E149" s="189" t="s">
        <v>22</v>
      </c>
      <c r="F149" s="190" t="s">
        <v>220</v>
      </c>
      <c r="H149" s="191">
        <v>44.77</v>
      </c>
      <c r="I149" s="192"/>
      <c r="L149" s="188"/>
      <c r="M149" s="193"/>
      <c r="N149" s="194"/>
      <c r="O149" s="194"/>
      <c r="P149" s="194"/>
      <c r="Q149" s="194"/>
      <c r="R149" s="194"/>
      <c r="S149" s="194"/>
      <c r="T149" s="195"/>
      <c r="AT149" s="189" t="s">
        <v>132</v>
      </c>
      <c r="AU149" s="189" t="s">
        <v>82</v>
      </c>
      <c r="AV149" s="12" t="s">
        <v>139</v>
      </c>
      <c r="AW149" s="12" t="s">
        <v>38</v>
      </c>
      <c r="AX149" s="12" t="s">
        <v>74</v>
      </c>
      <c r="AY149" s="189" t="s">
        <v>119</v>
      </c>
    </row>
    <row r="150" spans="2:51" s="11" customFormat="1" ht="22.5" customHeight="1">
      <c r="B150" s="176"/>
      <c r="D150" s="173" t="s">
        <v>132</v>
      </c>
      <c r="E150" s="185" t="s">
        <v>22</v>
      </c>
      <c r="F150" s="186" t="s">
        <v>221</v>
      </c>
      <c r="H150" s="187">
        <v>2.79</v>
      </c>
      <c r="I150" s="181"/>
      <c r="L150" s="176"/>
      <c r="M150" s="182"/>
      <c r="N150" s="183"/>
      <c r="O150" s="183"/>
      <c r="P150" s="183"/>
      <c r="Q150" s="183"/>
      <c r="R150" s="183"/>
      <c r="S150" s="183"/>
      <c r="T150" s="184"/>
      <c r="AT150" s="185" t="s">
        <v>132</v>
      </c>
      <c r="AU150" s="185" t="s">
        <v>82</v>
      </c>
      <c r="AV150" s="11" t="s">
        <v>82</v>
      </c>
      <c r="AW150" s="11" t="s">
        <v>38</v>
      </c>
      <c r="AX150" s="11" t="s">
        <v>74</v>
      </c>
      <c r="AY150" s="185" t="s">
        <v>119</v>
      </c>
    </row>
    <row r="151" spans="2:51" s="11" customFormat="1" ht="22.5" customHeight="1">
      <c r="B151" s="176"/>
      <c r="D151" s="173" t="s">
        <v>132</v>
      </c>
      <c r="E151" s="185" t="s">
        <v>22</v>
      </c>
      <c r="F151" s="186" t="s">
        <v>222</v>
      </c>
      <c r="H151" s="187">
        <v>10.648</v>
      </c>
      <c r="I151" s="181"/>
      <c r="L151" s="176"/>
      <c r="M151" s="182"/>
      <c r="N151" s="183"/>
      <c r="O151" s="183"/>
      <c r="P151" s="183"/>
      <c r="Q151" s="183"/>
      <c r="R151" s="183"/>
      <c r="S151" s="183"/>
      <c r="T151" s="184"/>
      <c r="AT151" s="185" t="s">
        <v>132</v>
      </c>
      <c r="AU151" s="185" t="s">
        <v>82</v>
      </c>
      <c r="AV151" s="11" t="s">
        <v>82</v>
      </c>
      <c r="AW151" s="11" t="s">
        <v>38</v>
      </c>
      <c r="AX151" s="11" t="s">
        <v>74</v>
      </c>
      <c r="AY151" s="185" t="s">
        <v>119</v>
      </c>
    </row>
    <row r="152" spans="2:51" s="12" customFormat="1" ht="22.5" customHeight="1">
      <c r="B152" s="188"/>
      <c r="D152" s="173" t="s">
        <v>132</v>
      </c>
      <c r="E152" s="189" t="s">
        <v>22</v>
      </c>
      <c r="F152" s="190" t="s">
        <v>223</v>
      </c>
      <c r="H152" s="191">
        <v>13.438</v>
      </c>
      <c r="I152" s="192"/>
      <c r="L152" s="188"/>
      <c r="M152" s="193"/>
      <c r="N152" s="194"/>
      <c r="O152" s="194"/>
      <c r="P152" s="194"/>
      <c r="Q152" s="194"/>
      <c r="R152" s="194"/>
      <c r="S152" s="194"/>
      <c r="T152" s="195"/>
      <c r="AT152" s="189" t="s">
        <v>132</v>
      </c>
      <c r="AU152" s="189" t="s">
        <v>82</v>
      </c>
      <c r="AV152" s="12" t="s">
        <v>139</v>
      </c>
      <c r="AW152" s="12" t="s">
        <v>38</v>
      </c>
      <c r="AX152" s="12" t="s">
        <v>74</v>
      </c>
      <c r="AY152" s="189" t="s">
        <v>119</v>
      </c>
    </row>
    <row r="153" spans="2:51" s="13" customFormat="1" ht="22.5" customHeight="1">
      <c r="B153" s="196"/>
      <c r="D153" s="177" t="s">
        <v>132</v>
      </c>
      <c r="E153" s="197" t="s">
        <v>22</v>
      </c>
      <c r="F153" s="198" t="s">
        <v>149</v>
      </c>
      <c r="H153" s="199">
        <v>58.208</v>
      </c>
      <c r="I153" s="200"/>
      <c r="L153" s="196"/>
      <c r="M153" s="201"/>
      <c r="N153" s="202"/>
      <c r="O153" s="202"/>
      <c r="P153" s="202"/>
      <c r="Q153" s="202"/>
      <c r="R153" s="202"/>
      <c r="S153" s="202"/>
      <c r="T153" s="203"/>
      <c r="AT153" s="204" t="s">
        <v>132</v>
      </c>
      <c r="AU153" s="204" t="s">
        <v>82</v>
      </c>
      <c r="AV153" s="13" t="s">
        <v>126</v>
      </c>
      <c r="AW153" s="13" t="s">
        <v>38</v>
      </c>
      <c r="AX153" s="13" t="s">
        <v>23</v>
      </c>
      <c r="AY153" s="204" t="s">
        <v>119</v>
      </c>
    </row>
    <row r="154" spans="2:65" s="1" customFormat="1" ht="22.5" customHeight="1">
      <c r="B154" s="160"/>
      <c r="C154" s="161" t="s">
        <v>224</v>
      </c>
      <c r="D154" s="161" t="s">
        <v>121</v>
      </c>
      <c r="E154" s="162" t="s">
        <v>225</v>
      </c>
      <c r="F154" s="163" t="s">
        <v>226</v>
      </c>
      <c r="G154" s="164" t="s">
        <v>207</v>
      </c>
      <c r="H154" s="165">
        <v>29.104</v>
      </c>
      <c r="I154" s="166"/>
      <c r="J154" s="167">
        <f>ROUND(I154*H154,2)</f>
        <v>0</v>
      </c>
      <c r="K154" s="163" t="s">
        <v>125</v>
      </c>
      <c r="L154" s="34"/>
      <c r="M154" s="168" t="s">
        <v>22</v>
      </c>
      <c r="N154" s="169" t="s">
        <v>45</v>
      </c>
      <c r="O154" s="35"/>
      <c r="P154" s="170">
        <f>O154*H154</f>
        <v>0</v>
      </c>
      <c r="Q154" s="170">
        <v>0</v>
      </c>
      <c r="R154" s="170">
        <f>Q154*H154</f>
        <v>0</v>
      </c>
      <c r="S154" s="170">
        <v>0</v>
      </c>
      <c r="T154" s="171">
        <f>S154*H154</f>
        <v>0</v>
      </c>
      <c r="AR154" s="17" t="s">
        <v>126</v>
      </c>
      <c r="AT154" s="17" t="s">
        <v>121</v>
      </c>
      <c r="AU154" s="17" t="s">
        <v>82</v>
      </c>
      <c r="AY154" s="17" t="s">
        <v>119</v>
      </c>
      <c r="BE154" s="172">
        <f>IF(N154="základní",J154,0)</f>
        <v>0</v>
      </c>
      <c r="BF154" s="172">
        <f>IF(N154="snížená",J154,0)</f>
        <v>0</v>
      </c>
      <c r="BG154" s="172">
        <f>IF(N154="zákl. přenesená",J154,0)</f>
        <v>0</v>
      </c>
      <c r="BH154" s="172">
        <f>IF(N154="sníž. přenesená",J154,0)</f>
        <v>0</v>
      </c>
      <c r="BI154" s="172">
        <f>IF(N154="nulová",J154,0)</f>
        <v>0</v>
      </c>
      <c r="BJ154" s="17" t="s">
        <v>23</v>
      </c>
      <c r="BK154" s="172">
        <f>ROUND(I154*H154,2)</f>
        <v>0</v>
      </c>
      <c r="BL154" s="17" t="s">
        <v>126</v>
      </c>
      <c r="BM154" s="17" t="s">
        <v>227</v>
      </c>
    </row>
    <row r="155" spans="2:47" s="1" customFormat="1" ht="30" customHeight="1">
      <c r="B155" s="34"/>
      <c r="D155" s="173" t="s">
        <v>128</v>
      </c>
      <c r="F155" s="174" t="s">
        <v>228</v>
      </c>
      <c r="I155" s="134"/>
      <c r="L155" s="34"/>
      <c r="M155" s="63"/>
      <c r="N155" s="35"/>
      <c r="O155" s="35"/>
      <c r="P155" s="35"/>
      <c r="Q155" s="35"/>
      <c r="R155" s="35"/>
      <c r="S155" s="35"/>
      <c r="T155" s="64"/>
      <c r="AT155" s="17" t="s">
        <v>128</v>
      </c>
      <c r="AU155" s="17" t="s">
        <v>82</v>
      </c>
    </row>
    <row r="156" spans="2:47" s="1" customFormat="1" ht="78" customHeight="1">
      <c r="B156" s="34"/>
      <c r="D156" s="173" t="s">
        <v>130</v>
      </c>
      <c r="F156" s="175" t="s">
        <v>218</v>
      </c>
      <c r="I156" s="134"/>
      <c r="L156" s="34"/>
      <c r="M156" s="63"/>
      <c r="N156" s="35"/>
      <c r="O156" s="35"/>
      <c r="P156" s="35"/>
      <c r="Q156" s="35"/>
      <c r="R156" s="35"/>
      <c r="S156" s="35"/>
      <c r="T156" s="64"/>
      <c r="AT156" s="17" t="s">
        <v>130</v>
      </c>
      <c r="AU156" s="17" t="s">
        <v>82</v>
      </c>
    </row>
    <row r="157" spans="2:51" s="11" customFormat="1" ht="22.5" customHeight="1">
      <c r="B157" s="176"/>
      <c r="D157" s="177" t="s">
        <v>132</v>
      </c>
      <c r="E157" s="178" t="s">
        <v>22</v>
      </c>
      <c r="F157" s="179" t="s">
        <v>229</v>
      </c>
      <c r="H157" s="180">
        <v>29.104</v>
      </c>
      <c r="I157" s="181"/>
      <c r="L157" s="176"/>
      <c r="M157" s="182"/>
      <c r="N157" s="183"/>
      <c r="O157" s="183"/>
      <c r="P157" s="183"/>
      <c r="Q157" s="183"/>
      <c r="R157" s="183"/>
      <c r="S157" s="183"/>
      <c r="T157" s="184"/>
      <c r="AT157" s="185" t="s">
        <v>132</v>
      </c>
      <c r="AU157" s="185" t="s">
        <v>82</v>
      </c>
      <c r="AV157" s="11" t="s">
        <v>82</v>
      </c>
      <c r="AW157" s="11" t="s">
        <v>38</v>
      </c>
      <c r="AX157" s="11" t="s">
        <v>23</v>
      </c>
      <c r="AY157" s="185" t="s">
        <v>119</v>
      </c>
    </row>
    <row r="158" spans="2:65" s="1" customFormat="1" ht="22.5" customHeight="1">
      <c r="B158" s="160"/>
      <c r="C158" s="161" t="s">
        <v>8</v>
      </c>
      <c r="D158" s="161" t="s">
        <v>121</v>
      </c>
      <c r="E158" s="162" t="s">
        <v>230</v>
      </c>
      <c r="F158" s="163" t="s">
        <v>231</v>
      </c>
      <c r="G158" s="164" t="s">
        <v>207</v>
      </c>
      <c r="H158" s="165">
        <v>15.61</v>
      </c>
      <c r="I158" s="166"/>
      <c r="J158" s="167">
        <f>ROUND(I158*H158,2)</f>
        <v>0</v>
      </c>
      <c r="K158" s="163" t="s">
        <v>125</v>
      </c>
      <c r="L158" s="34"/>
      <c r="M158" s="168" t="s">
        <v>22</v>
      </c>
      <c r="N158" s="169" t="s">
        <v>45</v>
      </c>
      <c r="O158" s="35"/>
      <c r="P158" s="170">
        <f>O158*H158</f>
        <v>0</v>
      </c>
      <c r="Q158" s="170">
        <v>0</v>
      </c>
      <c r="R158" s="170">
        <f>Q158*H158</f>
        <v>0</v>
      </c>
      <c r="S158" s="170">
        <v>0</v>
      </c>
      <c r="T158" s="171">
        <f>S158*H158</f>
        <v>0</v>
      </c>
      <c r="AR158" s="17" t="s">
        <v>126</v>
      </c>
      <c r="AT158" s="17" t="s">
        <v>121</v>
      </c>
      <c r="AU158" s="17" t="s">
        <v>82</v>
      </c>
      <c r="AY158" s="17" t="s">
        <v>119</v>
      </c>
      <c r="BE158" s="172">
        <f>IF(N158="základní",J158,0)</f>
        <v>0</v>
      </c>
      <c r="BF158" s="172">
        <f>IF(N158="snížená",J158,0)</f>
        <v>0</v>
      </c>
      <c r="BG158" s="172">
        <f>IF(N158="zákl. přenesená",J158,0)</f>
        <v>0</v>
      </c>
      <c r="BH158" s="172">
        <f>IF(N158="sníž. přenesená",J158,0)</f>
        <v>0</v>
      </c>
      <c r="BI158" s="172">
        <f>IF(N158="nulová",J158,0)</f>
        <v>0</v>
      </c>
      <c r="BJ158" s="17" t="s">
        <v>23</v>
      </c>
      <c r="BK158" s="172">
        <f>ROUND(I158*H158,2)</f>
        <v>0</v>
      </c>
      <c r="BL158" s="17" t="s">
        <v>126</v>
      </c>
      <c r="BM158" s="17" t="s">
        <v>232</v>
      </c>
    </row>
    <row r="159" spans="2:47" s="1" customFormat="1" ht="30" customHeight="1">
      <c r="B159" s="34"/>
      <c r="D159" s="173" t="s">
        <v>128</v>
      </c>
      <c r="F159" s="174" t="s">
        <v>233</v>
      </c>
      <c r="I159" s="134"/>
      <c r="L159" s="34"/>
      <c r="M159" s="63"/>
      <c r="N159" s="35"/>
      <c r="O159" s="35"/>
      <c r="P159" s="35"/>
      <c r="Q159" s="35"/>
      <c r="R159" s="35"/>
      <c r="S159" s="35"/>
      <c r="T159" s="64"/>
      <c r="AT159" s="17" t="s">
        <v>128</v>
      </c>
      <c r="AU159" s="17" t="s">
        <v>82</v>
      </c>
    </row>
    <row r="160" spans="2:47" s="1" customFormat="1" ht="54" customHeight="1">
      <c r="B160" s="34"/>
      <c r="D160" s="173" t="s">
        <v>130</v>
      </c>
      <c r="F160" s="175" t="s">
        <v>234</v>
      </c>
      <c r="I160" s="134"/>
      <c r="L160" s="34"/>
      <c r="M160" s="63"/>
      <c r="N160" s="35"/>
      <c r="O160" s="35"/>
      <c r="P160" s="35"/>
      <c r="Q160" s="35"/>
      <c r="R160" s="35"/>
      <c r="S160" s="35"/>
      <c r="T160" s="64"/>
      <c r="AT160" s="17" t="s">
        <v>130</v>
      </c>
      <c r="AU160" s="17" t="s">
        <v>82</v>
      </c>
    </row>
    <row r="161" spans="2:51" s="11" customFormat="1" ht="22.5" customHeight="1">
      <c r="B161" s="176"/>
      <c r="D161" s="173" t="s">
        <v>132</v>
      </c>
      <c r="E161" s="185" t="s">
        <v>22</v>
      </c>
      <c r="F161" s="186" t="s">
        <v>235</v>
      </c>
      <c r="H161" s="187">
        <v>3.51</v>
      </c>
      <c r="I161" s="181"/>
      <c r="L161" s="176"/>
      <c r="M161" s="182"/>
      <c r="N161" s="183"/>
      <c r="O161" s="183"/>
      <c r="P161" s="183"/>
      <c r="Q161" s="183"/>
      <c r="R161" s="183"/>
      <c r="S161" s="183"/>
      <c r="T161" s="184"/>
      <c r="AT161" s="185" t="s">
        <v>132</v>
      </c>
      <c r="AU161" s="185" t="s">
        <v>82</v>
      </c>
      <c r="AV161" s="11" t="s">
        <v>82</v>
      </c>
      <c r="AW161" s="11" t="s">
        <v>38</v>
      </c>
      <c r="AX161" s="11" t="s">
        <v>74</v>
      </c>
      <c r="AY161" s="185" t="s">
        <v>119</v>
      </c>
    </row>
    <row r="162" spans="2:51" s="12" customFormat="1" ht="22.5" customHeight="1">
      <c r="B162" s="188"/>
      <c r="D162" s="173" t="s">
        <v>132</v>
      </c>
      <c r="E162" s="189" t="s">
        <v>22</v>
      </c>
      <c r="F162" s="190" t="s">
        <v>220</v>
      </c>
      <c r="H162" s="191">
        <v>3.51</v>
      </c>
      <c r="I162" s="192"/>
      <c r="L162" s="188"/>
      <c r="M162" s="193"/>
      <c r="N162" s="194"/>
      <c r="O162" s="194"/>
      <c r="P162" s="194"/>
      <c r="Q162" s="194"/>
      <c r="R162" s="194"/>
      <c r="S162" s="194"/>
      <c r="T162" s="195"/>
      <c r="AT162" s="189" t="s">
        <v>132</v>
      </c>
      <c r="AU162" s="189" t="s">
        <v>82</v>
      </c>
      <c r="AV162" s="12" t="s">
        <v>139</v>
      </c>
      <c r="AW162" s="12" t="s">
        <v>38</v>
      </c>
      <c r="AX162" s="12" t="s">
        <v>74</v>
      </c>
      <c r="AY162" s="189" t="s">
        <v>119</v>
      </c>
    </row>
    <row r="163" spans="2:51" s="11" customFormat="1" ht="22.5" customHeight="1">
      <c r="B163" s="176"/>
      <c r="D163" s="173" t="s">
        <v>132</v>
      </c>
      <c r="E163" s="185" t="s">
        <v>22</v>
      </c>
      <c r="F163" s="186" t="s">
        <v>236</v>
      </c>
      <c r="H163" s="187">
        <v>12.1</v>
      </c>
      <c r="I163" s="181"/>
      <c r="L163" s="176"/>
      <c r="M163" s="182"/>
      <c r="N163" s="183"/>
      <c r="O163" s="183"/>
      <c r="P163" s="183"/>
      <c r="Q163" s="183"/>
      <c r="R163" s="183"/>
      <c r="S163" s="183"/>
      <c r="T163" s="184"/>
      <c r="AT163" s="185" t="s">
        <v>132</v>
      </c>
      <c r="AU163" s="185" t="s">
        <v>82</v>
      </c>
      <c r="AV163" s="11" t="s">
        <v>82</v>
      </c>
      <c r="AW163" s="11" t="s">
        <v>38</v>
      </c>
      <c r="AX163" s="11" t="s">
        <v>74</v>
      </c>
      <c r="AY163" s="185" t="s">
        <v>119</v>
      </c>
    </row>
    <row r="164" spans="2:51" s="12" customFormat="1" ht="22.5" customHeight="1">
      <c r="B164" s="188"/>
      <c r="D164" s="173" t="s">
        <v>132</v>
      </c>
      <c r="E164" s="189" t="s">
        <v>22</v>
      </c>
      <c r="F164" s="190" t="s">
        <v>223</v>
      </c>
      <c r="H164" s="191">
        <v>12.1</v>
      </c>
      <c r="I164" s="192"/>
      <c r="L164" s="188"/>
      <c r="M164" s="193"/>
      <c r="N164" s="194"/>
      <c r="O164" s="194"/>
      <c r="P164" s="194"/>
      <c r="Q164" s="194"/>
      <c r="R164" s="194"/>
      <c r="S164" s="194"/>
      <c r="T164" s="195"/>
      <c r="AT164" s="189" t="s">
        <v>132</v>
      </c>
      <c r="AU164" s="189" t="s">
        <v>82</v>
      </c>
      <c r="AV164" s="12" t="s">
        <v>139</v>
      </c>
      <c r="AW164" s="12" t="s">
        <v>38</v>
      </c>
      <c r="AX164" s="12" t="s">
        <v>74</v>
      </c>
      <c r="AY164" s="189" t="s">
        <v>119</v>
      </c>
    </row>
    <row r="165" spans="2:51" s="13" customFormat="1" ht="22.5" customHeight="1">
      <c r="B165" s="196"/>
      <c r="D165" s="177" t="s">
        <v>132</v>
      </c>
      <c r="E165" s="197" t="s">
        <v>22</v>
      </c>
      <c r="F165" s="198" t="s">
        <v>149</v>
      </c>
      <c r="H165" s="199">
        <v>15.61</v>
      </c>
      <c r="I165" s="200"/>
      <c r="L165" s="196"/>
      <c r="M165" s="201"/>
      <c r="N165" s="202"/>
      <c r="O165" s="202"/>
      <c r="P165" s="202"/>
      <c r="Q165" s="202"/>
      <c r="R165" s="202"/>
      <c r="S165" s="202"/>
      <c r="T165" s="203"/>
      <c r="AT165" s="204" t="s">
        <v>132</v>
      </c>
      <c r="AU165" s="204" t="s">
        <v>82</v>
      </c>
      <c r="AV165" s="13" t="s">
        <v>126</v>
      </c>
      <c r="AW165" s="13" t="s">
        <v>38</v>
      </c>
      <c r="AX165" s="13" t="s">
        <v>23</v>
      </c>
      <c r="AY165" s="204" t="s">
        <v>119</v>
      </c>
    </row>
    <row r="166" spans="2:65" s="1" customFormat="1" ht="22.5" customHeight="1">
      <c r="B166" s="160"/>
      <c r="C166" s="161" t="s">
        <v>237</v>
      </c>
      <c r="D166" s="161" t="s">
        <v>121</v>
      </c>
      <c r="E166" s="162" t="s">
        <v>238</v>
      </c>
      <c r="F166" s="163" t="s">
        <v>239</v>
      </c>
      <c r="G166" s="164" t="s">
        <v>207</v>
      </c>
      <c r="H166" s="165">
        <v>7.805</v>
      </c>
      <c r="I166" s="166"/>
      <c r="J166" s="167">
        <f>ROUND(I166*H166,2)</f>
        <v>0</v>
      </c>
      <c r="K166" s="163" t="s">
        <v>125</v>
      </c>
      <c r="L166" s="34"/>
      <c r="M166" s="168" t="s">
        <v>22</v>
      </c>
      <c r="N166" s="169" t="s">
        <v>45</v>
      </c>
      <c r="O166" s="35"/>
      <c r="P166" s="170">
        <f>O166*H166</f>
        <v>0</v>
      </c>
      <c r="Q166" s="170">
        <v>0</v>
      </c>
      <c r="R166" s="170">
        <f>Q166*H166</f>
        <v>0</v>
      </c>
      <c r="S166" s="170">
        <v>0</v>
      </c>
      <c r="T166" s="171">
        <f>S166*H166</f>
        <v>0</v>
      </c>
      <c r="AR166" s="17" t="s">
        <v>126</v>
      </c>
      <c r="AT166" s="17" t="s">
        <v>121</v>
      </c>
      <c r="AU166" s="17" t="s">
        <v>82</v>
      </c>
      <c r="AY166" s="17" t="s">
        <v>119</v>
      </c>
      <c r="BE166" s="172">
        <f>IF(N166="základní",J166,0)</f>
        <v>0</v>
      </c>
      <c r="BF166" s="172">
        <f>IF(N166="snížená",J166,0)</f>
        <v>0</v>
      </c>
      <c r="BG166" s="172">
        <f>IF(N166="zákl. přenesená",J166,0)</f>
        <v>0</v>
      </c>
      <c r="BH166" s="172">
        <f>IF(N166="sníž. přenesená",J166,0)</f>
        <v>0</v>
      </c>
      <c r="BI166" s="172">
        <f>IF(N166="nulová",J166,0)</f>
        <v>0</v>
      </c>
      <c r="BJ166" s="17" t="s">
        <v>23</v>
      </c>
      <c r="BK166" s="172">
        <f>ROUND(I166*H166,2)</f>
        <v>0</v>
      </c>
      <c r="BL166" s="17" t="s">
        <v>126</v>
      </c>
      <c r="BM166" s="17" t="s">
        <v>240</v>
      </c>
    </row>
    <row r="167" spans="2:47" s="1" customFormat="1" ht="30" customHeight="1">
      <c r="B167" s="34"/>
      <c r="D167" s="173" t="s">
        <v>128</v>
      </c>
      <c r="F167" s="174" t="s">
        <v>241</v>
      </c>
      <c r="I167" s="134"/>
      <c r="L167" s="34"/>
      <c r="M167" s="63"/>
      <c r="N167" s="35"/>
      <c r="O167" s="35"/>
      <c r="P167" s="35"/>
      <c r="Q167" s="35"/>
      <c r="R167" s="35"/>
      <c r="S167" s="35"/>
      <c r="T167" s="64"/>
      <c r="AT167" s="17" t="s">
        <v>128</v>
      </c>
      <c r="AU167" s="17" t="s">
        <v>82</v>
      </c>
    </row>
    <row r="168" spans="2:47" s="1" customFormat="1" ht="54" customHeight="1">
      <c r="B168" s="34"/>
      <c r="D168" s="173" t="s">
        <v>130</v>
      </c>
      <c r="F168" s="175" t="s">
        <v>234</v>
      </c>
      <c r="I168" s="134"/>
      <c r="L168" s="34"/>
      <c r="M168" s="63"/>
      <c r="N168" s="35"/>
      <c r="O168" s="35"/>
      <c r="P168" s="35"/>
      <c r="Q168" s="35"/>
      <c r="R168" s="35"/>
      <c r="S168" s="35"/>
      <c r="T168" s="64"/>
      <c r="AT168" s="17" t="s">
        <v>130</v>
      </c>
      <c r="AU168" s="17" t="s">
        <v>82</v>
      </c>
    </row>
    <row r="169" spans="2:51" s="11" customFormat="1" ht="22.5" customHeight="1">
      <c r="B169" s="176"/>
      <c r="D169" s="177" t="s">
        <v>132</v>
      </c>
      <c r="E169" s="178" t="s">
        <v>22</v>
      </c>
      <c r="F169" s="179" t="s">
        <v>242</v>
      </c>
      <c r="H169" s="180">
        <v>7.805</v>
      </c>
      <c r="I169" s="181"/>
      <c r="L169" s="176"/>
      <c r="M169" s="182"/>
      <c r="N169" s="183"/>
      <c r="O169" s="183"/>
      <c r="P169" s="183"/>
      <c r="Q169" s="183"/>
      <c r="R169" s="183"/>
      <c r="S169" s="183"/>
      <c r="T169" s="184"/>
      <c r="AT169" s="185" t="s">
        <v>132</v>
      </c>
      <c r="AU169" s="185" t="s">
        <v>82</v>
      </c>
      <c r="AV169" s="11" t="s">
        <v>82</v>
      </c>
      <c r="AW169" s="11" t="s">
        <v>38</v>
      </c>
      <c r="AX169" s="11" t="s">
        <v>23</v>
      </c>
      <c r="AY169" s="185" t="s">
        <v>119</v>
      </c>
    </row>
    <row r="170" spans="2:65" s="1" customFormat="1" ht="22.5" customHeight="1">
      <c r="B170" s="160"/>
      <c r="C170" s="161" t="s">
        <v>243</v>
      </c>
      <c r="D170" s="161" t="s">
        <v>121</v>
      </c>
      <c r="E170" s="162" t="s">
        <v>244</v>
      </c>
      <c r="F170" s="163" t="s">
        <v>245</v>
      </c>
      <c r="G170" s="164" t="s">
        <v>207</v>
      </c>
      <c r="H170" s="165">
        <v>555.175</v>
      </c>
      <c r="I170" s="166"/>
      <c r="J170" s="167">
        <f>ROUND(I170*H170,2)</f>
        <v>0</v>
      </c>
      <c r="K170" s="163" t="s">
        <v>125</v>
      </c>
      <c r="L170" s="34"/>
      <c r="M170" s="168" t="s">
        <v>22</v>
      </c>
      <c r="N170" s="169" t="s">
        <v>45</v>
      </c>
      <c r="O170" s="35"/>
      <c r="P170" s="170">
        <f>O170*H170</f>
        <v>0</v>
      </c>
      <c r="Q170" s="170">
        <v>0</v>
      </c>
      <c r="R170" s="170">
        <f>Q170*H170</f>
        <v>0</v>
      </c>
      <c r="S170" s="170">
        <v>0</v>
      </c>
      <c r="T170" s="171">
        <f>S170*H170</f>
        <v>0</v>
      </c>
      <c r="AR170" s="17" t="s">
        <v>126</v>
      </c>
      <c r="AT170" s="17" t="s">
        <v>121</v>
      </c>
      <c r="AU170" s="17" t="s">
        <v>82</v>
      </c>
      <c r="AY170" s="17" t="s">
        <v>119</v>
      </c>
      <c r="BE170" s="172">
        <f>IF(N170="základní",J170,0)</f>
        <v>0</v>
      </c>
      <c r="BF170" s="172">
        <f>IF(N170="snížená",J170,0)</f>
        <v>0</v>
      </c>
      <c r="BG170" s="172">
        <f>IF(N170="zákl. přenesená",J170,0)</f>
        <v>0</v>
      </c>
      <c r="BH170" s="172">
        <f>IF(N170="sníž. přenesená",J170,0)</f>
        <v>0</v>
      </c>
      <c r="BI170" s="172">
        <f>IF(N170="nulová",J170,0)</f>
        <v>0</v>
      </c>
      <c r="BJ170" s="17" t="s">
        <v>23</v>
      </c>
      <c r="BK170" s="172">
        <f>ROUND(I170*H170,2)</f>
        <v>0</v>
      </c>
      <c r="BL170" s="17" t="s">
        <v>126</v>
      </c>
      <c r="BM170" s="17" t="s">
        <v>246</v>
      </c>
    </row>
    <row r="171" spans="2:47" s="1" customFormat="1" ht="30" customHeight="1">
      <c r="B171" s="34"/>
      <c r="D171" s="173" t="s">
        <v>128</v>
      </c>
      <c r="F171" s="174" t="s">
        <v>247</v>
      </c>
      <c r="I171" s="134"/>
      <c r="L171" s="34"/>
      <c r="M171" s="63"/>
      <c r="N171" s="35"/>
      <c r="O171" s="35"/>
      <c r="P171" s="35"/>
      <c r="Q171" s="35"/>
      <c r="R171" s="35"/>
      <c r="S171" s="35"/>
      <c r="T171" s="64"/>
      <c r="AT171" s="17" t="s">
        <v>128</v>
      </c>
      <c r="AU171" s="17" t="s">
        <v>82</v>
      </c>
    </row>
    <row r="172" spans="2:47" s="1" customFormat="1" ht="186" customHeight="1">
      <c r="B172" s="34"/>
      <c r="D172" s="173" t="s">
        <v>130</v>
      </c>
      <c r="F172" s="175" t="s">
        <v>248</v>
      </c>
      <c r="I172" s="134"/>
      <c r="L172" s="34"/>
      <c r="M172" s="63"/>
      <c r="N172" s="35"/>
      <c r="O172" s="35"/>
      <c r="P172" s="35"/>
      <c r="Q172" s="35"/>
      <c r="R172" s="35"/>
      <c r="S172" s="35"/>
      <c r="T172" s="64"/>
      <c r="AT172" s="17" t="s">
        <v>130</v>
      </c>
      <c r="AU172" s="17" t="s">
        <v>82</v>
      </c>
    </row>
    <row r="173" spans="2:51" s="11" customFormat="1" ht="22.5" customHeight="1">
      <c r="B173" s="176"/>
      <c r="D173" s="173" t="s">
        <v>132</v>
      </c>
      <c r="E173" s="185" t="s">
        <v>22</v>
      </c>
      <c r="F173" s="186" t="s">
        <v>249</v>
      </c>
      <c r="H173" s="187">
        <v>266.25</v>
      </c>
      <c r="I173" s="181"/>
      <c r="L173" s="176"/>
      <c r="M173" s="182"/>
      <c r="N173" s="183"/>
      <c r="O173" s="183"/>
      <c r="P173" s="183"/>
      <c r="Q173" s="183"/>
      <c r="R173" s="183"/>
      <c r="S173" s="183"/>
      <c r="T173" s="184"/>
      <c r="AT173" s="185" t="s">
        <v>132</v>
      </c>
      <c r="AU173" s="185" t="s">
        <v>82</v>
      </c>
      <c r="AV173" s="11" t="s">
        <v>82</v>
      </c>
      <c r="AW173" s="11" t="s">
        <v>38</v>
      </c>
      <c r="AX173" s="11" t="s">
        <v>74</v>
      </c>
      <c r="AY173" s="185" t="s">
        <v>119</v>
      </c>
    </row>
    <row r="174" spans="2:51" s="11" customFormat="1" ht="22.5" customHeight="1">
      <c r="B174" s="176"/>
      <c r="D174" s="173" t="s">
        <v>132</v>
      </c>
      <c r="E174" s="185" t="s">
        <v>22</v>
      </c>
      <c r="F174" s="186" t="s">
        <v>250</v>
      </c>
      <c r="H174" s="187">
        <v>68.64</v>
      </c>
      <c r="I174" s="181"/>
      <c r="L174" s="176"/>
      <c r="M174" s="182"/>
      <c r="N174" s="183"/>
      <c r="O174" s="183"/>
      <c r="P174" s="183"/>
      <c r="Q174" s="183"/>
      <c r="R174" s="183"/>
      <c r="S174" s="183"/>
      <c r="T174" s="184"/>
      <c r="AT174" s="185" t="s">
        <v>132</v>
      </c>
      <c r="AU174" s="185" t="s">
        <v>82</v>
      </c>
      <c r="AV174" s="11" t="s">
        <v>82</v>
      </c>
      <c r="AW174" s="11" t="s">
        <v>38</v>
      </c>
      <c r="AX174" s="11" t="s">
        <v>74</v>
      </c>
      <c r="AY174" s="185" t="s">
        <v>119</v>
      </c>
    </row>
    <row r="175" spans="2:51" s="11" customFormat="1" ht="22.5" customHeight="1">
      <c r="B175" s="176"/>
      <c r="D175" s="173" t="s">
        <v>132</v>
      </c>
      <c r="E175" s="185" t="s">
        <v>22</v>
      </c>
      <c r="F175" s="186" t="s">
        <v>251</v>
      </c>
      <c r="H175" s="187">
        <v>142.515</v>
      </c>
      <c r="I175" s="181"/>
      <c r="L175" s="176"/>
      <c r="M175" s="182"/>
      <c r="N175" s="183"/>
      <c r="O175" s="183"/>
      <c r="P175" s="183"/>
      <c r="Q175" s="183"/>
      <c r="R175" s="183"/>
      <c r="S175" s="183"/>
      <c r="T175" s="184"/>
      <c r="AT175" s="185" t="s">
        <v>132</v>
      </c>
      <c r="AU175" s="185" t="s">
        <v>82</v>
      </c>
      <c r="AV175" s="11" t="s">
        <v>82</v>
      </c>
      <c r="AW175" s="11" t="s">
        <v>38</v>
      </c>
      <c r="AX175" s="11" t="s">
        <v>74</v>
      </c>
      <c r="AY175" s="185" t="s">
        <v>119</v>
      </c>
    </row>
    <row r="176" spans="2:51" s="11" customFormat="1" ht="31.5" customHeight="1">
      <c r="B176" s="176"/>
      <c r="D176" s="173" t="s">
        <v>132</v>
      </c>
      <c r="E176" s="185" t="s">
        <v>22</v>
      </c>
      <c r="F176" s="186" t="s">
        <v>252</v>
      </c>
      <c r="H176" s="187">
        <v>77.77</v>
      </c>
      <c r="I176" s="181"/>
      <c r="L176" s="176"/>
      <c r="M176" s="182"/>
      <c r="N176" s="183"/>
      <c r="O176" s="183"/>
      <c r="P176" s="183"/>
      <c r="Q176" s="183"/>
      <c r="R176" s="183"/>
      <c r="S176" s="183"/>
      <c r="T176" s="184"/>
      <c r="AT176" s="185" t="s">
        <v>132</v>
      </c>
      <c r="AU176" s="185" t="s">
        <v>82</v>
      </c>
      <c r="AV176" s="11" t="s">
        <v>82</v>
      </c>
      <c r="AW176" s="11" t="s">
        <v>38</v>
      </c>
      <c r="AX176" s="11" t="s">
        <v>74</v>
      </c>
      <c r="AY176" s="185" t="s">
        <v>119</v>
      </c>
    </row>
    <row r="177" spans="2:51" s="12" customFormat="1" ht="22.5" customHeight="1">
      <c r="B177" s="188"/>
      <c r="D177" s="173" t="s">
        <v>132</v>
      </c>
      <c r="E177" s="189" t="s">
        <v>22</v>
      </c>
      <c r="F177" s="190" t="s">
        <v>253</v>
      </c>
      <c r="H177" s="191">
        <v>555.175</v>
      </c>
      <c r="I177" s="192"/>
      <c r="L177" s="188"/>
      <c r="M177" s="193"/>
      <c r="N177" s="194"/>
      <c r="O177" s="194"/>
      <c r="P177" s="194"/>
      <c r="Q177" s="194"/>
      <c r="R177" s="194"/>
      <c r="S177" s="194"/>
      <c r="T177" s="195"/>
      <c r="AT177" s="189" t="s">
        <v>132</v>
      </c>
      <c r="AU177" s="189" t="s">
        <v>82</v>
      </c>
      <c r="AV177" s="12" t="s">
        <v>139</v>
      </c>
      <c r="AW177" s="12" t="s">
        <v>38</v>
      </c>
      <c r="AX177" s="12" t="s">
        <v>74</v>
      </c>
      <c r="AY177" s="189" t="s">
        <v>119</v>
      </c>
    </row>
    <row r="178" spans="2:51" s="13" customFormat="1" ht="22.5" customHeight="1">
      <c r="B178" s="196"/>
      <c r="D178" s="177" t="s">
        <v>132</v>
      </c>
      <c r="E178" s="197" t="s">
        <v>22</v>
      </c>
      <c r="F178" s="198" t="s">
        <v>149</v>
      </c>
      <c r="H178" s="199">
        <v>555.175</v>
      </c>
      <c r="I178" s="200"/>
      <c r="L178" s="196"/>
      <c r="M178" s="201"/>
      <c r="N178" s="202"/>
      <c r="O178" s="202"/>
      <c r="P178" s="202"/>
      <c r="Q178" s="202"/>
      <c r="R178" s="202"/>
      <c r="S178" s="202"/>
      <c r="T178" s="203"/>
      <c r="AT178" s="204" t="s">
        <v>132</v>
      </c>
      <c r="AU178" s="204" t="s">
        <v>82</v>
      </c>
      <c r="AV178" s="13" t="s">
        <v>126</v>
      </c>
      <c r="AW178" s="13" t="s">
        <v>38</v>
      </c>
      <c r="AX178" s="13" t="s">
        <v>23</v>
      </c>
      <c r="AY178" s="204" t="s">
        <v>119</v>
      </c>
    </row>
    <row r="179" spans="2:65" s="1" customFormat="1" ht="22.5" customHeight="1">
      <c r="B179" s="160"/>
      <c r="C179" s="161" t="s">
        <v>254</v>
      </c>
      <c r="D179" s="161" t="s">
        <v>121</v>
      </c>
      <c r="E179" s="162" t="s">
        <v>255</v>
      </c>
      <c r="F179" s="163" t="s">
        <v>256</v>
      </c>
      <c r="G179" s="164" t="s">
        <v>207</v>
      </c>
      <c r="H179" s="165">
        <v>277.588</v>
      </c>
      <c r="I179" s="166"/>
      <c r="J179" s="167">
        <f>ROUND(I179*H179,2)</f>
        <v>0</v>
      </c>
      <c r="K179" s="163" t="s">
        <v>125</v>
      </c>
      <c r="L179" s="34"/>
      <c r="M179" s="168" t="s">
        <v>22</v>
      </c>
      <c r="N179" s="169" t="s">
        <v>45</v>
      </c>
      <c r="O179" s="35"/>
      <c r="P179" s="170">
        <f>O179*H179</f>
        <v>0</v>
      </c>
      <c r="Q179" s="170">
        <v>0</v>
      </c>
      <c r="R179" s="170">
        <f>Q179*H179</f>
        <v>0</v>
      </c>
      <c r="S179" s="170">
        <v>0</v>
      </c>
      <c r="T179" s="171">
        <f>S179*H179</f>
        <v>0</v>
      </c>
      <c r="AR179" s="17" t="s">
        <v>126</v>
      </c>
      <c r="AT179" s="17" t="s">
        <v>121</v>
      </c>
      <c r="AU179" s="17" t="s">
        <v>82</v>
      </c>
      <c r="AY179" s="17" t="s">
        <v>119</v>
      </c>
      <c r="BE179" s="172">
        <f>IF(N179="základní",J179,0)</f>
        <v>0</v>
      </c>
      <c r="BF179" s="172">
        <f>IF(N179="snížená",J179,0)</f>
        <v>0</v>
      </c>
      <c r="BG179" s="172">
        <f>IF(N179="zákl. přenesená",J179,0)</f>
        <v>0</v>
      </c>
      <c r="BH179" s="172">
        <f>IF(N179="sníž. přenesená",J179,0)</f>
        <v>0</v>
      </c>
      <c r="BI179" s="172">
        <f>IF(N179="nulová",J179,0)</f>
        <v>0</v>
      </c>
      <c r="BJ179" s="17" t="s">
        <v>23</v>
      </c>
      <c r="BK179" s="172">
        <f>ROUND(I179*H179,2)</f>
        <v>0</v>
      </c>
      <c r="BL179" s="17" t="s">
        <v>126</v>
      </c>
      <c r="BM179" s="17" t="s">
        <v>257</v>
      </c>
    </row>
    <row r="180" spans="2:47" s="1" customFormat="1" ht="30" customHeight="1">
      <c r="B180" s="34"/>
      <c r="D180" s="173" t="s">
        <v>128</v>
      </c>
      <c r="F180" s="174" t="s">
        <v>258</v>
      </c>
      <c r="I180" s="134"/>
      <c r="L180" s="34"/>
      <c r="M180" s="63"/>
      <c r="N180" s="35"/>
      <c r="O180" s="35"/>
      <c r="P180" s="35"/>
      <c r="Q180" s="35"/>
      <c r="R180" s="35"/>
      <c r="S180" s="35"/>
      <c r="T180" s="64"/>
      <c r="AT180" s="17" t="s">
        <v>128</v>
      </c>
      <c r="AU180" s="17" t="s">
        <v>82</v>
      </c>
    </row>
    <row r="181" spans="2:47" s="1" customFormat="1" ht="186" customHeight="1">
      <c r="B181" s="34"/>
      <c r="D181" s="173" t="s">
        <v>130</v>
      </c>
      <c r="F181" s="175" t="s">
        <v>248</v>
      </c>
      <c r="I181" s="134"/>
      <c r="L181" s="34"/>
      <c r="M181" s="63"/>
      <c r="N181" s="35"/>
      <c r="O181" s="35"/>
      <c r="P181" s="35"/>
      <c r="Q181" s="35"/>
      <c r="R181" s="35"/>
      <c r="S181" s="35"/>
      <c r="T181" s="64"/>
      <c r="AT181" s="17" t="s">
        <v>130</v>
      </c>
      <c r="AU181" s="17" t="s">
        <v>82</v>
      </c>
    </row>
    <row r="182" spans="2:51" s="11" customFormat="1" ht="22.5" customHeight="1">
      <c r="B182" s="176"/>
      <c r="D182" s="177" t="s">
        <v>132</v>
      </c>
      <c r="E182" s="178" t="s">
        <v>22</v>
      </c>
      <c r="F182" s="179" t="s">
        <v>259</v>
      </c>
      <c r="H182" s="180">
        <v>277.588</v>
      </c>
      <c r="I182" s="181"/>
      <c r="L182" s="176"/>
      <c r="M182" s="182"/>
      <c r="N182" s="183"/>
      <c r="O182" s="183"/>
      <c r="P182" s="183"/>
      <c r="Q182" s="183"/>
      <c r="R182" s="183"/>
      <c r="S182" s="183"/>
      <c r="T182" s="184"/>
      <c r="AT182" s="185" t="s">
        <v>132</v>
      </c>
      <c r="AU182" s="185" t="s">
        <v>82</v>
      </c>
      <c r="AV182" s="11" t="s">
        <v>82</v>
      </c>
      <c r="AW182" s="11" t="s">
        <v>38</v>
      </c>
      <c r="AX182" s="11" t="s">
        <v>23</v>
      </c>
      <c r="AY182" s="185" t="s">
        <v>119</v>
      </c>
    </row>
    <row r="183" spans="2:65" s="1" customFormat="1" ht="31.5" customHeight="1">
      <c r="B183" s="160"/>
      <c r="C183" s="161" t="s">
        <v>260</v>
      </c>
      <c r="D183" s="161" t="s">
        <v>121</v>
      </c>
      <c r="E183" s="162" t="s">
        <v>261</v>
      </c>
      <c r="F183" s="163" t="s">
        <v>262</v>
      </c>
      <c r="G183" s="164" t="s">
        <v>207</v>
      </c>
      <c r="H183" s="165">
        <v>135.76</v>
      </c>
      <c r="I183" s="166"/>
      <c r="J183" s="167">
        <f>ROUND(I183*H183,2)</f>
        <v>0</v>
      </c>
      <c r="K183" s="163" t="s">
        <v>125</v>
      </c>
      <c r="L183" s="34"/>
      <c r="M183" s="168" t="s">
        <v>22</v>
      </c>
      <c r="N183" s="169" t="s">
        <v>45</v>
      </c>
      <c r="O183" s="35"/>
      <c r="P183" s="170">
        <f>O183*H183</f>
        <v>0</v>
      </c>
      <c r="Q183" s="170">
        <v>0</v>
      </c>
      <c r="R183" s="170">
        <f>Q183*H183</f>
        <v>0</v>
      </c>
      <c r="S183" s="170">
        <v>0</v>
      </c>
      <c r="T183" s="171">
        <f>S183*H183</f>
        <v>0</v>
      </c>
      <c r="AR183" s="17" t="s">
        <v>126</v>
      </c>
      <c r="AT183" s="17" t="s">
        <v>121</v>
      </c>
      <c r="AU183" s="17" t="s">
        <v>82</v>
      </c>
      <c r="AY183" s="17" t="s">
        <v>119</v>
      </c>
      <c r="BE183" s="172">
        <f>IF(N183="základní",J183,0)</f>
        <v>0</v>
      </c>
      <c r="BF183" s="172">
        <f>IF(N183="snížená",J183,0)</f>
        <v>0</v>
      </c>
      <c r="BG183" s="172">
        <f>IF(N183="zákl. přenesená",J183,0)</f>
        <v>0</v>
      </c>
      <c r="BH183" s="172">
        <f>IF(N183="sníž. přenesená",J183,0)</f>
        <v>0</v>
      </c>
      <c r="BI183" s="172">
        <f>IF(N183="nulová",J183,0)</f>
        <v>0</v>
      </c>
      <c r="BJ183" s="17" t="s">
        <v>23</v>
      </c>
      <c r="BK183" s="172">
        <f>ROUND(I183*H183,2)</f>
        <v>0</v>
      </c>
      <c r="BL183" s="17" t="s">
        <v>126</v>
      </c>
      <c r="BM183" s="17" t="s">
        <v>263</v>
      </c>
    </row>
    <row r="184" spans="2:47" s="1" customFormat="1" ht="30" customHeight="1">
      <c r="B184" s="34"/>
      <c r="D184" s="173" t="s">
        <v>128</v>
      </c>
      <c r="F184" s="174" t="s">
        <v>264</v>
      </c>
      <c r="I184" s="134"/>
      <c r="L184" s="34"/>
      <c r="M184" s="63"/>
      <c r="N184" s="35"/>
      <c r="O184" s="35"/>
      <c r="P184" s="35"/>
      <c r="Q184" s="35"/>
      <c r="R184" s="35"/>
      <c r="S184" s="35"/>
      <c r="T184" s="64"/>
      <c r="AT184" s="17" t="s">
        <v>128</v>
      </c>
      <c r="AU184" s="17" t="s">
        <v>82</v>
      </c>
    </row>
    <row r="185" spans="2:47" s="1" customFormat="1" ht="54" customHeight="1">
      <c r="B185" s="34"/>
      <c r="D185" s="173" t="s">
        <v>130</v>
      </c>
      <c r="F185" s="175" t="s">
        <v>265</v>
      </c>
      <c r="I185" s="134"/>
      <c r="L185" s="34"/>
      <c r="M185" s="63"/>
      <c r="N185" s="35"/>
      <c r="O185" s="35"/>
      <c r="P185" s="35"/>
      <c r="Q185" s="35"/>
      <c r="R185" s="35"/>
      <c r="S185" s="35"/>
      <c r="T185" s="64"/>
      <c r="AT185" s="17" t="s">
        <v>130</v>
      </c>
      <c r="AU185" s="17" t="s">
        <v>82</v>
      </c>
    </row>
    <row r="186" spans="2:51" s="11" customFormat="1" ht="22.5" customHeight="1">
      <c r="B186" s="176"/>
      <c r="D186" s="173" t="s">
        <v>132</v>
      </c>
      <c r="E186" s="185" t="s">
        <v>22</v>
      </c>
      <c r="F186" s="186" t="s">
        <v>266</v>
      </c>
      <c r="H186" s="187">
        <v>88.92</v>
      </c>
      <c r="I186" s="181"/>
      <c r="L186" s="176"/>
      <c r="M186" s="182"/>
      <c r="N186" s="183"/>
      <c r="O186" s="183"/>
      <c r="P186" s="183"/>
      <c r="Q186" s="183"/>
      <c r="R186" s="183"/>
      <c r="S186" s="183"/>
      <c r="T186" s="184"/>
      <c r="AT186" s="185" t="s">
        <v>132</v>
      </c>
      <c r="AU186" s="185" t="s">
        <v>82</v>
      </c>
      <c r="AV186" s="11" t="s">
        <v>82</v>
      </c>
      <c r="AW186" s="11" t="s">
        <v>38</v>
      </c>
      <c r="AX186" s="11" t="s">
        <v>74</v>
      </c>
      <c r="AY186" s="185" t="s">
        <v>119</v>
      </c>
    </row>
    <row r="187" spans="2:51" s="11" customFormat="1" ht="22.5" customHeight="1">
      <c r="B187" s="176"/>
      <c r="D187" s="173" t="s">
        <v>132</v>
      </c>
      <c r="E187" s="185" t="s">
        <v>22</v>
      </c>
      <c r="F187" s="186" t="s">
        <v>267</v>
      </c>
      <c r="H187" s="187">
        <v>46.84</v>
      </c>
      <c r="I187" s="181"/>
      <c r="L187" s="176"/>
      <c r="M187" s="182"/>
      <c r="N187" s="183"/>
      <c r="O187" s="183"/>
      <c r="P187" s="183"/>
      <c r="Q187" s="183"/>
      <c r="R187" s="183"/>
      <c r="S187" s="183"/>
      <c r="T187" s="184"/>
      <c r="AT187" s="185" t="s">
        <v>132</v>
      </c>
      <c r="AU187" s="185" t="s">
        <v>82</v>
      </c>
      <c r="AV187" s="11" t="s">
        <v>82</v>
      </c>
      <c r="AW187" s="11" t="s">
        <v>38</v>
      </c>
      <c r="AX187" s="11" t="s">
        <v>74</v>
      </c>
      <c r="AY187" s="185" t="s">
        <v>119</v>
      </c>
    </row>
    <row r="188" spans="2:51" s="12" customFormat="1" ht="22.5" customHeight="1">
      <c r="B188" s="188"/>
      <c r="D188" s="173" t="s">
        <v>132</v>
      </c>
      <c r="E188" s="189" t="s">
        <v>22</v>
      </c>
      <c r="F188" s="190" t="s">
        <v>253</v>
      </c>
      <c r="H188" s="191">
        <v>135.76</v>
      </c>
      <c r="I188" s="192"/>
      <c r="L188" s="188"/>
      <c r="M188" s="193"/>
      <c r="N188" s="194"/>
      <c r="O188" s="194"/>
      <c r="P188" s="194"/>
      <c r="Q188" s="194"/>
      <c r="R188" s="194"/>
      <c r="S188" s="194"/>
      <c r="T188" s="195"/>
      <c r="AT188" s="189" t="s">
        <v>132</v>
      </c>
      <c r="AU188" s="189" t="s">
        <v>82</v>
      </c>
      <c r="AV188" s="12" t="s">
        <v>139</v>
      </c>
      <c r="AW188" s="12" t="s">
        <v>38</v>
      </c>
      <c r="AX188" s="12" t="s">
        <v>74</v>
      </c>
      <c r="AY188" s="189" t="s">
        <v>119</v>
      </c>
    </row>
    <row r="189" spans="2:51" s="13" customFormat="1" ht="22.5" customHeight="1">
      <c r="B189" s="196"/>
      <c r="D189" s="177" t="s">
        <v>132</v>
      </c>
      <c r="E189" s="197" t="s">
        <v>22</v>
      </c>
      <c r="F189" s="198" t="s">
        <v>149</v>
      </c>
      <c r="H189" s="199">
        <v>135.76</v>
      </c>
      <c r="I189" s="200"/>
      <c r="L189" s="196"/>
      <c r="M189" s="201"/>
      <c r="N189" s="202"/>
      <c r="O189" s="202"/>
      <c r="P189" s="202"/>
      <c r="Q189" s="202"/>
      <c r="R189" s="202"/>
      <c r="S189" s="202"/>
      <c r="T189" s="203"/>
      <c r="AT189" s="204" t="s">
        <v>132</v>
      </c>
      <c r="AU189" s="204" t="s">
        <v>82</v>
      </c>
      <c r="AV189" s="13" t="s">
        <v>126</v>
      </c>
      <c r="AW189" s="13" t="s">
        <v>38</v>
      </c>
      <c r="AX189" s="13" t="s">
        <v>23</v>
      </c>
      <c r="AY189" s="204" t="s">
        <v>119</v>
      </c>
    </row>
    <row r="190" spans="2:65" s="1" customFormat="1" ht="31.5" customHeight="1">
      <c r="B190" s="160"/>
      <c r="C190" s="161" t="s">
        <v>268</v>
      </c>
      <c r="D190" s="161" t="s">
        <v>121</v>
      </c>
      <c r="E190" s="162" t="s">
        <v>269</v>
      </c>
      <c r="F190" s="163" t="s">
        <v>270</v>
      </c>
      <c r="G190" s="164" t="s">
        <v>207</v>
      </c>
      <c r="H190" s="165">
        <v>67.88</v>
      </c>
      <c r="I190" s="166"/>
      <c r="J190" s="167">
        <f>ROUND(I190*H190,2)</f>
        <v>0</v>
      </c>
      <c r="K190" s="163" t="s">
        <v>125</v>
      </c>
      <c r="L190" s="34"/>
      <c r="M190" s="168" t="s">
        <v>22</v>
      </c>
      <c r="N190" s="169" t="s">
        <v>45</v>
      </c>
      <c r="O190" s="35"/>
      <c r="P190" s="170">
        <f>O190*H190</f>
        <v>0</v>
      </c>
      <c r="Q190" s="170">
        <v>0</v>
      </c>
      <c r="R190" s="170">
        <f>Q190*H190</f>
        <v>0</v>
      </c>
      <c r="S190" s="170">
        <v>0</v>
      </c>
      <c r="T190" s="171">
        <f>S190*H190</f>
        <v>0</v>
      </c>
      <c r="AR190" s="17" t="s">
        <v>126</v>
      </c>
      <c r="AT190" s="17" t="s">
        <v>121</v>
      </c>
      <c r="AU190" s="17" t="s">
        <v>82</v>
      </c>
      <c r="AY190" s="17" t="s">
        <v>119</v>
      </c>
      <c r="BE190" s="172">
        <f>IF(N190="základní",J190,0)</f>
        <v>0</v>
      </c>
      <c r="BF190" s="172">
        <f>IF(N190="snížená",J190,0)</f>
        <v>0</v>
      </c>
      <c r="BG190" s="172">
        <f>IF(N190="zákl. přenesená",J190,0)</f>
        <v>0</v>
      </c>
      <c r="BH190" s="172">
        <f>IF(N190="sníž. přenesená",J190,0)</f>
        <v>0</v>
      </c>
      <c r="BI190" s="172">
        <f>IF(N190="nulová",J190,0)</f>
        <v>0</v>
      </c>
      <c r="BJ190" s="17" t="s">
        <v>23</v>
      </c>
      <c r="BK190" s="172">
        <f>ROUND(I190*H190,2)</f>
        <v>0</v>
      </c>
      <c r="BL190" s="17" t="s">
        <v>126</v>
      </c>
      <c r="BM190" s="17" t="s">
        <v>271</v>
      </c>
    </row>
    <row r="191" spans="2:47" s="1" customFormat="1" ht="42" customHeight="1">
      <c r="B191" s="34"/>
      <c r="D191" s="173" t="s">
        <v>128</v>
      </c>
      <c r="F191" s="174" t="s">
        <v>272</v>
      </c>
      <c r="I191" s="134"/>
      <c r="L191" s="34"/>
      <c r="M191" s="63"/>
      <c r="N191" s="35"/>
      <c r="O191" s="35"/>
      <c r="P191" s="35"/>
      <c r="Q191" s="35"/>
      <c r="R191" s="35"/>
      <c r="S191" s="35"/>
      <c r="T191" s="64"/>
      <c r="AT191" s="17" t="s">
        <v>128</v>
      </c>
      <c r="AU191" s="17" t="s">
        <v>82</v>
      </c>
    </row>
    <row r="192" spans="2:47" s="1" customFormat="1" ht="54" customHeight="1">
      <c r="B192" s="34"/>
      <c r="D192" s="173" t="s">
        <v>130</v>
      </c>
      <c r="F192" s="175" t="s">
        <v>265</v>
      </c>
      <c r="I192" s="134"/>
      <c r="L192" s="34"/>
      <c r="M192" s="63"/>
      <c r="N192" s="35"/>
      <c r="O192" s="35"/>
      <c r="P192" s="35"/>
      <c r="Q192" s="35"/>
      <c r="R192" s="35"/>
      <c r="S192" s="35"/>
      <c r="T192" s="64"/>
      <c r="AT192" s="17" t="s">
        <v>130</v>
      </c>
      <c r="AU192" s="17" t="s">
        <v>82</v>
      </c>
    </row>
    <row r="193" spans="2:51" s="11" customFormat="1" ht="22.5" customHeight="1">
      <c r="B193" s="176"/>
      <c r="D193" s="177" t="s">
        <v>132</v>
      </c>
      <c r="E193" s="178" t="s">
        <v>22</v>
      </c>
      <c r="F193" s="179" t="s">
        <v>273</v>
      </c>
      <c r="H193" s="180">
        <v>67.88</v>
      </c>
      <c r="I193" s="181"/>
      <c r="L193" s="176"/>
      <c r="M193" s="182"/>
      <c r="N193" s="183"/>
      <c r="O193" s="183"/>
      <c r="P193" s="183"/>
      <c r="Q193" s="183"/>
      <c r="R193" s="183"/>
      <c r="S193" s="183"/>
      <c r="T193" s="184"/>
      <c r="AT193" s="185" t="s">
        <v>132</v>
      </c>
      <c r="AU193" s="185" t="s">
        <v>82</v>
      </c>
      <c r="AV193" s="11" t="s">
        <v>82</v>
      </c>
      <c r="AW193" s="11" t="s">
        <v>38</v>
      </c>
      <c r="AX193" s="11" t="s">
        <v>23</v>
      </c>
      <c r="AY193" s="185" t="s">
        <v>119</v>
      </c>
    </row>
    <row r="194" spans="2:65" s="1" customFormat="1" ht="22.5" customHeight="1">
      <c r="B194" s="160"/>
      <c r="C194" s="161" t="s">
        <v>7</v>
      </c>
      <c r="D194" s="161" t="s">
        <v>121</v>
      </c>
      <c r="E194" s="162" t="s">
        <v>274</v>
      </c>
      <c r="F194" s="163" t="s">
        <v>275</v>
      </c>
      <c r="G194" s="164" t="s">
        <v>124</v>
      </c>
      <c r="H194" s="165">
        <v>607.275</v>
      </c>
      <c r="I194" s="166"/>
      <c r="J194" s="167">
        <f>ROUND(I194*H194,2)</f>
        <v>0</v>
      </c>
      <c r="K194" s="163" t="s">
        <v>125</v>
      </c>
      <c r="L194" s="34"/>
      <c r="M194" s="168" t="s">
        <v>22</v>
      </c>
      <c r="N194" s="169" t="s">
        <v>45</v>
      </c>
      <c r="O194" s="35"/>
      <c r="P194" s="170">
        <f>O194*H194</f>
        <v>0</v>
      </c>
      <c r="Q194" s="170">
        <v>0.00199</v>
      </c>
      <c r="R194" s="170">
        <f>Q194*H194</f>
        <v>1.20847725</v>
      </c>
      <c r="S194" s="170">
        <v>0</v>
      </c>
      <c r="T194" s="171">
        <f>S194*H194</f>
        <v>0</v>
      </c>
      <c r="AR194" s="17" t="s">
        <v>126</v>
      </c>
      <c r="AT194" s="17" t="s">
        <v>121</v>
      </c>
      <c r="AU194" s="17" t="s">
        <v>82</v>
      </c>
      <c r="AY194" s="17" t="s">
        <v>119</v>
      </c>
      <c r="BE194" s="172">
        <f>IF(N194="základní",J194,0)</f>
        <v>0</v>
      </c>
      <c r="BF194" s="172">
        <f>IF(N194="snížená",J194,0)</f>
        <v>0</v>
      </c>
      <c r="BG194" s="172">
        <f>IF(N194="zákl. přenesená",J194,0)</f>
        <v>0</v>
      </c>
      <c r="BH194" s="172">
        <f>IF(N194="sníž. přenesená",J194,0)</f>
        <v>0</v>
      </c>
      <c r="BI194" s="172">
        <f>IF(N194="nulová",J194,0)</f>
        <v>0</v>
      </c>
      <c r="BJ194" s="17" t="s">
        <v>23</v>
      </c>
      <c r="BK194" s="172">
        <f>ROUND(I194*H194,2)</f>
        <v>0</v>
      </c>
      <c r="BL194" s="17" t="s">
        <v>126</v>
      </c>
      <c r="BM194" s="17" t="s">
        <v>276</v>
      </c>
    </row>
    <row r="195" spans="2:47" s="1" customFormat="1" ht="30" customHeight="1">
      <c r="B195" s="34"/>
      <c r="D195" s="173" t="s">
        <v>128</v>
      </c>
      <c r="F195" s="174" t="s">
        <v>277</v>
      </c>
      <c r="I195" s="134"/>
      <c r="L195" s="34"/>
      <c r="M195" s="63"/>
      <c r="N195" s="35"/>
      <c r="O195" s="35"/>
      <c r="P195" s="35"/>
      <c r="Q195" s="35"/>
      <c r="R195" s="35"/>
      <c r="S195" s="35"/>
      <c r="T195" s="64"/>
      <c r="AT195" s="17" t="s">
        <v>128</v>
      </c>
      <c r="AU195" s="17" t="s">
        <v>82</v>
      </c>
    </row>
    <row r="196" spans="2:47" s="1" customFormat="1" ht="138" customHeight="1">
      <c r="B196" s="34"/>
      <c r="D196" s="173" t="s">
        <v>130</v>
      </c>
      <c r="F196" s="175" t="s">
        <v>278</v>
      </c>
      <c r="I196" s="134"/>
      <c r="L196" s="34"/>
      <c r="M196" s="63"/>
      <c r="N196" s="35"/>
      <c r="O196" s="35"/>
      <c r="P196" s="35"/>
      <c r="Q196" s="35"/>
      <c r="R196" s="35"/>
      <c r="S196" s="35"/>
      <c r="T196" s="64"/>
      <c r="AT196" s="17" t="s">
        <v>130</v>
      </c>
      <c r="AU196" s="17" t="s">
        <v>82</v>
      </c>
    </row>
    <row r="197" spans="2:51" s="11" customFormat="1" ht="22.5" customHeight="1">
      <c r="B197" s="176"/>
      <c r="D197" s="173" t="s">
        <v>132</v>
      </c>
      <c r="E197" s="185" t="s">
        <v>22</v>
      </c>
      <c r="F197" s="186" t="s">
        <v>279</v>
      </c>
      <c r="H197" s="187">
        <v>422.075</v>
      </c>
      <c r="I197" s="181"/>
      <c r="L197" s="176"/>
      <c r="M197" s="182"/>
      <c r="N197" s="183"/>
      <c r="O197" s="183"/>
      <c r="P197" s="183"/>
      <c r="Q197" s="183"/>
      <c r="R197" s="183"/>
      <c r="S197" s="183"/>
      <c r="T197" s="184"/>
      <c r="AT197" s="185" t="s">
        <v>132</v>
      </c>
      <c r="AU197" s="185" t="s">
        <v>82</v>
      </c>
      <c r="AV197" s="11" t="s">
        <v>82</v>
      </c>
      <c r="AW197" s="11" t="s">
        <v>38</v>
      </c>
      <c r="AX197" s="11" t="s">
        <v>74</v>
      </c>
      <c r="AY197" s="185" t="s">
        <v>119</v>
      </c>
    </row>
    <row r="198" spans="2:51" s="11" customFormat="1" ht="22.5" customHeight="1">
      <c r="B198" s="176"/>
      <c r="D198" s="173" t="s">
        <v>132</v>
      </c>
      <c r="E198" s="185" t="s">
        <v>22</v>
      </c>
      <c r="F198" s="186" t="s">
        <v>280</v>
      </c>
      <c r="H198" s="187">
        <v>185.2</v>
      </c>
      <c r="I198" s="181"/>
      <c r="L198" s="176"/>
      <c r="M198" s="182"/>
      <c r="N198" s="183"/>
      <c r="O198" s="183"/>
      <c r="P198" s="183"/>
      <c r="Q198" s="183"/>
      <c r="R198" s="183"/>
      <c r="S198" s="183"/>
      <c r="T198" s="184"/>
      <c r="AT198" s="185" t="s">
        <v>132</v>
      </c>
      <c r="AU198" s="185" t="s">
        <v>82</v>
      </c>
      <c r="AV198" s="11" t="s">
        <v>82</v>
      </c>
      <c r="AW198" s="11" t="s">
        <v>38</v>
      </c>
      <c r="AX198" s="11" t="s">
        <v>74</v>
      </c>
      <c r="AY198" s="185" t="s">
        <v>119</v>
      </c>
    </row>
    <row r="199" spans="2:51" s="13" customFormat="1" ht="22.5" customHeight="1">
      <c r="B199" s="196"/>
      <c r="D199" s="177" t="s">
        <v>132</v>
      </c>
      <c r="E199" s="197" t="s">
        <v>22</v>
      </c>
      <c r="F199" s="198" t="s">
        <v>149</v>
      </c>
      <c r="H199" s="199">
        <v>607.275</v>
      </c>
      <c r="I199" s="200"/>
      <c r="L199" s="196"/>
      <c r="M199" s="201"/>
      <c r="N199" s="202"/>
      <c r="O199" s="202"/>
      <c r="P199" s="202"/>
      <c r="Q199" s="202"/>
      <c r="R199" s="202"/>
      <c r="S199" s="202"/>
      <c r="T199" s="203"/>
      <c r="AT199" s="204" t="s">
        <v>132</v>
      </c>
      <c r="AU199" s="204" t="s">
        <v>82</v>
      </c>
      <c r="AV199" s="13" t="s">
        <v>126</v>
      </c>
      <c r="AW199" s="13" t="s">
        <v>38</v>
      </c>
      <c r="AX199" s="13" t="s">
        <v>23</v>
      </c>
      <c r="AY199" s="204" t="s">
        <v>119</v>
      </c>
    </row>
    <row r="200" spans="2:65" s="1" customFormat="1" ht="22.5" customHeight="1">
      <c r="B200" s="160"/>
      <c r="C200" s="161" t="s">
        <v>281</v>
      </c>
      <c r="D200" s="161" t="s">
        <v>121</v>
      </c>
      <c r="E200" s="162" t="s">
        <v>282</v>
      </c>
      <c r="F200" s="163" t="s">
        <v>283</v>
      </c>
      <c r="G200" s="164" t="s">
        <v>124</v>
      </c>
      <c r="H200" s="165">
        <v>783.1</v>
      </c>
      <c r="I200" s="166"/>
      <c r="J200" s="167">
        <f>ROUND(I200*H200,2)</f>
        <v>0</v>
      </c>
      <c r="K200" s="163" t="s">
        <v>125</v>
      </c>
      <c r="L200" s="34"/>
      <c r="M200" s="168" t="s">
        <v>22</v>
      </c>
      <c r="N200" s="169" t="s">
        <v>45</v>
      </c>
      <c r="O200" s="35"/>
      <c r="P200" s="170">
        <f>O200*H200</f>
        <v>0</v>
      </c>
      <c r="Q200" s="170">
        <v>0.00201</v>
      </c>
      <c r="R200" s="170">
        <f>Q200*H200</f>
        <v>1.5740310000000002</v>
      </c>
      <c r="S200" s="170">
        <v>0</v>
      </c>
      <c r="T200" s="171">
        <f>S200*H200</f>
        <v>0</v>
      </c>
      <c r="AR200" s="17" t="s">
        <v>126</v>
      </c>
      <c r="AT200" s="17" t="s">
        <v>121</v>
      </c>
      <c r="AU200" s="17" t="s">
        <v>82</v>
      </c>
      <c r="AY200" s="17" t="s">
        <v>119</v>
      </c>
      <c r="BE200" s="172">
        <f>IF(N200="základní",J200,0)</f>
        <v>0</v>
      </c>
      <c r="BF200" s="172">
        <f>IF(N200="snížená",J200,0)</f>
        <v>0</v>
      </c>
      <c r="BG200" s="172">
        <f>IF(N200="zákl. přenesená",J200,0)</f>
        <v>0</v>
      </c>
      <c r="BH200" s="172">
        <f>IF(N200="sníž. přenesená",J200,0)</f>
        <v>0</v>
      </c>
      <c r="BI200" s="172">
        <f>IF(N200="nulová",J200,0)</f>
        <v>0</v>
      </c>
      <c r="BJ200" s="17" t="s">
        <v>23</v>
      </c>
      <c r="BK200" s="172">
        <f>ROUND(I200*H200,2)</f>
        <v>0</v>
      </c>
      <c r="BL200" s="17" t="s">
        <v>126</v>
      </c>
      <c r="BM200" s="17" t="s">
        <v>284</v>
      </c>
    </row>
    <row r="201" spans="2:47" s="1" customFormat="1" ht="30" customHeight="1">
      <c r="B201" s="34"/>
      <c r="D201" s="173" t="s">
        <v>128</v>
      </c>
      <c r="F201" s="174" t="s">
        <v>285</v>
      </c>
      <c r="I201" s="134"/>
      <c r="L201" s="34"/>
      <c r="M201" s="63"/>
      <c r="N201" s="35"/>
      <c r="O201" s="35"/>
      <c r="P201" s="35"/>
      <c r="Q201" s="35"/>
      <c r="R201" s="35"/>
      <c r="S201" s="35"/>
      <c r="T201" s="64"/>
      <c r="AT201" s="17" t="s">
        <v>128</v>
      </c>
      <c r="AU201" s="17" t="s">
        <v>82</v>
      </c>
    </row>
    <row r="202" spans="2:47" s="1" customFormat="1" ht="138" customHeight="1">
      <c r="B202" s="34"/>
      <c r="D202" s="173" t="s">
        <v>130</v>
      </c>
      <c r="F202" s="175" t="s">
        <v>278</v>
      </c>
      <c r="I202" s="134"/>
      <c r="L202" s="34"/>
      <c r="M202" s="63"/>
      <c r="N202" s="35"/>
      <c r="O202" s="35"/>
      <c r="P202" s="35"/>
      <c r="Q202" s="35"/>
      <c r="R202" s="35"/>
      <c r="S202" s="35"/>
      <c r="T202" s="64"/>
      <c r="AT202" s="17" t="s">
        <v>130</v>
      </c>
      <c r="AU202" s="17" t="s">
        <v>82</v>
      </c>
    </row>
    <row r="203" spans="2:51" s="11" customFormat="1" ht="22.5" customHeight="1">
      <c r="B203" s="176"/>
      <c r="D203" s="173" t="s">
        <v>132</v>
      </c>
      <c r="E203" s="185" t="s">
        <v>22</v>
      </c>
      <c r="F203" s="186" t="s">
        <v>286</v>
      </c>
      <c r="H203" s="187">
        <v>585.1</v>
      </c>
      <c r="I203" s="181"/>
      <c r="L203" s="176"/>
      <c r="M203" s="182"/>
      <c r="N203" s="183"/>
      <c r="O203" s="183"/>
      <c r="P203" s="183"/>
      <c r="Q203" s="183"/>
      <c r="R203" s="183"/>
      <c r="S203" s="183"/>
      <c r="T203" s="184"/>
      <c r="AT203" s="185" t="s">
        <v>132</v>
      </c>
      <c r="AU203" s="185" t="s">
        <v>82</v>
      </c>
      <c r="AV203" s="11" t="s">
        <v>82</v>
      </c>
      <c r="AW203" s="11" t="s">
        <v>38</v>
      </c>
      <c r="AX203" s="11" t="s">
        <v>74</v>
      </c>
      <c r="AY203" s="185" t="s">
        <v>119</v>
      </c>
    </row>
    <row r="204" spans="2:51" s="11" customFormat="1" ht="22.5" customHeight="1">
      <c r="B204" s="176"/>
      <c r="D204" s="173" t="s">
        <v>132</v>
      </c>
      <c r="E204" s="185" t="s">
        <v>22</v>
      </c>
      <c r="F204" s="186" t="s">
        <v>287</v>
      </c>
      <c r="H204" s="187">
        <v>198</v>
      </c>
      <c r="I204" s="181"/>
      <c r="L204" s="176"/>
      <c r="M204" s="182"/>
      <c r="N204" s="183"/>
      <c r="O204" s="183"/>
      <c r="P204" s="183"/>
      <c r="Q204" s="183"/>
      <c r="R204" s="183"/>
      <c r="S204" s="183"/>
      <c r="T204" s="184"/>
      <c r="AT204" s="185" t="s">
        <v>132</v>
      </c>
      <c r="AU204" s="185" t="s">
        <v>82</v>
      </c>
      <c r="AV204" s="11" t="s">
        <v>82</v>
      </c>
      <c r="AW204" s="11" t="s">
        <v>38</v>
      </c>
      <c r="AX204" s="11" t="s">
        <v>74</v>
      </c>
      <c r="AY204" s="185" t="s">
        <v>119</v>
      </c>
    </row>
    <row r="205" spans="2:51" s="13" customFormat="1" ht="22.5" customHeight="1">
      <c r="B205" s="196"/>
      <c r="D205" s="177" t="s">
        <v>132</v>
      </c>
      <c r="E205" s="197" t="s">
        <v>22</v>
      </c>
      <c r="F205" s="198" t="s">
        <v>149</v>
      </c>
      <c r="H205" s="199">
        <v>783.1</v>
      </c>
      <c r="I205" s="200"/>
      <c r="L205" s="196"/>
      <c r="M205" s="201"/>
      <c r="N205" s="202"/>
      <c r="O205" s="202"/>
      <c r="P205" s="202"/>
      <c r="Q205" s="202"/>
      <c r="R205" s="202"/>
      <c r="S205" s="202"/>
      <c r="T205" s="203"/>
      <c r="AT205" s="204" t="s">
        <v>132</v>
      </c>
      <c r="AU205" s="204" t="s">
        <v>82</v>
      </c>
      <c r="AV205" s="13" t="s">
        <v>126</v>
      </c>
      <c r="AW205" s="13" t="s">
        <v>38</v>
      </c>
      <c r="AX205" s="13" t="s">
        <v>23</v>
      </c>
      <c r="AY205" s="204" t="s">
        <v>119</v>
      </c>
    </row>
    <row r="206" spans="2:65" s="1" customFormat="1" ht="22.5" customHeight="1">
      <c r="B206" s="160"/>
      <c r="C206" s="161" t="s">
        <v>288</v>
      </c>
      <c r="D206" s="161" t="s">
        <v>121</v>
      </c>
      <c r="E206" s="162" t="s">
        <v>289</v>
      </c>
      <c r="F206" s="163" t="s">
        <v>290</v>
      </c>
      <c r="G206" s="164" t="s">
        <v>124</v>
      </c>
      <c r="H206" s="165">
        <v>607.275</v>
      </c>
      <c r="I206" s="166"/>
      <c r="J206" s="167">
        <f>ROUND(I206*H206,2)</f>
        <v>0</v>
      </c>
      <c r="K206" s="163" t="s">
        <v>125</v>
      </c>
      <c r="L206" s="34"/>
      <c r="M206" s="168" t="s">
        <v>22</v>
      </c>
      <c r="N206" s="169" t="s">
        <v>45</v>
      </c>
      <c r="O206" s="35"/>
      <c r="P206" s="170">
        <f>O206*H206</f>
        <v>0</v>
      </c>
      <c r="Q206" s="170">
        <v>0</v>
      </c>
      <c r="R206" s="170">
        <f>Q206*H206</f>
        <v>0</v>
      </c>
      <c r="S206" s="170">
        <v>0</v>
      </c>
      <c r="T206" s="171">
        <f>S206*H206</f>
        <v>0</v>
      </c>
      <c r="AR206" s="17" t="s">
        <v>126</v>
      </c>
      <c r="AT206" s="17" t="s">
        <v>121</v>
      </c>
      <c r="AU206" s="17" t="s">
        <v>82</v>
      </c>
      <c r="AY206" s="17" t="s">
        <v>119</v>
      </c>
      <c r="BE206" s="172">
        <f>IF(N206="základní",J206,0)</f>
        <v>0</v>
      </c>
      <c r="BF206" s="172">
        <f>IF(N206="snížená",J206,0)</f>
        <v>0</v>
      </c>
      <c r="BG206" s="172">
        <f>IF(N206="zákl. přenesená",J206,0)</f>
        <v>0</v>
      </c>
      <c r="BH206" s="172">
        <f>IF(N206="sníž. přenesená",J206,0)</f>
        <v>0</v>
      </c>
      <c r="BI206" s="172">
        <f>IF(N206="nulová",J206,0)</f>
        <v>0</v>
      </c>
      <c r="BJ206" s="17" t="s">
        <v>23</v>
      </c>
      <c r="BK206" s="172">
        <f>ROUND(I206*H206,2)</f>
        <v>0</v>
      </c>
      <c r="BL206" s="17" t="s">
        <v>126</v>
      </c>
      <c r="BM206" s="17" t="s">
        <v>291</v>
      </c>
    </row>
    <row r="207" spans="2:47" s="1" customFormat="1" ht="30" customHeight="1">
      <c r="B207" s="34"/>
      <c r="D207" s="177" t="s">
        <v>128</v>
      </c>
      <c r="F207" s="206" t="s">
        <v>292</v>
      </c>
      <c r="I207" s="134"/>
      <c r="L207" s="34"/>
      <c r="M207" s="63"/>
      <c r="N207" s="35"/>
      <c r="O207" s="35"/>
      <c r="P207" s="35"/>
      <c r="Q207" s="35"/>
      <c r="R207" s="35"/>
      <c r="S207" s="35"/>
      <c r="T207" s="64"/>
      <c r="AT207" s="17" t="s">
        <v>128</v>
      </c>
      <c r="AU207" s="17" t="s">
        <v>82</v>
      </c>
    </row>
    <row r="208" spans="2:65" s="1" customFormat="1" ht="22.5" customHeight="1">
      <c r="B208" s="160"/>
      <c r="C208" s="161" t="s">
        <v>293</v>
      </c>
      <c r="D208" s="161" t="s">
        <v>121</v>
      </c>
      <c r="E208" s="162" t="s">
        <v>294</v>
      </c>
      <c r="F208" s="163" t="s">
        <v>295</v>
      </c>
      <c r="G208" s="164" t="s">
        <v>124</v>
      </c>
      <c r="H208" s="165">
        <v>783.1</v>
      </c>
      <c r="I208" s="166"/>
      <c r="J208" s="167">
        <f>ROUND(I208*H208,2)</f>
        <v>0</v>
      </c>
      <c r="K208" s="163" t="s">
        <v>125</v>
      </c>
      <c r="L208" s="34"/>
      <c r="M208" s="168" t="s">
        <v>22</v>
      </c>
      <c r="N208" s="169" t="s">
        <v>45</v>
      </c>
      <c r="O208" s="35"/>
      <c r="P208" s="170">
        <f>O208*H208</f>
        <v>0</v>
      </c>
      <c r="Q208" s="170">
        <v>0</v>
      </c>
      <c r="R208" s="170">
        <f>Q208*H208</f>
        <v>0</v>
      </c>
      <c r="S208" s="170">
        <v>0</v>
      </c>
      <c r="T208" s="171">
        <f>S208*H208</f>
        <v>0</v>
      </c>
      <c r="AR208" s="17" t="s">
        <v>126</v>
      </c>
      <c r="AT208" s="17" t="s">
        <v>121</v>
      </c>
      <c r="AU208" s="17" t="s">
        <v>82</v>
      </c>
      <c r="AY208" s="17" t="s">
        <v>119</v>
      </c>
      <c r="BE208" s="172">
        <f>IF(N208="základní",J208,0)</f>
        <v>0</v>
      </c>
      <c r="BF208" s="172">
        <f>IF(N208="snížená",J208,0)</f>
        <v>0</v>
      </c>
      <c r="BG208" s="172">
        <f>IF(N208="zákl. přenesená",J208,0)</f>
        <v>0</v>
      </c>
      <c r="BH208" s="172">
        <f>IF(N208="sníž. přenesená",J208,0)</f>
        <v>0</v>
      </c>
      <c r="BI208" s="172">
        <f>IF(N208="nulová",J208,0)</f>
        <v>0</v>
      </c>
      <c r="BJ208" s="17" t="s">
        <v>23</v>
      </c>
      <c r="BK208" s="172">
        <f>ROUND(I208*H208,2)</f>
        <v>0</v>
      </c>
      <c r="BL208" s="17" t="s">
        <v>126</v>
      </c>
      <c r="BM208" s="17" t="s">
        <v>296</v>
      </c>
    </row>
    <row r="209" spans="2:47" s="1" customFormat="1" ht="30" customHeight="1">
      <c r="B209" s="34"/>
      <c r="D209" s="177" t="s">
        <v>128</v>
      </c>
      <c r="F209" s="206" t="s">
        <v>297</v>
      </c>
      <c r="I209" s="134"/>
      <c r="L209" s="34"/>
      <c r="M209" s="63"/>
      <c r="N209" s="35"/>
      <c r="O209" s="35"/>
      <c r="P209" s="35"/>
      <c r="Q209" s="35"/>
      <c r="R209" s="35"/>
      <c r="S209" s="35"/>
      <c r="T209" s="64"/>
      <c r="AT209" s="17" t="s">
        <v>128</v>
      </c>
      <c r="AU209" s="17" t="s">
        <v>82</v>
      </c>
    </row>
    <row r="210" spans="2:65" s="1" customFormat="1" ht="22.5" customHeight="1">
      <c r="B210" s="160"/>
      <c r="C210" s="161" t="s">
        <v>298</v>
      </c>
      <c r="D210" s="161" t="s">
        <v>121</v>
      </c>
      <c r="E210" s="162" t="s">
        <v>299</v>
      </c>
      <c r="F210" s="163" t="s">
        <v>300</v>
      </c>
      <c r="G210" s="164" t="s">
        <v>124</v>
      </c>
      <c r="H210" s="165">
        <v>85.7</v>
      </c>
      <c r="I210" s="166"/>
      <c r="J210" s="167">
        <f>ROUND(I210*H210,2)</f>
        <v>0</v>
      </c>
      <c r="K210" s="163" t="s">
        <v>125</v>
      </c>
      <c r="L210" s="34"/>
      <c r="M210" s="168" t="s">
        <v>22</v>
      </c>
      <c r="N210" s="169" t="s">
        <v>45</v>
      </c>
      <c r="O210" s="35"/>
      <c r="P210" s="170">
        <f>O210*H210</f>
        <v>0</v>
      </c>
      <c r="Q210" s="170">
        <v>0.00149</v>
      </c>
      <c r="R210" s="170">
        <f>Q210*H210</f>
        <v>0.127693</v>
      </c>
      <c r="S210" s="170">
        <v>0</v>
      </c>
      <c r="T210" s="171">
        <f>S210*H210</f>
        <v>0</v>
      </c>
      <c r="AR210" s="17" t="s">
        <v>126</v>
      </c>
      <c r="AT210" s="17" t="s">
        <v>121</v>
      </c>
      <c r="AU210" s="17" t="s">
        <v>82</v>
      </c>
      <c r="AY210" s="17" t="s">
        <v>119</v>
      </c>
      <c r="BE210" s="172">
        <f>IF(N210="základní",J210,0)</f>
        <v>0</v>
      </c>
      <c r="BF210" s="172">
        <f>IF(N210="snížená",J210,0)</f>
        <v>0</v>
      </c>
      <c r="BG210" s="172">
        <f>IF(N210="zákl. přenesená",J210,0)</f>
        <v>0</v>
      </c>
      <c r="BH210" s="172">
        <f>IF(N210="sníž. přenesená",J210,0)</f>
        <v>0</v>
      </c>
      <c r="BI210" s="172">
        <f>IF(N210="nulová",J210,0)</f>
        <v>0</v>
      </c>
      <c r="BJ210" s="17" t="s">
        <v>23</v>
      </c>
      <c r="BK210" s="172">
        <f>ROUND(I210*H210,2)</f>
        <v>0</v>
      </c>
      <c r="BL210" s="17" t="s">
        <v>126</v>
      </c>
      <c r="BM210" s="17" t="s">
        <v>301</v>
      </c>
    </row>
    <row r="211" spans="2:47" s="1" customFormat="1" ht="22.5" customHeight="1">
      <c r="B211" s="34"/>
      <c r="D211" s="173" t="s">
        <v>128</v>
      </c>
      <c r="F211" s="174" t="s">
        <v>302</v>
      </c>
      <c r="I211" s="134"/>
      <c r="L211" s="34"/>
      <c r="M211" s="63"/>
      <c r="N211" s="35"/>
      <c r="O211" s="35"/>
      <c r="P211" s="35"/>
      <c r="Q211" s="35"/>
      <c r="R211" s="35"/>
      <c r="S211" s="35"/>
      <c r="T211" s="64"/>
      <c r="AT211" s="17" t="s">
        <v>128</v>
      </c>
      <c r="AU211" s="17" t="s">
        <v>82</v>
      </c>
    </row>
    <row r="212" spans="2:47" s="1" customFormat="1" ht="66" customHeight="1">
      <c r="B212" s="34"/>
      <c r="D212" s="173" t="s">
        <v>130</v>
      </c>
      <c r="F212" s="175" t="s">
        <v>303</v>
      </c>
      <c r="I212" s="134"/>
      <c r="L212" s="34"/>
      <c r="M212" s="63"/>
      <c r="N212" s="35"/>
      <c r="O212" s="35"/>
      <c r="P212" s="35"/>
      <c r="Q212" s="35"/>
      <c r="R212" s="35"/>
      <c r="S212" s="35"/>
      <c r="T212" s="64"/>
      <c r="AT212" s="17" t="s">
        <v>130</v>
      </c>
      <c r="AU212" s="17" t="s">
        <v>82</v>
      </c>
    </row>
    <row r="213" spans="2:51" s="11" customFormat="1" ht="22.5" customHeight="1">
      <c r="B213" s="176"/>
      <c r="D213" s="173" t="s">
        <v>132</v>
      </c>
      <c r="E213" s="185" t="s">
        <v>22</v>
      </c>
      <c r="F213" s="186" t="s">
        <v>304</v>
      </c>
      <c r="H213" s="187">
        <v>12</v>
      </c>
      <c r="I213" s="181"/>
      <c r="L213" s="176"/>
      <c r="M213" s="182"/>
      <c r="N213" s="183"/>
      <c r="O213" s="183"/>
      <c r="P213" s="183"/>
      <c r="Q213" s="183"/>
      <c r="R213" s="183"/>
      <c r="S213" s="183"/>
      <c r="T213" s="184"/>
      <c r="AT213" s="185" t="s">
        <v>132</v>
      </c>
      <c r="AU213" s="185" t="s">
        <v>82</v>
      </c>
      <c r="AV213" s="11" t="s">
        <v>82</v>
      </c>
      <c r="AW213" s="11" t="s">
        <v>38</v>
      </c>
      <c r="AX213" s="11" t="s">
        <v>74</v>
      </c>
      <c r="AY213" s="185" t="s">
        <v>119</v>
      </c>
    </row>
    <row r="214" spans="2:51" s="11" customFormat="1" ht="22.5" customHeight="1">
      <c r="B214" s="176"/>
      <c r="D214" s="173" t="s">
        <v>132</v>
      </c>
      <c r="E214" s="185" t="s">
        <v>22</v>
      </c>
      <c r="F214" s="186" t="s">
        <v>305</v>
      </c>
      <c r="H214" s="187">
        <v>73.7</v>
      </c>
      <c r="I214" s="181"/>
      <c r="L214" s="176"/>
      <c r="M214" s="182"/>
      <c r="N214" s="183"/>
      <c r="O214" s="183"/>
      <c r="P214" s="183"/>
      <c r="Q214" s="183"/>
      <c r="R214" s="183"/>
      <c r="S214" s="183"/>
      <c r="T214" s="184"/>
      <c r="AT214" s="185" t="s">
        <v>132</v>
      </c>
      <c r="AU214" s="185" t="s">
        <v>82</v>
      </c>
      <c r="AV214" s="11" t="s">
        <v>82</v>
      </c>
      <c r="AW214" s="11" t="s">
        <v>38</v>
      </c>
      <c r="AX214" s="11" t="s">
        <v>74</v>
      </c>
      <c r="AY214" s="185" t="s">
        <v>119</v>
      </c>
    </row>
    <row r="215" spans="2:51" s="13" customFormat="1" ht="22.5" customHeight="1">
      <c r="B215" s="196"/>
      <c r="D215" s="177" t="s">
        <v>132</v>
      </c>
      <c r="E215" s="197" t="s">
        <v>22</v>
      </c>
      <c r="F215" s="198" t="s">
        <v>149</v>
      </c>
      <c r="H215" s="199">
        <v>85.7</v>
      </c>
      <c r="I215" s="200"/>
      <c r="L215" s="196"/>
      <c r="M215" s="201"/>
      <c r="N215" s="202"/>
      <c r="O215" s="202"/>
      <c r="P215" s="202"/>
      <c r="Q215" s="202"/>
      <c r="R215" s="202"/>
      <c r="S215" s="202"/>
      <c r="T215" s="203"/>
      <c r="AT215" s="204" t="s">
        <v>132</v>
      </c>
      <c r="AU215" s="204" t="s">
        <v>82</v>
      </c>
      <c r="AV215" s="13" t="s">
        <v>126</v>
      </c>
      <c r="AW215" s="13" t="s">
        <v>38</v>
      </c>
      <c r="AX215" s="13" t="s">
        <v>23</v>
      </c>
      <c r="AY215" s="204" t="s">
        <v>119</v>
      </c>
    </row>
    <row r="216" spans="2:65" s="1" customFormat="1" ht="22.5" customHeight="1">
      <c r="B216" s="160"/>
      <c r="C216" s="161" t="s">
        <v>306</v>
      </c>
      <c r="D216" s="161" t="s">
        <v>121</v>
      </c>
      <c r="E216" s="162" t="s">
        <v>307</v>
      </c>
      <c r="F216" s="163" t="s">
        <v>308</v>
      </c>
      <c r="G216" s="164" t="s">
        <v>124</v>
      </c>
      <c r="H216" s="165">
        <v>85.7</v>
      </c>
      <c r="I216" s="166"/>
      <c r="J216" s="167">
        <f>ROUND(I216*H216,2)</f>
        <v>0</v>
      </c>
      <c r="K216" s="163" t="s">
        <v>125</v>
      </c>
      <c r="L216" s="34"/>
      <c r="M216" s="168" t="s">
        <v>22</v>
      </c>
      <c r="N216" s="169" t="s">
        <v>45</v>
      </c>
      <c r="O216" s="35"/>
      <c r="P216" s="170">
        <f>O216*H216</f>
        <v>0</v>
      </c>
      <c r="Q216" s="170">
        <v>0</v>
      </c>
      <c r="R216" s="170">
        <f>Q216*H216</f>
        <v>0</v>
      </c>
      <c r="S216" s="170">
        <v>0</v>
      </c>
      <c r="T216" s="171">
        <f>S216*H216</f>
        <v>0</v>
      </c>
      <c r="AR216" s="17" t="s">
        <v>126</v>
      </c>
      <c r="AT216" s="17" t="s">
        <v>121</v>
      </c>
      <c r="AU216" s="17" t="s">
        <v>82</v>
      </c>
      <c r="AY216" s="17" t="s">
        <v>119</v>
      </c>
      <c r="BE216" s="172">
        <f>IF(N216="základní",J216,0)</f>
        <v>0</v>
      </c>
      <c r="BF216" s="172">
        <f>IF(N216="snížená",J216,0)</f>
        <v>0</v>
      </c>
      <c r="BG216" s="172">
        <f>IF(N216="zákl. přenesená",J216,0)</f>
        <v>0</v>
      </c>
      <c r="BH216" s="172">
        <f>IF(N216="sníž. přenesená",J216,0)</f>
        <v>0</v>
      </c>
      <c r="BI216" s="172">
        <f>IF(N216="nulová",J216,0)</f>
        <v>0</v>
      </c>
      <c r="BJ216" s="17" t="s">
        <v>23</v>
      </c>
      <c r="BK216" s="172">
        <f>ROUND(I216*H216,2)</f>
        <v>0</v>
      </c>
      <c r="BL216" s="17" t="s">
        <v>126</v>
      </c>
      <c r="BM216" s="17" t="s">
        <v>309</v>
      </c>
    </row>
    <row r="217" spans="2:47" s="1" customFormat="1" ht="30" customHeight="1">
      <c r="B217" s="34"/>
      <c r="D217" s="177" t="s">
        <v>128</v>
      </c>
      <c r="F217" s="206" t="s">
        <v>310</v>
      </c>
      <c r="I217" s="134"/>
      <c r="L217" s="34"/>
      <c r="M217" s="63"/>
      <c r="N217" s="35"/>
      <c r="O217" s="35"/>
      <c r="P217" s="35"/>
      <c r="Q217" s="35"/>
      <c r="R217" s="35"/>
      <c r="S217" s="35"/>
      <c r="T217" s="64"/>
      <c r="AT217" s="17" t="s">
        <v>128</v>
      </c>
      <c r="AU217" s="17" t="s">
        <v>82</v>
      </c>
    </row>
    <row r="218" spans="2:65" s="1" customFormat="1" ht="22.5" customHeight="1">
      <c r="B218" s="160"/>
      <c r="C218" s="161" t="s">
        <v>311</v>
      </c>
      <c r="D218" s="161" t="s">
        <v>121</v>
      </c>
      <c r="E218" s="162" t="s">
        <v>312</v>
      </c>
      <c r="F218" s="163" t="s">
        <v>313</v>
      </c>
      <c r="G218" s="164" t="s">
        <v>207</v>
      </c>
      <c r="H218" s="165">
        <v>73.818</v>
      </c>
      <c r="I218" s="166"/>
      <c r="J218" s="167">
        <f>ROUND(I218*H218,2)</f>
        <v>0</v>
      </c>
      <c r="K218" s="163" t="s">
        <v>125</v>
      </c>
      <c r="L218" s="34"/>
      <c r="M218" s="168" t="s">
        <v>22</v>
      </c>
      <c r="N218" s="169" t="s">
        <v>45</v>
      </c>
      <c r="O218" s="35"/>
      <c r="P218" s="170">
        <f>O218*H218</f>
        <v>0</v>
      </c>
      <c r="Q218" s="170">
        <v>0.00136</v>
      </c>
      <c r="R218" s="170">
        <f>Q218*H218</f>
        <v>0.10039248</v>
      </c>
      <c r="S218" s="170">
        <v>0</v>
      </c>
      <c r="T218" s="171">
        <f>S218*H218</f>
        <v>0</v>
      </c>
      <c r="AR218" s="17" t="s">
        <v>126</v>
      </c>
      <c r="AT218" s="17" t="s">
        <v>121</v>
      </c>
      <c r="AU218" s="17" t="s">
        <v>82</v>
      </c>
      <c r="AY218" s="17" t="s">
        <v>119</v>
      </c>
      <c r="BE218" s="172">
        <f>IF(N218="základní",J218,0)</f>
        <v>0</v>
      </c>
      <c r="BF218" s="172">
        <f>IF(N218="snížená",J218,0)</f>
        <v>0</v>
      </c>
      <c r="BG218" s="172">
        <f>IF(N218="zákl. přenesená",J218,0)</f>
        <v>0</v>
      </c>
      <c r="BH218" s="172">
        <f>IF(N218="sníž. přenesená",J218,0)</f>
        <v>0</v>
      </c>
      <c r="BI218" s="172">
        <f>IF(N218="nulová",J218,0)</f>
        <v>0</v>
      </c>
      <c r="BJ218" s="17" t="s">
        <v>23</v>
      </c>
      <c r="BK218" s="172">
        <f>ROUND(I218*H218,2)</f>
        <v>0</v>
      </c>
      <c r="BL218" s="17" t="s">
        <v>126</v>
      </c>
      <c r="BM218" s="17" t="s">
        <v>314</v>
      </c>
    </row>
    <row r="219" spans="2:47" s="1" customFormat="1" ht="30" customHeight="1">
      <c r="B219" s="34"/>
      <c r="D219" s="173" t="s">
        <v>128</v>
      </c>
      <c r="F219" s="174" t="s">
        <v>315</v>
      </c>
      <c r="I219" s="134"/>
      <c r="L219" s="34"/>
      <c r="M219" s="63"/>
      <c r="N219" s="35"/>
      <c r="O219" s="35"/>
      <c r="P219" s="35"/>
      <c r="Q219" s="35"/>
      <c r="R219" s="35"/>
      <c r="S219" s="35"/>
      <c r="T219" s="64"/>
      <c r="AT219" s="17" t="s">
        <v>128</v>
      </c>
      <c r="AU219" s="17" t="s">
        <v>82</v>
      </c>
    </row>
    <row r="220" spans="2:47" s="1" customFormat="1" ht="54" customHeight="1">
      <c r="B220" s="34"/>
      <c r="D220" s="173" t="s">
        <v>130</v>
      </c>
      <c r="F220" s="175" t="s">
        <v>316</v>
      </c>
      <c r="I220" s="134"/>
      <c r="L220" s="34"/>
      <c r="M220" s="63"/>
      <c r="N220" s="35"/>
      <c r="O220" s="35"/>
      <c r="P220" s="35"/>
      <c r="Q220" s="35"/>
      <c r="R220" s="35"/>
      <c r="S220" s="35"/>
      <c r="T220" s="64"/>
      <c r="AT220" s="17" t="s">
        <v>130</v>
      </c>
      <c r="AU220" s="17" t="s">
        <v>82</v>
      </c>
    </row>
    <row r="221" spans="2:51" s="11" customFormat="1" ht="22.5" customHeight="1">
      <c r="B221" s="176"/>
      <c r="D221" s="177" t="s">
        <v>132</v>
      </c>
      <c r="E221" s="178" t="s">
        <v>22</v>
      </c>
      <c r="F221" s="179" t="s">
        <v>317</v>
      </c>
      <c r="H221" s="180">
        <v>73.818</v>
      </c>
      <c r="I221" s="181"/>
      <c r="L221" s="176"/>
      <c r="M221" s="182"/>
      <c r="N221" s="183"/>
      <c r="O221" s="183"/>
      <c r="P221" s="183"/>
      <c r="Q221" s="183"/>
      <c r="R221" s="183"/>
      <c r="S221" s="183"/>
      <c r="T221" s="184"/>
      <c r="AT221" s="185" t="s">
        <v>132</v>
      </c>
      <c r="AU221" s="185" t="s">
        <v>82</v>
      </c>
      <c r="AV221" s="11" t="s">
        <v>82</v>
      </c>
      <c r="AW221" s="11" t="s">
        <v>38</v>
      </c>
      <c r="AX221" s="11" t="s">
        <v>23</v>
      </c>
      <c r="AY221" s="185" t="s">
        <v>119</v>
      </c>
    </row>
    <row r="222" spans="2:65" s="1" customFormat="1" ht="22.5" customHeight="1">
      <c r="B222" s="160"/>
      <c r="C222" s="161" t="s">
        <v>318</v>
      </c>
      <c r="D222" s="161" t="s">
        <v>121</v>
      </c>
      <c r="E222" s="162" t="s">
        <v>319</v>
      </c>
      <c r="F222" s="163" t="s">
        <v>320</v>
      </c>
      <c r="G222" s="164" t="s">
        <v>207</v>
      </c>
      <c r="H222" s="165">
        <v>73.818</v>
      </c>
      <c r="I222" s="166"/>
      <c r="J222" s="167">
        <f>ROUND(I222*H222,2)</f>
        <v>0</v>
      </c>
      <c r="K222" s="163" t="s">
        <v>125</v>
      </c>
      <c r="L222" s="34"/>
      <c r="M222" s="168" t="s">
        <v>22</v>
      </c>
      <c r="N222" s="169" t="s">
        <v>45</v>
      </c>
      <c r="O222" s="35"/>
      <c r="P222" s="170">
        <f>O222*H222</f>
        <v>0</v>
      </c>
      <c r="Q222" s="170">
        <v>0</v>
      </c>
      <c r="R222" s="170">
        <f>Q222*H222</f>
        <v>0</v>
      </c>
      <c r="S222" s="170">
        <v>0</v>
      </c>
      <c r="T222" s="171">
        <f>S222*H222</f>
        <v>0</v>
      </c>
      <c r="AR222" s="17" t="s">
        <v>126</v>
      </c>
      <c r="AT222" s="17" t="s">
        <v>121</v>
      </c>
      <c r="AU222" s="17" t="s">
        <v>82</v>
      </c>
      <c r="AY222" s="17" t="s">
        <v>119</v>
      </c>
      <c r="BE222" s="172">
        <f>IF(N222="základní",J222,0)</f>
        <v>0</v>
      </c>
      <c r="BF222" s="172">
        <f>IF(N222="snížená",J222,0)</f>
        <v>0</v>
      </c>
      <c r="BG222" s="172">
        <f>IF(N222="zákl. přenesená",J222,0)</f>
        <v>0</v>
      </c>
      <c r="BH222" s="172">
        <f>IF(N222="sníž. přenesená",J222,0)</f>
        <v>0</v>
      </c>
      <c r="BI222" s="172">
        <f>IF(N222="nulová",J222,0)</f>
        <v>0</v>
      </c>
      <c r="BJ222" s="17" t="s">
        <v>23</v>
      </c>
      <c r="BK222" s="172">
        <f>ROUND(I222*H222,2)</f>
        <v>0</v>
      </c>
      <c r="BL222" s="17" t="s">
        <v>126</v>
      </c>
      <c r="BM222" s="17" t="s">
        <v>321</v>
      </c>
    </row>
    <row r="223" spans="2:47" s="1" customFormat="1" ht="30" customHeight="1">
      <c r="B223" s="34"/>
      <c r="D223" s="177" t="s">
        <v>128</v>
      </c>
      <c r="F223" s="206" t="s">
        <v>322</v>
      </c>
      <c r="I223" s="134"/>
      <c r="L223" s="34"/>
      <c r="M223" s="63"/>
      <c r="N223" s="35"/>
      <c r="O223" s="35"/>
      <c r="P223" s="35"/>
      <c r="Q223" s="35"/>
      <c r="R223" s="35"/>
      <c r="S223" s="35"/>
      <c r="T223" s="64"/>
      <c r="AT223" s="17" t="s">
        <v>128</v>
      </c>
      <c r="AU223" s="17" t="s">
        <v>82</v>
      </c>
    </row>
    <row r="224" spans="2:65" s="1" customFormat="1" ht="22.5" customHeight="1">
      <c r="B224" s="160"/>
      <c r="C224" s="161" t="s">
        <v>323</v>
      </c>
      <c r="D224" s="161" t="s">
        <v>121</v>
      </c>
      <c r="E224" s="162" t="s">
        <v>324</v>
      </c>
      <c r="F224" s="163" t="s">
        <v>325</v>
      </c>
      <c r="G224" s="164" t="s">
        <v>207</v>
      </c>
      <c r="H224" s="165">
        <v>118.95</v>
      </c>
      <c r="I224" s="166"/>
      <c r="J224" s="167">
        <f>ROUND(I224*H224,2)</f>
        <v>0</v>
      </c>
      <c r="K224" s="163" t="s">
        <v>125</v>
      </c>
      <c r="L224" s="34"/>
      <c r="M224" s="168" t="s">
        <v>22</v>
      </c>
      <c r="N224" s="169" t="s">
        <v>45</v>
      </c>
      <c r="O224" s="35"/>
      <c r="P224" s="170">
        <f>O224*H224</f>
        <v>0</v>
      </c>
      <c r="Q224" s="170">
        <v>0</v>
      </c>
      <c r="R224" s="170">
        <f>Q224*H224</f>
        <v>0</v>
      </c>
      <c r="S224" s="170">
        <v>0</v>
      </c>
      <c r="T224" s="171">
        <f>S224*H224</f>
        <v>0</v>
      </c>
      <c r="AR224" s="17" t="s">
        <v>126</v>
      </c>
      <c r="AT224" s="17" t="s">
        <v>121</v>
      </c>
      <c r="AU224" s="17" t="s">
        <v>82</v>
      </c>
      <c r="AY224" s="17" t="s">
        <v>119</v>
      </c>
      <c r="BE224" s="172">
        <f>IF(N224="základní",J224,0)</f>
        <v>0</v>
      </c>
      <c r="BF224" s="172">
        <f>IF(N224="snížená",J224,0)</f>
        <v>0</v>
      </c>
      <c r="BG224" s="172">
        <f>IF(N224="zákl. přenesená",J224,0)</f>
        <v>0</v>
      </c>
      <c r="BH224" s="172">
        <f>IF(N224="sníž. přenesená",J224,0)</f>
        <v>0</v>
      </c>
      <c r="BI224" s="172">
        <f>IF(N224="nulová",J224,0)</f>
        <v>0</v>
      </c>
      <c r="BJ224" s="17" t="s">
        <v>23</v>
      </c>
      <c r="BK224" s="172">
        <f>ROUND(I224*H224,2)</f>
        <v>0</v>
      </c>
      <c r="BL224" s="17" t="s">
        <v>126</v>
      </c>
      <c r="BM224" s="17" t="s">
        <v>326</v>
      </c>
    </row>
    <row r="225" spans="2:47" s="1" customFormat="1" ht="30" customHeight="1">
      <c r="B225" s="34"/>
      <c r="D225" s="173" t="s">
        <v>128</v>
      </c>
      <c r="F225" s="174" t="s">
        <v>327</v>
      </c>
      <c r="I225" s="134"/>
      <c r="L225" s="34"/>
      <c r="M225" s="63"/>
      <c r="N225" s="35"/>
      <c r="O225" s="35"/>
      <c r="P225" s="35"/>
      <c r="Q225" s="35"/>
      <c r="R225" s="35"/>
      <c r="S225" s="35"/>
      <c r="T225" s="64"/>
      <c r="AT225" s="17" t="s">
        <v>128</v>
      </c>
      <c r="AU225" s="17" t="s">
        <v>82</v>
      </c>
    </row>
    <row r="226" spans="2:47" s="1" customFormat="1" ht="90" customHeight="1">
      <c r="B226" s="34"/>
      <c r="D226" s="173" t="s">
        <v>130</v>
      </c>
      <c r="F226" s="175" t="s">
        <v>328</v>
      </c>
      <c r="I226" s="134"/>
      <c r="L226" s="34"/>
      <c r="M226" s="63"/>
      <c r="N226" s="35"/>
      <c r="O226" s="35"/>
      <c r="P226" s="35"/>
      <c r="Q226" s="35"/>
      <c r="R226" s="35"/>
      <c r="S226" s="35"/>
      <c r="T226" s="64"/>
      <c r="AT226" s="17" t="s">
        <v>130</v>
      </c>
      <c r="AU226" s="17" t="s">
        <v>82</v>
      </c>
    </row>
    <row r="227" spans="2:51" s="11" customFormat="1" ht="22.5" customHeight="1">
      <c r="B227" s="176"/>
      <c r="D227" s="173" t="s">
        <v>132</v>
      </c>
      <c r="E227" s="185" t="s">
        <v>22</v>
      </c>
      <c r="F227" s="186" t="s">
        <v>329</v>
      </c>
      <c r="H227" s="187">
        <v>51.07</v>
      </c>
      <c r="I227" s="181"/>
      <c r="L227" s="176"/>
      <c r="M227" s="182"/>
      <c r="N227" s="183"/>
      <c r="O227" s="183"/>
      <c r="P227" s="183"/>
      <c r="Q227" s="183"/>
      <c r="R227" s="183"/>
      <c r="S227" s="183"/>
      <c r="T227" s="184"/>
      <c r="AT227" s="185" t="s">
        <v>132</v>
      </c>
      <c r="AU227" s="185" t="s">
        <v>82</v>
      </c>
      <c r="AV227" s="11" t="s">
        <v>82</v>
      </c>
      <c r="AW227" s="11" t="s">
        <v>38</v>
      </c>
      <c r="AX227" s="11" t="s">
        <v>74</v>
      </c>
      <c r="AY227" s="185" t="s">
        <v>119</v>
      </c>
    </row>
    <row r="228" spans="2:51" s="11" customFormat="1" ht="22.5" customHeight="1">
      <c r="B228" s="176"/>
      <c r="D228" s="173" t="s">
        <v>132</v>
      </c>
      <c r="E228" s="185" t="s">
        <v>22</v>
      </c>
      <c r="F228" s="186" t="s">
        <v>330</v>
      </c>
      <c r="H228" s="187">
        <v>67.88</v>
      </c>
      <c r="I228" s="181"/>
      <c r="L228" s="176"/>
      <c r="M228" s="182"/>
      <c r="N228" s="183"/>
      <c r="O228" s="183"/>
      <c r="P228" s="183"/>
      <c r="Q228" s="183"/>
      <c r="R228" s="183"/>
      <c r="S228" s="183"/>
      <c r="T228" s="184"/>
      <c r="AT228" s="185" t="s">
        <v>132</v>
      </c>
      <c r="AU228" s="185" t="s">
        <v>82</v>
      </c>
      <c r="AV228" s="11" t="s">
        <v>82</v>
      </c>
      <c r="AW228" s="11" t="s">
        <v>38</v>
      </c>
      <c r="AX228" s="11" t="s">
        <v>74</v>
      </c>
      <c r="AY228" s="185" t="s">
        <v>119</v>
      </c>
    </row>
    <row r="229" spans="2:51" s="13" customFormat="1" ht="22.5" customHeight="1">
      <c r="B229" s="196"/>
      <c r="D229" s="177" t="s">
        <v>132</v>
      </c>
      <c r="E229" s="197" t="s">
        <v>22</v>
      </c>
      <c r="F229" s="198" t="s">
        <v>149</v>
      </c>
      <c r="H229" s="199">
        <v>118.95</v>
      </c>
      <c r="I229" s="200"/>
      <c r="L229" s="196"/>
      <c r="M229" s="201"/>
      <c r="N229" s="202"/>
      <c r="O229" s="202"/>
      <c r="P229" s="202"/>
      <c r="Q229" s="202"/>
      <c r="R229" s="202"/>
      <c r="S229" s="202"/>
      <c r="T229" s="203"/>
      <c r="AT229" s="204" t="s">
        <v>132</v>
      </c>
      <c r="AU229" s="204" t="s">
        <v>82</v>
      </c>
      <c r="AV229" s="13" t="s">
        <v>126</v>
      </c>
      <c r="AW229" s="13" t="s">
        <v>38</v>
      </c>
      <c r="AX229" s="13" t="s">
        <v>23</v>
      </c>
      <c r="AY229" s="204" t="s">
        <v>119</v>
      </c>
    </row>
    <row r="230" spans="2:65" s="1" customFormat="1" ht="22.5" customHeight="1">
      <c r="B230" s="160"/>
      <c r="C230" s="161" t="s">
        <v>331</v>
      </c>
      <c r="D230" s="161" t="s">
        <v>121</v>
      </c>
      <c r="E230" s="162" t="s">
        <v>332</v>
      </c>
      <c r="F230" s="163" t="s">
        <v>333</v>
      </c>
      <c r="G230" s="164" t="s">
        <v>207</v>
      </c>
      <c r="H230" s="165">
        <v>328.094</v>
      </c>
      <c r="I230" s="166"/>
      <c r="J230" s="167">
        <f>ROUND(I230*H230,2)</f>
        <v>0</v>
      </c>
      <c r="K230" s="163" t="s">
        <v>125</v>
      </c>
      <c r="L230" s="34"/>
      <c r="M230" s="168" t="s">
        <v>22</v>
      </c>
      <c r="N230" s="169" t="s">
        <v>45</v>
      </c>
      <c r="O230" s="35"/>
      <c r="P230" s="170">
        <f>O230*H230</f>
        <v>0</v>
      </c>
      <c r="Q230" s="170">
        <v>0</v>
      </c>
      <c r="R230" s="170">
        <f>Q230*H230</f>
        <v>0</v>
      </c>
      <c r="S230" s="170">
        <v>0</v>
      </c>
      <c r="T230" s="171">
        <f>S230*H230</f>
        <v>0</v>
      </c>
      <c r="AR230" s="17" t="s">
        <v>126</v>
      </c>
      <c r="AT230" s="17" t="s">
        <v>121</v>
      </c>
      <c r="AU230" s="17" t="s">
        <v>82</v>
      </c>
      <c r="AY230" s="17" t="s">
        <v>119</v>
      </c>
      <c r="BE230" s="172">
        <f>IF(N230="základní",J230,0)</f>
        <v>0</v>
      </c>
      <c r="BF230" s="172">
        <f>IF(N230="snížená",J230,0)</f>
        <v>0</v>
      </c>
      <c r="BG230" s="172">
        <f>IF(N230="zákl. přenesená",J230,0)</f>
        <v>0</v>
      </c>
      <c r="BH230" s="172">
        <f>IF(N230="sníž. přenesená",J230,0)</f>
        <v>0</v>
      </c>
      <c r="BI230" s="172">
        <f>IF(N230="nulová",J230,0)</f>
        <v>0</v>
      </c>
      <c r="BJ230" s="17" t="s">
        <v>23</v>
      </c>
      <c r="BK230" s="172">
        <f>ROUND(I230*H230,2)</f>
        <v>0</v>
      </c>
      <c r="BL230" s="17" t="s">
        <v>126</v>
      </c>
      <c r="BM230" s="17" t="s">
        <v>334</v>
      </c>
    </row>
    <row r="231" spans="2:47" s="1" customFormat="1" ht="30" customHeight="1">
      <c r="B231" s="34"/>
      <c r="D231" s="173" t="s">
        <v>128</v>
      </c>
      <c r="F231" s="174" t="s">
        <v>335</v>
      </c>
      <c r="I231" s="134"/>
      <c r="L231" s="34"/>
      <c r="M231" s="63"/>
      <c r="N231" s="35"/>
      <c r="O231" s="35"/>
      <c r="P231" s="35"/>
      <c r="Q231" s="35"/>
      <c r="R231" s="35"/>
      <c r="S231" s="35"/>
      <c r="T231" s="64"/>
      <c r="AT231" s="17" t="s">
        <v>128</v>
      </c>
      <c r="AU231" s="17" t="s">
        <v>82</v>
      </c>
    </row>
    <row r="232" spans="2:47" s="1" customFormat="1" ht="90" customHeight="1">
      <c r="B232" s="34"/>
      <c r="D232" s="173" t="s">
        <v>130</v>
      </c>
      <c r="F232" s="175" t="s">
        <v>328</v>
      </c>
      <c r="I232" s="134"/>
      <c r="L232" s="34"/>
      <c r="M232" s="63"/>
      <c r="N232" s="35"/>
      <c r="O232" s="35"/>
      <c r="P232" s="35"/>
      <c r="Q232" s="35"/>
      <c r="R232" s="35"/>
      <c r="S232" s="35"/>
      <c r="T232" s="64"/>
      <c r="AT232" s="17" t="s">
        <v>130</v>
      </c>
      <c r="AU232" s="17" t="s">
        <v>82</v>
      </c>
    </row>
    <row r="233" spans="2:51" s="11" customFormat="1" ht="22.5" customHeight="1">
      <c r="B233" s="176"/>
      <c r="D233" s="173" t="s">
        <v>132</v>
      </c>
      <c r="E233" s="185" t="s">
        <v>22</v>
      </c>
      <c r="F233" s="186" t="s">
        <v>336</v>
      </c>
      <c r="H233" s="187">
        <v>22.748</v>
      </c>
      <c r="I233" s="181"/>
      <c r="L233" s="176"/>
      <c r="M233" s="182"/>
      <c r="N233" s="183"/>
      <c r="O233" s="183"/>
      <c r="P233" s="183"/>
      <c r="Q233" s="183"/>
      <c r="R233" s="183"/>
      <c r="S233" s="183"/>
      <c r="T233" s="184"/>
      <c r="AT233" s="185" t="s">
        <v>132</v>
      </c>
      <c r="AU233" s="185" t="s">
        <v>82</v>
      </c>
      <c r="AV233" s="11" t="s">
        <v>82</v>
      </c>
      <c r="AW233" s="11" t="s">
        <v>38</v>
      </c>
      <c r="AX233" s="11" t="s">
        <v>74</v>
      </c>
      <c r="AY233" s="185" t="s">
        <v>119</v>
      </c>
    </row>
    <row r="234" spans="2:51" s="11" customFormat="1" ht="22.5" customHeight="1">
      <c r="B234" s="176"/>
      <c r="D234" s="173" t="s">
        <v>132</v>
      </c>
      <c r="E234" s="185" t="s">
        <v>22</v>
      </c>
      <c r="F234" s="186" t="s">
        <v>337</v>
      </c>
      <c r="H234" s="187">
        <v>305.346</v>
      </c>
      <c r="I234" s="181"/>
      <c r="L234" s="176"/>
      <c r="M234" s="182"/>
      <c r="N234" s="183"/>
      <c r="O234" s="183"/>
      <c r="P234" s="183"/>
      <c r="Q234" s="183"/>
      <c r="R234" s="183"/>
      <c r="S234" s="183"/>
      <c r="T234" s="184"/>
      <c r="AT234" s="185" t="s">
        <v>132</v>
      </c>
      <c r="AU234" s="185" t="s">
        <v>82</v>
      </c>
      <c r="AV234" s="11" t="s">
        <v>82</v>
      </c>
      <c r="AW234" s="11" t="s">
        <v>38</v>
      </c>
      <c r="AX234" s="11" t="s">
        <v>74</v>
      </c>
      <c r="AY234" s="185" t="s">
        <v>119</v>
      </c>
    </row>
    <row r="235" spans="2:51" s="13" customFormat="1" ht="22.5" customHeight="1">
      <c r="B235" s="196"/>
      <c r="D235" s="177" t="s">
        <v>132</v>
      </c>
      <c r="E235" s="197" t="s">
        <v>22</v>
      </c>
      <c r="F235" s="198" t="s">
        <v>149</v>
      </c>
      <c r="H235" s="199">
        <v>328.094</v>
      </c>
      <c r="I235" s="200"/>
      <c r="L235" s="196"/>
      <c r="M235" s="201"/>
      <c r="N235" s="202"/>
      <c r="O235" s="202"/>
      <c r="P235" s="202"/>
      <c r="Q235" s="202"/>
      <c r="R235" s="202"/>
      <c r="S235" s="202"/>
      <c r="T235" s="203"/>
      <c r="AT235" s="204" t="s">
        <v>132</v>
      </c>
      <c r="AU235" s="204" t="s">
        <v>82</v>
      </c>
      <c r="AV235" s="13" t="s">
        <v>126</v>
      </c>
      <c r="AW235" s="13" t="s">
        <v>38</v>
      </c>
      <c r="AX235" s="13" t="s">
        <v>23</v>
      </c>
      <c r="AY235" s="204" t="s">
        <v>119</v>
      </c>
    </row>
    <row r="236" spans="2:65" s="1" customFormat="1" ht="22.5" customHeight="1">
      <c r="B236" s="160"/>
      <c r="C236" s="161" t="s">
        <v>338</v>
      </c>
      <c r="D236" s="161" t="s">
        <v>121</v>
      </c>
      <c r="E236" s="162" t="s">
        <v>339</v>
      </c>
      <c r="F236" s="163" t="s">
        <v>340</v>
      </c>
      <c r="G236" s="164" t="s">
        <v>207</v>
      </c>
      <c r="H236" s="165">
        <v>1233.462</v>
      </c>
      <c r="I236" s="166"/>
      <c r="J236" s="167">
        <f>ROUND(I236*H236,2)</f>
        <v>0</v>
      </c>
      <c r="K236" s="163" t="s">
        <v>125</v>
      </c>
      <c r="L236" s="34"/>
      <c r="M236" s="168" t="s">
        <v>22</v>
      </c>
      <c r="N236" s="169" t="s">
        <v>45</v>
      </c>
      <c r="O236" s="35"/>
      <c r="P236" s="170">
        <f>O236*H236</f>
        <v>0</v>
      </c>
      <c r="Q236" s="170">
        <v>0</v>
      </c>
      <c r="R236" s="170">
        <f>Q236*H236</f>
        <v>0</v>
      </c>
      <c r="S236" s="170">
        <v>0</v>
      </c>
      <c r="T236" s="171">
        <f>S236*H236</f>
        <v>0</v>
      </c>
      <c r="AR236" s="17" t="s">
        <v>126</v>
      </c>
      <c r="AT236" s="17" t="s">
        <v>121</v>
      </c>
      <c r="AU236" s="17" t="s">
        <v>82</v>
      </c>
      <c r="AY236" s="17" t="s">
        <v>119</v>
      </c>
      <c r="BE236" s="172">
        <f>IF(N236="základní",J236,0)</f>
        <v>0</v>
      </c>
      <c r="BF236" s="172">
        <f>IF(N236="snížená",J236,0)</f>
        <v>0</v>
      </c>
      <c r="BG236" s="172">
        <f>IF(N236="zákl. přenesená",J236,0)</f>
        <v>0</v>
      </c>
      <c r="BH236" s="172">
        <f>IF(N236="sníž. přenesená",J236,0)</f>
        <v>0</v>
      </c>
      <c r="BI236" s="172">
        <f>IF(N236="nulová",J236,0)</f>
        <v>0</v>
      </c>
      <c r="BJ236" s="17" t="s">
        <v>23</v>
      </c>
      <c r="BK236" s="172">
        <f>ROUND(I236*H236,2)</f>
        <v>0</v>
      </c>
      <c r="BL236" s="17" t="s">
        <v>126</v>
      </c>
      <c r="BM236" s="17" t="s">
        <v>341</v>
      </c>
    </row>
    <row r="237" spans="2:47" s="1" customFormat="1" ht="42" customHeight="1">
      <c r="B237" s="34"/>
      <c r="D237" s="173" t="s">
        <v>128</v>
      </c>
      <c r="F237" s="174" t="s">
        <v>342</v>
      </c>
      <c r="I237" s="134"/>
      <c r="L237" s="34"/>
      <c r="M237" s="63"/>
      <c r="N237" s="35"/>
      <c r="O237" s="35"/>
      <c r="P237" s="35"/>
      <c r="Q237" s="35"/>
      <c r="R237" s="35"/>
      <c r="S237" s="35"/>
      <c r="T237" s="64"/>
      <c r="AT237" s="17" t="s">
        <v>128</v>
      </c>
      <c r="AU237" s="17" t="s">
        <v>82</v>
      </c>
    </row>
    <row r="238" spans="2:47" s="1" customFormat="1" ht="174" customHeight="1">
      <c r="B238" s="34"/>
      <c r="D238" s="173" t="s">
        <v>130</v>
      </c>
      <c r="F238" s="175" t="s">
        <v>343</v>
      </c>
      <c r="I238" s="134"/>
      <c r="L238" s="34"/>
      <c r="M238" s="63"/>
      <c r="N238" s="35"/>
      <c r="O238" s="35"/>
      <c r="P238" s="35"/>
      <c r="Q238" s="35"/>
      <c r="R238" s="35"/>
      <c r="S238" s="35"/>
      <c r="T238" s="64"/>
      <c r="AT238" s="17" t="s">
        <v>130</v>
      </c>
      <c r="AU238" s="17" t="s">
        <v>82</v>
      </c>
    </row>
    <row r="239" spans="2:51" s="11" customFormat="1" ht="22.5" customHeight="1">
      <c r="B239" s="176"/>
      <c r="D239" s="173" t="s">
        <v>132</v>
      </c>
      <c r="E239" s="185" t="s">
        <v>22</v>
      </c>
      <c r="F239" s="186" t="s">
        <v>344</v>
      </c>
      <c r="H239" s="187">
        <v>764.753</v>
      </c>
      <c r="I239" s="181"/>
      <c r="L239" s="176"/>
      <c r="M239" s="182"/>
      <c r="N239" s="183"/>
      <c r="O239" s="183"/>
      <c r="P239" s="183"/>
      <c r="Q239" s="183"/>
      <c r="R239" s="183"/>
      <c r="S239" s="183"/>
      <c r="T239" s="184"/>
      <c r="AT239" s="185" t="s">
        <v>132</v>
      </c>
      <c r="AU239" s="185" t="s">
        <v>82</v>
      </c>
      <c r="AV239" s="11" t="s">
        <v>82</v>
      </c>
      <c r="AW239" s="11" t="s">
        <v>38</v>
      </c>
      <c r="AX239" s="11" t="s">
        <v>74</v>
      </c>
      <c r="AY239" s="185" t="s">
        <v>119</v>
      </c>
    </row>
    <row r="240" spans="2:51" s="11" customFormat="1" ht="22.5" customHeight="1">
      <c r="B240" s="176"/>
      <c r="D240" s="173" t="s">
        <v>132</v>
      </c>
      <c r="E240" s="185" t="s">
        <v>22</v>
      </c>
      <c r="F240" s="186" t="s">
        <v>345</v>
      </c>
      <c r="H240" s="187">
        <v>468.709</v>
      </c>
      <c r="I240" s="181"/>
      <c r="L240" s="176"/>
      <c r="M240" s="182"/>
      <c r="N240" s="183"/>
      <c r="O240" s="183"/>
      <c r="P240" s="183"/>
      <c r="Q240" s="183"/>
      <c r="R240" s="183"/>
      <c r="S240" s="183"/>
      <c r="T240" s="184"/>
      <c r="AT240" s="185" t="s">
        <v>132</v>
      </c>
      <c r="AU240" s="185" t="s">
        <v>82</v>
      </c>
      <c r="AV240" s="11" t="s">
        <v>82</v>
      </c>
      <c r="AW240" s="11" t="s">
        <v>38</v>
      </c>
      <c r="AX240" s="11" t="s">
        <v>74</v>
      </c>
      <c r="AY240" s="185" t="s">
        <v>119</v>
      </c>
    </row>
    <row r="241" spans="2:51" s="13" customFormat="1" ht="22.5" customHeight="1">
      <c r="B241" s="196"/>
      <c r="D241" s="177" t="s">
        <v>132</v>
      </c>
      <c r="E241" s="197" t="s">
        <v>22</v>
      </c>
      <c r="F241" s="198" t="s">
        <v>149</v>
      </c>
      <c r="H241" s="199">
        <v>1233.462</v>
      </c>
      <c r="I241" s="200"/>
      <c r="L241" s="196"/>
      <c r="M241" s="201"/>
      <c r="N241" s="202"/>
      <c r="O241" s="202"/>
      <c r="P241" s="202"/>
      <c r="Q241" s="202"/>
      <c r="R241" s="202"/>
      <c r="S241" s="202"/>
      <c r="T241" s="203"/>
      <c r="AT241" s="204" t="s">
        <v>132</v>
      </c>
      <c r="AU241" s="204" t="s">
        <v>82</v>
      </c>
      <c r="AV241" s="13" t="s">
        <v>126</v>
      </c>
      <c r="AW241" s="13" t="s">
        <v>38</v>
      </c>
      <c r="AX241" s="13" t="s">
        <v>23</v>
      </c>
      <c r="AY241" s="204" t="s">
        <v>119</v>
      </c>
    </row>
    <row r="242" spans="2:65" s="1" customFormat="1" ht="22.5" customHeight="1">
      <c r="B242" s="160"/>
      <c r="C242" s="161" t="s">
        <v>346</v>
      </c>
      <c r="D242" s="161" t="s">
        <v>121</v>
      </c>
      <c r="E242" s="162" t="s">
        <v>347</v>
      </c>
      <c r="F242" s="163" t="s">
        <v>348</v>
      </c>
      <c r="G242" s="164" t="s">
        <v>207</v>
      </c>
      <c r="H242" s="165">
        <v>764.753</v>
      </c>
      <c r="I242" s="166"/>
      <c r="J242" s="167">
        <f>ROUND(I242*H242,2)</f>
        <v>0</v>
      </c>
      <c r="K242" s="163" t="s">
        <v>125</v>
      </c>
      <c r="L242" s="34"/>
      <c r="M242" s="168" t="s">
        <v>22</v>
      </c>
      <c r="N242" s="169" t="s">
        <v>45</v>
      </c>
      <c r="O242" s="35"/>
      <c r="P242" s="170">
        <f>O242*H242</f>
        <v>0</v>
      </c>
      <c r="Q242" s="170">
        <v>0</v>
      </c>
      <c r="R242" s="170">
        <f>Q242*H242</f>
        <v>0</v>
      </c>
      <c r="S242" s="170">
        <v>0</v>
      </c>
      <c r="T242" s="171">
        <f>S242*H242</f>
        <v>0</v>
      </c>
      <c r="AR242" s="17" t="s">
        <v>126</v>
      </c>
      <c r="AT242" s="17" t="s">
        <v>121</v>
      </c>
      <c r="AU242" s="17" t="s">
        <v>82</v>
      </c>
      <c r="AY242" s="17" t="s">
        <v>119</v>
      </c>
      <c r="BE242" s="172">
        <f>IF(N242="základní",J242,0)</f>
        <v>0</v>
      </c>
      <c r="BF242" s="172">
        <f>IF(N242="snížená",J242,0)</f>
        <v>0</v>
      </c>
      <c r="BG242" s="172">
        <f>IF(N242="zákl. přenesená",J242,0)</f>
        <v>0</v>
      </c>
      <c r="BH242" s="172">
        <f>IF(N242="sníž. přenesená",J242,0)</f>
        <v>0</v>
      </c>
      <c r="BI242" s="172">
        <f>IF(N242="nulová",J242,0)</f>
        <v>0</v>
      </c>
      <c r="BJ242" s="17" t="s">
        <v>23</v>
      </c>
      <c r="BK242" s="172">
        <f>ROUND(I242*H242,2)</f>
        <v>0</v>
      </c>
      <c r="BL242" s="17" t="s">
        <v>126</v>
      </c>
      <c r="BM242" s="17" t="s">
        <v>349</v>
      </c>
    </row>
    <row r="243" spans="2:47" s="1" customFormat="1" ht="22.5" customHeight="1">
      <c r="B243" s="34"/>
      <c r="D243" s="173" t="s">
        <v>128</v>
      </c>
      <c r="F243" s="174" t="s">
        <v>348</v>
      </c>
      <c r="I243" s="134"/>
      <c r="L243" s="34"/>
      <c r="M243" s="63"/>
      <c r="N243" s="35"/>
      <c r="O243" s="35"/>
      <c r="P243" s="35"/>
      <c r="Q243" s="35"/>
      <c r="R243" s="35"/>
      <c r="S243" s="35"/>
      <c r="T243" s="64"/>
      <c r="AT243" s="17" t="s">
        <v>128</v>
      </c>
      <c r="AU243" s="17" t="s">
        <v>82</v>
      </c>
    </row>
    <row r="244" spans="2:47" s="1" customFormat="1" ht="270" customHeight="1">
      <c r="B244" s="34"/>
      <c r="D244" s="177" t="s">
        <v>130</v>
      </c>
      <c r="F244" s="205" t="s">
        <v>350</v>
      </c>
      <c r="I244" s="134"/>
      <c r="L244" s="34"/>
      <c r="M244" s="63"/>
      <c r="N244" s="35"/>
      <c r="O244" s="35"/>
      <c r="P244" s="35"/>
      <c r="Q244" s="35"/>
      <c r="R244" s="35"/>
      <c r="S244" s="35"/>
      <c r="T244" s="64"/>
      <c r="AT244" s="17" t="s">
        <v>130</v>
      </c>
      <c r="AU244" s="17" t="s">
        <v>82</v>
      </c>
    </row>
    <row r="245" spans="2:65" s="1" customFormat="1" ht="22.5" customHeight="1">
      <c r="B245" s="160"/>
      <c r="C245" s="161" t="s">
        <v>351</v>
      </c>
      <c r="D245" s="161" t="s">
        <v>121</v>
      </c>
      <c r="E245" s="162" t="s">
        <v>352</v>
      </c>
      <c r="F245" s="163" t="s">
        <v>353</v>
      </c>
      <c r="G245" s="164" t="s">
        <v>354</v>
      </c>
      <c r="H245" s="165">
        <v>1376.555</v>
      </c>
      <c r="I245" s="166"/>
      <c r="J245" s="167">
        <f>ROUND(I245*H245,2)</f>
        <v>0</v>
      </c>
      <c r="K245" s="163" t="s">
        <v>125</v>
      </c>
      <c r="L245" s="34"/>
      <c r="M245" s="168" t="s">
        <v>22</v>
      </c>
      <c r="N245" s="169" t="s">
        <v>45</v>
      </c>
      <c r="O245" s="35"/>
      <c r="P245" s="170">
        <f>O245*H245</f>
        <v>0</v>
      </c>
      <c r="Q245" s="170">
        <v>0</v>
      </c>
      <c r="R245" s="170">
        <f>Q245*H245</f>
        <v>0</v>
      </c>
      <c r="S245" s="170">
        <v>0</v>
      </c>
      <c r="T245" s="171">
        <f>S245*H245</f>
        <v>0</v>
      </c>
      <c r="AR245" s="17" t="s">
        <v>126</v>
      </c>
      <c r="AT245" s="17" t="s">
        <v>121</v>
      </c>
      <c r="AU245" s="17" t="s">
        <v>82</v>
      </c>
      <c r="AY245" s="17" t="s">
        <v>119</v>
      </c>
      <c r="BE245" s="172">
        <f>IF(N245="základní",J245,0)</f>
        <v>0</v>
      </c>
      <c r="BF245" s="172">
        <f>IF(N245="snížená",J245,0)</f>
        <v>0</v>
      </c>
      <c r="BG245" s="172">
        <f>IF(N245="zákl. přenesená",J245,0)</f>
        <v>0</v>
      </c>
      <c r="BH245" s="172">
        <f>IF(N245="sníž. přenesená",J245,0)</f>
        <v>0</v>
      </c>
      <c r="BI245" s="172">
        <f>IF(N245="nulová",J245,0)</f>
        <v>0</v>
      </c>
      <c r="BJ245" s="17" t="s">
        <v>23</v>
      </c>
      <c r="BK245" s="172">
        <f>ROUND(I245*H245,2)</f>
        <v>0</v>
      </c>
      <c r="BL245" s="17" t="s">
        <v>126</v>
      </c>
      <c r="BM245" s="17" t="s">
        <v>355</v>
      </c>
    </row>
    <row r="246" spans="2:47" s="1" customFormat="1" ht="22.5" customHeight="1">
      <c r="B246" s="34"/>
      <c r="D246" s="173" t="s">
        <v>128</v>
      </c>
      <c r="F246" s="174" t="s">
        <v>356</v>
      </c>
      <c r="I246" s="134"/>
      <c r="L246" s="34"/>
      <c r="M246" s="63"/>
      <c r="N246" s="35"/>
      <c r="O246" s="35"/>
      <c r="P246" s="35"/>
      <c r="Q246" s="35"/>
      <c r="R246" s="35"/>
      <c r="S246" s="35"/>
      <c r="T246" s="64"/>
      <c r="AT246" s="17" t="s">
        <v>128</v>
      </c>
      <c r="AU246" s="17" t="s">
        <v>82</v>
      </c>
    </row>
    <row r="247" spans="2:47" s="1" customFormat="1" ht="270" customHeight="1">
      <c r="B247" s="34"/>
      <c r="D247" s="173" t="s">
        <v>130</v>
      </c>
      <c r="F247" s="175" t="s">
        <v>350</v>
      </c>
      <c r="I247" s="134"/>
      <c r="L247" s="34"/>
      <c r="M247" s="63"/>
      <c r="N247" s="35"/>
      <c r="O247" s="35"/>
      <c r="P247" s="35"/>
      <c r="Q247" s="35"/>
      <c r="R247" s="35"/>
      <c r="S247" s="35"/>
      <c r="T247" s="64"/>
      <c r="AT247" s="17" t="s">
        <v>130</v>
      </c>
      <c r="AU247" s="17" t="s">
        <v>82</v>
      </c>
    </row>
    <row r="248" spans="2:51" s="11" customFormat="1" ht="22.5" customHeight="1">
      <c r="B248" s="176"/>
      <c r="D248" s="177" t="s">
        <v>132</v>
      </c>
      <c r="E248" s="178" t="s">
        <v>22</v>
      </c>
      <c r="F248" s="179" t="s">
        <v>357</v>
      </c>
      <c r="H248" s="180">
        <v>1376.555</v>
      </c>
      <c r="I248" s="181"/>
      <c r="L248" s="176"/>
      <c r="M248" s="182"/>
      <c r="N248" s="183"/>
      <c r="O248" s="183"/>
      <c r="P248" s="183"/>
      <c r="Q248" s="183"/>
      <c r="R248" s="183"/>
      <c r="S248" s="183"/>
      <c r="T248" s="184"/>
      <c r="AT248" s="185" t="s">
        <v>132</v>
      </c>
      <c r="AU248" s="185" t="s">
        <v>82</v>
      </c>
      <c r="AV248" s="11" t="s">
        <v>82</v>
      </c>
      <c r="AW248" s="11" t="s">
        <v>38</v>
      </c>
      <c r="AX248" s="11" t="s">
        <v>23</v>
      </c>
      <c r="AY248" s="185" t="s">
        <v>119</v>
      </c>
    </row>
    <row r="249" spans="2:65" s="1" customFormat="1" ht="22.5" customHeight="1">
      <c r="B249" s="160"/>
      <c r="C249" s="161" t="s">
        <v>358</v>
      </c>
      <c r="D249" s="161" t="s">
        <v>121</v>
      </c>
      <c r="E249" s="162" t="s">
        <v>359</v>
      </c>
      <c r="F249" s="163" t="s">
        <v>360</v>
      </c>
      <c r="G249" s="164" t="s">
        <v>207</v>
      </c>
      <c r="H249" s="165">
        <v>468.709</v>
      </c>
      <c r="I249" s="166"/>
      <c r="J249" s="167">
        <f>ROUND(I249*H249,2)</f>
        <v>0</v>
      </c>
      <c r="K249" s="163" t="s">
        <v>125</v>
      </c>
      <c r="L249" s="34"/>
      <c r="M249" s="168" t="s">
        <v>22</v>
      </c>
      <c r="N249" s="169" t="s">
        <v>45</v>
      </c>
      <c r="O249" s="35"/>
      <c r="P249" s="170">
        <f>O249*H249</f>
        <v>0</v>
      </c>
      <c r="Q249" s="170">
        <v>0</v>
      </c>
      <c r="R249" s="170">
        <f>Q249*H249</f>
        <v>0</v>
      </c>
      <c r="S249" s="170">
        <v>0</v>
      </c>
      <c r="T249" s="171">
        <f>S249*H249</f>
        <v>0</v>
      </c>
      <c r="AR249" s="17" t="s">
        <v>126</v>
      </c>
      <c r="AT249" s="17" t="s">
        <v>121</v>
      </c>
      <c r="AU249" s="17" t="s">
        <v>82</v>
      </c>
      <c r="AY249" s="17" t="s">
        <v>119</v>
      </c>
      <c r="BE249" s="172">
        <f>IF(N249="základní",J249,0)</f>
        <v>0</v>
      </c>
      <c r="BF249" s="172">
        <f>IF(N249="snížená",J249,0)</f>
        <v>0</v>
      </c>
      <c r="BG249" s="172">
        <f>IF(N249="zákl. přenesená",J249,0)</f>
        <v>0</v>
      </c>
      <c r="BH249" s="172">
        <f>IF(N249="sníž. přenesená",J249,0)</f>
        <v>0</v>
      </c>
      <c r="BI249" s="172">
        <f>IF(N249="nulová",J249,0)</f>
        <v>0</v>
      </c>
      <c r="BJ249" s="17" t="s">
        <v>23</v>
      </c>
      <c r="BK249" s="172">
        <f>ROUND(I249*H249,2)</f>
        <v>0</v>
      </c>
      <c r="BL249" s="17" t="s">
        <v>126</v>
      </c>
      <c r="BM249" s="17" t="s">
        <v>361</v>
      </c>
    </row>
    <row r="250" spans="2:47" s="1" customFormat="1" ht="30" customHeight="1">
      <c r="B250" s="34"/>
      <c r="D250" s="173" t="s">
        <v>128</v>
      </c>
      <c r="F250" s="174" t="s">
        <v>362</v>
      </c>
      <c r="I250" s="134"/>
      <c r="L250" s="34"/>
      <c r="M250" s="63"/>
      <c r="N250" s="35"/>
      <c r="O250" s="35"/>
      <c r="P250" s="35"/>
      <c r="Q250" s="35"/>
      <c r="R250" s="35"/>
      <c r="S250" s="35"/>
      <c r="T250" s="64"/>
      <c r="AT250" s="17" t="s">
        <v>128</v>
      </c>
      <c r="AU250" s="17" t="s">
        <v>82</v>
      </c>
    </row>
    <row r="251" spans="2:47" s="1" customFormat="1" ht="402" customHeight="1">
      <c r="B251" s="34"/>
      <c r="D251" s="173" t="s">
        <v>130</v>
      </c>
      <c r="F251" s="175" t="s">
        <v>363</v>
      </c>
      <c r="I251" s="134"/>
      <c r="L251" s="34"/>
      <c r="M251" s="63"/>
      <c r="N251" s="35"/>
      <c r="O251" s="35"/>
      <c r="P251" s="35"/>
      <c r="Q251" s="35"/>
      <c r="R251" s="35"/>
      <c r="S251" s="35"/>
      <c r="T251" s="64"/>
      <c r="AT251" s="17" t="s">
        <v>130</v>
      </c>
      <c r="AU251" s="17" t="s">
        <v>82</v>
      </c>
    </row>
    <row r="252" spans="2:51" s="11" customFormat="1" ht="22.5" customHeight="1">
      <c r="B252" s="176"/>
      <c r="D252" s="173" t="s">
        <v>132</v>
      </c>
      <c r="E252" s="185" t="s">
        <v>22</v>
      </c>
      <c r="F252" s="186" t="s">
        <v>364</v>
      </c>
      <c r="H252" s="187">
        <v>764.753</v>
      </c>
      <c r="I252" s="181"/>
      <c r="L252" s="176"/>
      <c r="M252" s="182"/>
      <c r="N252" s="183"/>
      <c r="O252" s="183"/>
      <c r="P252" s="183"/>
      <c r="Q252" s="183"/>
      <c r="R252" s="183"/>
      <c r="S252" s="183"/>
      <c r="T252" s="184"/>
      <c r="AT252" s="185" t="s">
        <v>132</v>
      </c>
      <c r="AU252" s="185" t="s">
        <v>82</v>
      </c>
      <c r="AV252" s="11" t="s">
        <v>82</v>
      </c>
      <c r="AW252" s="11" t="s">
        <v>38</v>
      </c>
      <c r="AX252" s="11" t="s">
        <v>74</v>
      </c>
      <c r="AY252" s="185" t="s">
        <v>119</v>
      </c>
    </row>
    <row r="253" spans="2:51" s="11" customFormat="1" ht="22.5" customHeight="1">
      <c r="B253" s="176"/>
      <c r="D253" s="173" t="s">
        <v>132</v>
      </c>
      <c r="E253" s="185" t="s">
        <v>22</v>
      </c>
      <c r="F253" s="186" t="s">
        <v>365</v>
      </c>
      <c r="H253" s="187">
        <v>-296.044</v>
      </c>
      <c r="I253" s="181"/>
      <c r="L253" s="176"/>
      <c r="M253" s="182"/>
      <c r="N253" s="183"/>
      <c r="O253" s="183"/>
      <c r="P253" s="183"/>
      <c r="Q253" s="183"/>
      <c r="R253" s="183"/>
      <c r="S253" s="183"/>
      <c r="T253" s="184"/>
      <c r="AT253" s="185" t="s">
        <v>132</v>
      </c>
      <c r="AU253" s="185" t="s">
        <v>82</v>
      </c>
      <c r="AV253" s="11" t="s">
        <v>82</v>
      </c>
      <c r="AW253" s="11" t="s">
        <v>38</v>
      </c>
      <c r="AX253" s="11" t="s">
        <v>74</v>
      </c>
      <c r="AY253" s="185" t="s">
        <v>119</v>
      </c>
    </row>
    <row r="254" spans="2:51" s="13" customFormat="1" ht="22.5" customHeight="1">
      <c r="B254" s="196"/>
      <c r="D254" s="177" t="s">
        <v>132</v>
      </c>
      <c r="E254" s="197" t="s">
        <v>22</v>
      </c>
      <c r="F254" s="198" t="s">
        <v>149</v>
      </c>
      <c r="H254" s="199">
        <v>468.709</v>
      </c>
      <c r="I254" s="200"/>
      <c r="L254" s="196"/>
      <c r="M254" s="201"/>
      <c r="N254" s="202"/>
      <c r="O254" s="202"/>
      <c r="P254" s="202"/>
      <c r="Q254" s="202"/>
      <c r="R254" s="202"/>
      <c r="S254" s="202"/>
      <c r="T254" s="203"/>
      <c r="AT254" s="204" t="s">
        <v>132</v>
      </c>
      <c r="AU254" s="204" t="s">
        <v>82</v>
      </c>
      <c r="AV254" s="13" t="s">
        <v>126</v>
      </c>
      <c r="AW254" s="13" t="s">
        <v>38</v>
      </c>
      <c r="AX254" s="13" t="s">
        <v>23</v>
      </c>
      <c r="AY254" s="204" t="s">
        <v>119</v>
      </c>
    </row>
    <row r="255" spans="2:65" s="1" customFormat="1" ht="22.5" customHeight="1">
      <c r="B255" s="160"/>
      <c r="C255" s="207" t="s">
        <v>366</v>
      </c>
      <c r="D255" s="207" t="s">
        <v>367</v>
      </c>
      <c r="E255" s="208" t="s">
        <v>368</v>
      </c>
      <c r="F255" s="209" t="s">
        <v>369</v>
      </c>
      <c r="G255" s="210" t="s">
        <v>354</v>
      </c>
      <c r="H255" s="211">
        <v>890.547</v>
      </c>
      <c r="I255" s="212"/>
      <c r="J255" s="213">
        <f>ROUND(I255*H255,2)</f>
        <v>0</v>
      </c>
      <c r="K255" s="209" t="s">
        <v>125</v>
      </c>
      <c r="L255" s="214"/>
      <c r="M255" s="215" t="s">
        <v>22</v>
      </c>
      <c r="N255" s="216" t="s">
        <v>45</v>
      </c>
      <c r="O255" s="35"/>
      <c r="P255" s="170">
        <f>O255*H255</f>
        <v>0</v>
      </c>
      <c r="Q255" s="170">
        <v>0</v>
      </c>
      <c r="R255" s="170">
        <f>Q255*H255</f>
        <v>0</v>
      </c>
      <c r="S255" s="170">
        <v>0</v>
      </c>
      <c r="T255" s="171">
        <f>S255*H255</f>
        <v>0</v>
      </c>
      <c r="AR255" s="17" t="s">
        <v>179</v>
      </c>
      <c r="AT255" s="17" t="s">
        <v>367</v>
      </c>
      <c r="AU255" s="17" t="s">
        <v>82</v>
      </c>
      <c r="AY255" s="17" t="s">
        <v>119</v>
      </c>
      <c r="BE255" s="172">
        <f>IF(N255="základní",J255,0)</f>
        <v>0</v>
      </c>
      <c r="BF255" s="172">
        <f>IF(N255="snížená",J255,0)</f>
        <v>0</v>
      </c>
      <c r="BG255" s="172">
        <f>IF(N255="zákl. přenesená",J255,0)</f>
        <v>0</v>
      </c>
      <c r="BH255" s="172">
        <f>IF(N255="sníž. přenesená",J255,0)</f>
        <v>0</v>
      </c>
      <c r="BI255" s="172">
        <f>IF(N255="nulová",J255,0)</f>
        <v>0</v>
      </c>
      <c r="BJ255" s="17" t="s">
        <v>23</v>
      </c>
      <c r="BK255" s="172">
        <f>ROUND(I255*H255,2)</f>
        <v>0</v>
      </c>
      <c r="BL255" s="17" t="s">
        <v>126</v>
      </c>
      <c r="BM255" s="17" t="s">
        <v>370</v>
      </c>
    </row>
    <row r="256" spans="2:47" s="1" customFormat="1" ht="30" customHeight="1">
      <c r="B256" s="34"/>
      <c r="D256" s="173" t="s">
        <v>128</v>
      </c>
      <c r="F256" s="174" t="s">
        <v>371</v>
      </c>
      <c r="I256" s="134"/>
      <c r="L256" s="34"/>
      <c r="M256" s="63"/>
      <c r="N256" s="35"/>
      <c r="O256" s="35"/>
      <c r="P256" s="35"/>
      <c r="Q256" s="35"/>
      <c r="R256" s="35"/>
      <c r="S256" s="35"/>
      <c r="T256" s="64"/>
      <c r="AT256" s="17" t="s">
        <v>128</v>
      </c>
      <c r="AU256" s="17" t="s">
        <v>82</v>
      </c>
    </row>
    <row r="257" spans="2:47" s="1" customFormat="1" ht="30" customHeight="1">
      <c r="B257" s="34"/>
      <c r="D257" s="173" t="s">
        <v>170</v>
      </c>
      <c r="F257" s="175" t="s">
        <v>372</v>
      </c>
      <c r="I257" s="134"/>
      <c r="L257" s="34"/>
      <c r="M257" s="63"/>
      <c r="N257" s="35"/>
      <c r="O257" s="35"/>
      <c r="P257" s="35"/>
      <c r="Q257" s="35"/>
      <c r="R257" s="35"/>
      <c r="S257" s="35"/>
      <c r="T257" s="64"/>
      <c r="AT257" s="17" t="s">
        <v>170</v>
      </c>
      <c r="AU257" s="17" t="s">
        <v>82</v>
      </c>
    </row>
    <row r="258" spans="2:51" s="11" customFormat="1" ht="22.5" customHeight="1">
      <c r="B258" s="176"/>
      <c r="D258" s="173" t="s">
        <v>132</v>
      </c>
      <c r="E258" s="185" t="s">
        <v>22</v>
      </c>
      <c r="F258" s="186" t="s">
        <v>373</v>
      </c>
      <c r="H258" s="187">
        <v>468.709</v>
      </c>
      <c r="I258" s="181"/>
      <c r="L258" s="176"/>
      <c r="M258" s="182"/>
      <c r="N258" s="183"/>
      <c r="O258" s="183"/>
      <c r="P258" s="183"/>
      <c r="Q258" s="183"/>
      <c r="R258" s="183"/>
      <c r="S258" s="183"/>
      <c r="T258" s="184"/>
      <c r="AT258" s="185" t="s">
        <v>132</v>
      </c>
      <c r="AU258" s="185" t="s">
        <v>82</v>
      </c>
      <c r="AV258" s="11" t="s">
        <v>82</v>
      </c>
      <c r="AW258" s="11" t="s">
        <v>38</v>
      </c>
      <c r="AX258" s="11" t="s">
        <v>23</v>
      </c>
      <c r="AY258" s="185" t="s">
        <v>119</v>
      </c>
    </row>
    <row r="259" spans="2:51" s="11" customFormat="1" ht="22.5" customHeight="1">
      <c r="B259" s="176"/>
      <c r="D259" s="177" t="s">
        <v>132</v>
      </c>
      <c r="F259" s="179" t="s">
        <v>374</v>
      </c>
      <c r="H259" s="180">
        <v>890.547</v>
      </c>
      <c r="I259" s="181"/>
      <c r="L259" s="176"/>
      <c r="M259" s="182"/>
      <c r="N259" s="183"/>
      <c r="O259" s="183"/>
      <c r="P259" s="183"/>
      <c r="Q259" s="183"/>
      <c r="R259" s="183"/>
      <c r="S259" s="183"/>
      <c r="T259" s="184"/>
      <c r="AT259" s="185" t="s">
        <v>132</v>
      </c>
      <c r="AU259" s="185" t="s">
        <v>82</v>
      </c>
      <c r="AV259" s="11" t="s">
        <v>82</v>
      </c>
      <c r="AW259" s="11" t="s">
        <v>4</v>
      </c>
      <c r="AX259" s="11" t="s">
        <v>23</v>
      </c>
      <c r="AY259" s="185" t="s">
        <v>119</v>
      </c>
    </row>
    <row r="260" spans="2:65" s="1" customFormat="1" ht="22.5" customHeight="1">
      <c r="B260" s="160"/>
      <c r="C260" s="161" t="s">
        <v>375</v>
      </c>
      <c r="D260" s="161" t="s">
        <v>121</v>
      </c>
      <c r="E260" s="162" t="s">
        <v>376</v>
      </c>
      <c r="F260" s="163" t="s">
        <v>377</v>
      </c>
      <c r="G260" s="164" t="s">
        <v>207</v>
      </c>
      <c r="H260" s="165">
        <v>212.927</v>
      </c>
      <c r="I260" s="166"/>
      <c r="J260" s="167">
        <f>ROUND(I260*H260,2)</f>
        <v>0</v>
      </c>
      <c r="K260" s="163" t="s">
        <v>125</v>
      </c>
      <c r="L260" s="34"/>
      <c r="M260" s="168" t="s">
        <v>22</v>
      </c>
      <c r="N260" s="169" t="s">
        <v>45</v>
      </c>
      <c r="O260" s="35"/>
      <c r="P260" s="170">
        <f>O260*H260</f>
        <v>0</v>
      </c>
      <c r="Q260" s="170">
        <v>0</v>
      </c>
      <c r="R260" s="170">
        <f>Q260*H260</f>
        <v>0</v>
      </c>
      <c r="S260" s="170">
        <v>0</v>
      </c>
      <c r="T260" s="171">
        <f>S260*H260</f>
        <v>0</v>
      </c>
      <c r="AR260" s="17" t="s">
        <v>126</v>
      </c>
      <c r="AT260" s="17" t="s">
        <v>121</v>
      </c>
      <c r="AU260" s="17" t="s">
        <v>82</v>
      </c>
      <c r="AY260" s="17" t="s">
        <v>119</v>
      </c>
      <c r="BE260" s="172">
        <f>IF(N260="základní",J260,0)</f>
        <v>0</v>
      </c>
      <c r="BF260" s="172">
        <f>IF(N260="snížená",J260,0)</f>
        <v>0</v>
      </c>
      <c r="BG260" s="172">
        <f>IF(N260="zákl. přenesená",J260,0)</f>
        <v>0</v>
      </c>
      <c r="BH260" s="172">
        <f>IF(N260="sníž. přenesená",J260,0)</f>
        <v>0</v>
      </c>
      <c r="BI260" s="172">
        <f>IF(N260="nulová",J260,0)</f>
        <v>0</v>
      </c>
      <c r="BJ260" s="17" t="s">
        <v>23</v>
      </c>
      <c r="BK260" s="172">
        <f>ROUND(I260*H260,2)</f>
        <v>0</v>
      </c>
      <c r="BL260" s="17" t="s">
        <v>126</v>
      </c>
      <c r="BM260" s="17" t="s">
        <v>378</v>
      </c>
    </row>
    <row r="261" spans="2:47" s="1" customFormat="1" ht="42" customHeight="1">
      <c r="B261" s="34"/>
      <c r="D261" s="173" t="s">
        <v>128</v>
      </c>
      <c r="F261" s="174" t="s">
        <v>379</v>
      </c>
      <c r="I261" s="134"/>
      <c r="L261" s="34"/>
      <c r="M261" s="63"/>
      <c r="N261" s="35"/>
      <c r="O261" s="35"/>
      <c r="P261" s="35"/>
      <c r="Q261" s="35"/>
      <c r="R261" s="35"/>
      <c r="S261" s="35"/>
      <c r="T261" s="64"/>
      <c r="AT261" s="17" t="s">
        <v>128</v>
      </c>
      <c r="AU261" s="17" t="s">
        <v>82</v>
      </c>
    </row>
    <row r="262" spans="2:47" s="1" customFormat="1" ht="102" customHeight="1">
      <c r="B262" s="34"/>
      <c r="D262" s="173" t="s">
        <v>130</v>
      </c>
      <c r="F262" s="175" t="s">
        <v>380</v>
      </c>
      <c r="I262" s="134"/>
      <c r="L262" s="34"/>
      <c r="M262" s="63"/>
      <c r="N262" s="35"/>
      <c r="O262" s="35"/>
      <c r="P262" s="35"/>
      <c r="Q262" s="35"/>
      <c r="R262" s="35"/>
      <c r="S262" s="35"/>
      <c r="T262" s="64"/>
      <c r="AT262" s="17" t="s">
        <v>130</v>
      </c>
      <c r="AU262" s="17" t="s">
        <v>82</v>
      </c>
    </row>
    <row r="263" spans="2:51" s="11" customFormat="1" ht="22.5" customHeight="1">
      <c r="B263" s="176"/>
      <c r="D263" s="173" t="s">
        <v>132</v>
      </c>
      <c r="E263" s="185" t="s">
        <v>22</v>
      </c>
      <c r="F263" s="186" t="s">
        <v>381</v>
      </c>
      <c r="H263" s="187">
        <v>130.83</v>
      </c>
      <c r="I263" s="181"/>
      <c r="L263" s="176"/>
      <c r="M263" s="182"/>
      <c r="N263" s="183"/>
      <c r="O263" s="183"/>
      <c r="P263" s="183"/>
      <c r="Q263" s="183"/>
      <c r="R263" s="183"/>
      <c r="S263" s="183"/>
      <c r="T263" s="184"/>
      <c r="AT263" s="185" t="s">
        <v>132</v>
      </c>
      <c r="AU263" s="185" t="s">
        <v>82</v>
      </c>
      <c r="AV263" s="11" t="s">
        <v>82</v>
      </c>
      <c r="AW263" s="11" t="s">
        <v>38</v>
      </c>
      <c r="AX263" s="11" t="s">
        <v>74</v>
      </c>
      <c r="AY263" s="185" t="s">
        <v>119</v>
      </c>
    </row>
    <row r="264" spans="2:51" s="11" customFormat="1" ht="22.5" customHeight="1">
      <c r="B264" s="176"/>
      <c r="D264" s="173" t="s">
        <v>132</v>
      </c>
      <c r="E264" s="185" t="s">
        <v>22</v>
      </c>
      <c r="F264" s="186" t="s">
        <v>382</v>
      </c>
      <c r="H264" s="187">
        <v>82.097</v>
      </c>
      <c r="I264" s="181"/>
      <c r="L264" s="176"/>
      <c r="M264" s="182"/>
      <c r="N264" s="183"/>
      <c r="O264" s="183"/>
      <c r="P264" s="183"/>
      <c r="Q264" s="183"/>
      <c r="R264" s="183"/>
      <c r="S264" s="183"/>
      <c r="T264" s="184"/>
      <c r="AT264" s="185" t="s">
        <v>132</v>
      </c>
      <c r="AU264" s="185" t="s">
        <v>82</v>
      </c>
      <c r="AV264" s="11" t="s">
        <v>82</v>
      </c>
      <c r="AW264" s="11" t="s">
        <v>38</v>
      </c>
      <c r="AX264" s="11" t="s">
        <v>74</v>
      </c>
      <c r="AY264" s="185" t="s">
        <v>119</v>
      </c>
    </row>
    <row r="265" spans="2:51" s="13" customFormat="1" ht="22.5" customHeight="1">
      <c r="B265" s="196"/>
      <c r="D265" s="177" t="s">
        <v>132</v>
      </c>
      <c r="E265" s="197" t="s">
        <v>22</v>
      </c>
      <c r="F265" s="198" t="s">
        <v>149</v>
      </c>
      <c r="H265" s="199">
        <v>212.927</v>
      </c>
      <c r="I265" s="200"/>
      <c r="L265" s="196"/>
      <c r="M265" s="201"/>
      <c r="N265" s="202"/>
      <c r="O265" s="202"/>
      <c r="P265" s="202"/>
      <c r="Q265" s="202"/>
      <c r="R265" s="202"/>
      <c r="S265" s="202"/>
      <c r="T265" s="203"/>
      <c r="AT265" s="204" t="s">
        <v>132</v>
      </c>
      <c r="AU265" s="204" t="s">
        <v>82</v>
      </c>
      <c r="AV265" s="13" t="s">
        <v>126</v>
      </c>
      <c r="AW265" s="13" t="s">
        <v>38</v>
      </c>
      <c r="AX265" s="13" t="s">
        <v>23</v>
      </c>
      <c r="AY265" s="204" t="s">
        <v>119</v>
      </c>
    </row>
    <row r="266" spans="2:65" s="1" customFormat="1" ht="22.5" customHeight="1">
      <c r="B266" s="160"/>
      <c r="C266" s="207" t="s">
        <v>383</v>
      </c>
      <c r="D266" s="207" t="s">
        <v>367</v>
      </c>
      <c r="E266" s="208" t="s">
        <v>384</v>
      </c>
      <c r="F266" s="209" t="s">
        <v>385</v>
      </c>
      <c r="G266" s="210" t="s">
        <v>354</v>
      </c>
      <c r="H266" s="211">
        <v>425.854</v>
      </c>
      <c r="I266" s="212"/>
      <c r="J266" s="213">
        <f>ROUND(I266*H266,2)</f>
        <v>0</v>
      </c>
      <c r="K266" s="209" t="s">
        <v>125</v>
      </c>
      <c r="L266" s="214"/>
      <c r="M266" s="215" t="s">
        <v>22</v>
      </c>
      <c r="N266" s="216" t="s">
        <v>45</v>
      </c>
      <c r="O266" s="35"/>
      <c r="P266" s="170">
        <f>O266*H266</f>
        <v>0</v>
      </c>
      <c r="Q266" s="170">
        <v>0</v>
      </c>
      <c r="R266" s="170">
        <f>Q266*H266</f>
        <v>0</v>
      </c>
      <c r="S266" s="170">
        <v>0</v>
      </c>
      <c r="T266" s="171">
        <f>S266*H266</f>
        <v>0</v>
      </c>
      <c r="AR266" s="17" t="s">
        <v>179</v>
      </c>
      <c r="AT266" s="17" t="s">
        <v>367</v>
      </c>
      <c r="AU266" s="17" t="s">
        <v>82</v>
      </c>
      <c r="AY266" s="17" t="s">
        <v>119</v>
      </c>
      <c r="BE266" s="172">
        <f>IF(N266="základní",J266,0)</f>
        <v>0</v>
      </c>
      <c r="BF266" s="172">
        <f>IF(N266="snížená",J266,0)</f>
        <v>0</v>
      </c>
      <c r="BG266" s="172">
        <f>IF(N266="zákl. přenesená",J266,0)</f>
        <v>0</v>
      </c>
      <c r="BH266" s="172">
        <f>IF(N266="sníž. přenesená",J266,0)</f>
        <v>0</v>
      </c>
      <c r="BI266" s="172">
        <f>IF(N266="nulová",J266,0)</f>
        <v>0</v>
      </c>
      <c r="BJ266" s="17" t="s">
        <v>23</v>
      </c>
      <c r="BK266" s="172">
        <f>ROUND(I266*H266,2)</f>
        <v>0</v>
      </c>
      <c r="BL266" s="17" t="s">
        <v>126</v>
      </c>
      <c r="BM266" s="17" t="s">
        <v>386</v>
      </c>
    </row>
    <row r="267" spans="2:47" s="1" customFormat="1" ht="42" customHeight="1">
      <c r="B267" s="34"/>
      <c r="D267" s="173" t="s">
        <v>128</v>
      </c>
      <c r="F267" s="174" t="s">
        <v>387</v>
      </c>
      <c r="I267" s="134"/>
      <c r="L267" s="34"/>
      <c r="M267" s="63"/>
      <c r="N267" s="35"/>
      <c r="O267" s="35"/>
      <c r="P267" s="35"/>
      <c r="Q267" s="35"/>
      <c r="R267" s="35"/>
      <c r="S267" s="35"/>
      <c r="T267" s="64"/>
      <c r="AT267" s="17" t="s">
        <v>128</v>
      </c>
      <c r="AU267" s="17" t="s">
        <v>82</v>
      </c>
    </row>
    <row r="268" spans="2:51" s="11" customFormat="1" ht="22.5" customHeight="1">
      <c r="B268" s="176"/>
      <c r="D268" s="173" t="s">
        <v>132</v>
      </c>
      <c r="F268" s="186" t="s">
        <v>388</v>
      </c>
      <c r="H268" s="187">
        <v>425.854</v>
      </c>
      <c r="I268" s="181"/>
      <c r="L268" s="176"/>
      <c r="M268" s="182"/>
      <c r="N268" s="183"/>
      <c r="O268" s="183"/>
      <c r="P268" s="183"/>
      <c r="Q268" s="183"/>
      <c r="R268" s="183"/>
      <c r="S268" s="183"/>
      <c r="T268" s="184"/>
      <c r="AT268" s="185" t="s">
        <v>132</v>
      </c>
      <c r="AU268" s="185" t="s">
        <v>82</v>
      </c>
      <c r="AV268" s="11" t="s">
        <v>82</v>
      </c>
      <c r="AW268" s="11" t="s">
        <v>4</v>
      </c>
      <c r="AX268" s="11" t="s">
        <v>23</v>
      </c>
      <c r="AY268" s="185" t="s">
        <v>119</v>
      </c>
    </row>
    <row r="269" spans="2:63" s="10" customFormat="1" ht="29.25" customHeight="1">
      <c r="B269" s="146"/>
      <c r="D269" s="157" t="s">
        <v>73</v>
      </c>
      <c r="E269" s="158" t="s">
        <v>139</v>
      </c>
      <c r="F269" s="158" t="s">
        <v>389</v>
      </c>
      <c r="I269" s="149"/>
      <c r="J269" s="159">
        <f>BK269</f>
        <v>0</v>
      </c>
      <c r="L269" s="146"/>
      <c r="M269" s="151"/>
      <c r="N269" s="152"/>
      <c r="O269" s="152"/>
      <c r="P269" s="153">
        <f>SUM(P270:P273)</f>
        <v>0</v>
      </c>
      <c r="Q269" s="152"/>
      <c r="R269" s="153">
        <f>SUM(R270:R273)</f>
        <v>0</v>
      </c>
      <c r="S269" s="152"/>
      <c r="T269" s="154">
        <f>SUM(T270:T273)</f>
        <v>0</v>
      </c>
      <c r="AR269" s="147" t="s">
        <v>23</v>
      </c>
      <c r="AT269" s="155" t="s">
        <v>73</v>
      </c>
      <c r="AU269" s="155" t="s">
        <v>23</v>
      </c>
      <c r="AY269" s="147" t="s">
        <v>119</v>
      </c>
      <c r="BK269" s="156">
        <f>SUM(BK270:BK273)</f>
        <v>0</v>
      </c>
    </row>
    <row r="270" spans="2:65" s="1" customFormat="1" ht="22.5" customHeight="1">
      <c r="B270" s="160"/>
      <c r="C270" s="161" t="s">
        <v>390</v>
      </c>
      <c r="D270" s="161" t="s">
        <v>121</v>
      </c>
      <c r="E270" s="162" t="s">
        <v>391</v>
      </c>
      <c r="F270" s="163" t="s">
        <v>392</v>
      </c>
      <c r="G270" s="164" t="s">
        <v>166</v>
      </c>
      <c r="H270" s="165">
        <v>160.5</v>
      </c>
      <c r="I270" s="166"/>
      <c r="J270" s="167">
        <f>ROUND(I270*H270,2)</f>
        <v>0</v>
      </c>
      <c r="K270" s="163" t="s">
        <v>125</v>
      </c>
      <c r="L270" s="34"/>
      <c r="M270" s="168" t="s">
        <v>22</v>
      </c>
      <c r="N270" s="169" t="s">
        <v>45</v>
      </c>
      <c r="O270" s="35"/>
      <c r="P270" s="170">
        <f>O270*H270</f>
        <v>0</v>
      </c>
      <c r="Q270" s="170">
        <v>0</v>
      </c>
      <c r="R270" s="170">
        <f>Q270*H270</f>
        <v>0</v>
      </c>
      <c r="S270" s="170">
        <v>0</v>
      </c>
      <c r="T270" s="171">
        <f>S270*H270</f>
        <v>0</v>
      </c>
      <c r="AR270" s="17" t="s">
        <v>126</v>
      </c>
      <c r="AT270" s="17" t="s">
        <v>121</v>
      </c>
      <c r="AU270" s="17" t="s">
        <v>82</v>
      </c>
      <c r="AY270" s="17" t="s">
        <v>119</v>
      </c>
      <c r="BE270" s="172">
        <f>IF(N270="základní",J270,0)</f>
        <v>0</v>
      </c>
      <c r="BF270" s="172">
        <f>IF(N270="snížená",J270,0)</f>
        <v>0</v>
      </c>
      <c r="BG270" s="172">
        <f>IF(N270="zákl. přenesená",J270,0)</f>
        <v>0</v>
      </c>
      <c r="BH270" s="172">
        <f>IF(N270="sníž. přenesená",J270,0)</f>
        <v>0</v>
      </c>
      <c r="BI270" s="172">
        <f>IF(N270="nulová",J270,0)</f>
        <v>0</v>
      </c>
      <c r="BJ270" s="17" t="s">
        <v>23</v>
      </c>
      <c r="BK270" s="172">
        <f>ROUND(I270*H270,2)</f>
        <v>0</v>
      </c>
      <c r="BL270" s="17" t="s">
        <v>126</v>
      </c>
      <c r="BM270" s="17" t="s">
        <v>393</v>
      </c>
    </row>
    <row r="271" spans="2:47" s="1" customFormat="1" ht="22.5" customHeight="1">
      <c r="B271" s="34"/>
      <c r="D271" s="173" t="s">
        <v>128</v>
      </c>
      <c r="F271" s="174" t="s">
        <v>394</v>
      </c>
      <c r="I271" s="134"/>
      <c r="L271" s="34"/>
      <c r="M271" s="63"/>
      <c r="N271" s="35"/>
      <c r="O271" s="35"/>
      <c r="P271" s="35"/>
      <c r="Q271" s="35"/>
      <c r="R271" s="35"/>
      <c r="S271" s="35"/>
      <c r="T271" s="64"/>
      <c r="AT271" s="17" t="s">
        <v>128</v>
      </c>
      <c r="AU271" s="17" t="s">
        <v>82</v>
      </c>
    </row>
    <row r="272" spans="2:47" s="1" customFormat="1" ht="30" customHeight="1">
      <c r="B272" s="34"/>
      <c r="D272" s="173" t="s">
        <v>130</v>
      </c>
      <c r="F272" s="175" t="s">
        <v>395</v>
      </c>
      <c r="I272" s="134"/>
      <c r="L272" s="34"/>
      <c r="M272" s="63"/>
      <c r="N272" s="35"/>
      <c r="O272" s="35"/>
      <c r="P272" s="35"/>
      <c r="Q272" s="35"/>
      <c r="R272" s="35"/>
      <c r="S272" s="35"/>
      <c r="T272" s="64"/>
      <c r="AT272" s="17" t="s">
        <v>130</v>
      </c>
      <c r="AU272" s="17" t="s">
        <v>82</v>
      </c>
    </row>
    <row r="273" spans="2:51" s="11" customFormat="1" ht="22.5" customHeight="1">
      <c r="B273" s="176"/>
      <c r="D273" s="173" t="s">
        <v>132</v>
      </c>
      <c r="E273" s="185" t="s">
        <v>22</v>
      </c>
      <c r="F273" s="186" t="s">
        <v>396</v>
      </c>
      <c r="H273" s="187">
        <v>160.5</v>
      </c>
      <c r="I273" s="181"/>
      <c r="L273" s="176"/>
      <c r="M273" s="182"/>
      <c r="N273" s="183"/>
      <c r="O273" s="183"/>
      <c r="P273" s="183"/>
      <c r="Q273" s="183"/>
      <c r="R273" s="183"/>
      <c r="S273" s="183"/>
      <c r="T273" s="184"/>
      <c r="AT273" s="185" t="s">
        <v>132</v>
      </c>
      <c r="AU273" s="185" t="s">
        <v>82</v>
      </c>
      <c r="AV273" s="11" t="s">
        <v>82</v>
      </c>
      <c r="AW273" s="11" t="s">
        <v>38</v>
      </c>
      <c r="AX273" s="11" t="s">
        <v>23</v>
      </c>
      <c r="AY273" s="185" t="s">
        <v>119</v>
      </c>
    </row>
    <row r="274" spans="2:63" s="10" customFormat="1" ht="29.25" customHeight="1">
      <c r="B274" s="146"/>
      <c r="D274" s="157" t="s">
        <v>73</v>
      </c>
      <c r="E274" s="158" t="s">
        <v>126</v>
      </c>
      <c r="F274" s="158" t="s">
        <v>397</v>
      </c>
      <c r="I274" s="149"/>
      <c r="J274" s="159">
        <f>BK274</f>
        <v>0</v>
      </c>
      <c r="L274" s="146"/>
      <c r="M274" s="151"/>
      <c r="N274" s="152"/>
      <c r="O274" s="152"/>
      <c r="P274" s="153">
        <f>SUM(P275:P298)</f>
        <v>0</v>
      </c>
      <c r="Q274" s="152"/>
      <c r="R274" s="153">
        <f>SUM(R275:R298)</f>
        <v>0.7464500000000001</v>
      </c>
      <c r="S274" s="152"/>
      <c r="T274" s="154">
        <f>SUM(T275:T298)</f>
        <v>0</v>
      </c>
      <c r="AR274" s="147" t="s">
        <v>23</v>
      </c>
      <c r="AT274" s="155" t="s">
        <v>73</v>
      </c>
      <c r="AU274" s="155" t="s">
        <v>23</v>
      </c>
      <c r="AY274" s="147" t="s">
        <v>119</v>
      </c>
      <c r="BK274" s="156">
        <f>SUM(BK275:BK298)</f>
        <v>0</v>
      </c>
    </row>
    <row r="275" spans="2:65" s="1" customFormat="1" ht="22.5" customHeight="1">
      <c r="B275" s="160"/>
      <c r="C275" s="161" t="s">
        <v>398</v>
      </c>
      <c r="D275" s="161" t="s">
        <v>121</v>
      </c>
      <c r="E275" s="162" t="s">
        <v>399</v>
      </c>
      <c r="F275" s="163" t="s">
        <v>400</v>
      </c>
      <c r="G275" s="164" t="s">
        <v>207</v>
      </c>
      <c r="H275" s="165">
        <v>43.997</v>
      </c>
      <c r="I275" s="166"/>
      <c r="J275" s="167">
        <f>ROUND(I275*H275,2)</f>
        <v>0</v>
      </c>
      <c r="K275" s="163" t="s">
        <v>125</v>
      </c>
      <c r="L275" s="34"/>
      <c r="M275" s="168" t="s">
        <v>22</v>
      </c>
      <c r="N275" s="169" t="s">
        <v>45</v>
      </c>
      <c r="O275" s="35"/>
      <c r="P275" s="170">
        <f>O275*H275</f>
        <v>0</v>
      </c>
      <c r="Q275" s="170">
        <v>0</v>
      </c>
      <c r="R275" s="170">
        <f>Q275*H275</f>
        <v>0</v>
      </c>
      <c r="S275" s="170">
        <v>0</v>
      </c>
      <c r="T275" s="171">
        <f>S275*H275</f>
        <v>0</v>
      </c>
      <c r="AR275" s="17" t="s">
        <v>126</v>
      </c>
      <c r="AT275" s="17" t="s">
        <v>121</v>
      </c>
      <c r="AU275" s="17" t="s">
        <v>82</v>
      </c>
      <c r="AY275" s="17" t="s">
        <v>119</v>
      </c>
      <c r="BE275" s="172">
        <f>IF(N275="základní",J275,0)</f>
        <v>0</v>
      </c>
      <c r="BF275" s="172">
        <f>IF(N275="snížená",J275,0)</f>
        <v>0</v>
      </c>
      <c r="BG275" s="172">
        <f>IF(N275="zákl. přenesená",J275,0)</f>
        <v>0</v>
      </c>
      <c r="BH275" s="172">
        <f>IF(N275="sníž. přenesená",J275,0)</f>
        <v>0</v>
      </c>
      <c r="BI275" s="172">
        <f>IF(N275="nulová",J275,0)</f>
        <v>0</v>
      </c>
      <c r="BJ275" s="17" t="s">
        <v>23</v>
      </c>
      <c r="BK275" s="172">
        <f>ROUND(I275*H275,2)</f>
        <v>0</v>
      </c>
      <c r="BL275" s="17" t="s">
        <v>126</v>
      </c>
      <c r="BM275" s="17" t="s">
        <v>401</v>
      </c>
    </row>
    <row r="276" spans="2:47" s="1" customFormat="1" ht="30" customHeight="1">
      <c r="B276" s="34"/>
      <c r="D276" s="173" t="s">
        <v>128</v>
      </c>
      <c r="F276" s="174" t="s">
        <v>402</v>
      </c>
      <c r="I276" s="134"/>
      <c r="L276" s="34"/>
      <c r="M276" s="63"/>
      <c r="N276" s="35"/>
      <c r="O276" s="35"/>
      <c r="P276" s="35"/>
      <c r="Q276" s="35"/>
      <c r="R276" s="35"/>
      <c r="S276" s="35"/>
      <c r="T276" s="64"/>
      <c r="AT276" s="17" t="s">
        <v>128</v>
      </c>
      <c r="AU276" s="17" t="s">
        <v>82</v>
      </c>
    </row>
    <row r="277" spans="2:47" s="1" customFormat="1" ht="42" customHeight="1">
      <c r="B277" s="34"/>
      <c r="D277" s="173" t="s">
        <v>130</v>
      </c>
      <c r="F277" s="175" t="s">
        <v>403</v>
      </c>
      <c r="I277" s="134"/>
      <c r="L277" s="34"/>
      <c r="M277" s="63"/>
      <c r="N277" s="35"/>
      <c r="O277" s="35"/>
      <c r="P277" s="35"/>
      <c r="Q277" s="35"/>
      <c r="R277" s="35"/>
      <c r="S277" s="35"/>
      <c r="T277" s="64"/>
      <c r="AT277" s="17" t="s">
        <v>130</v>
      </c>
      <c r="AU277" s="17" t="s">
        <v>82</v>
      </c>
    </row>
    <row r="278" spans="2:51" s="11" customFormat="1" ht="22.5" customHeight="1">
      <c r="B278" s="176"/>
      <c r="D278" s="173" t="s">
        <v>132</v>
      </c>
      <c r="E278" s="185" t="s">
        <v>22</v>
      </c>
      <c r="F278" s="186" t="s">
        <v>404</v>
      </c>
      <c r="H278" s="187">
        <v>24.432</v>
      </c>
      <c r="I278" s="181"/>
      <c r="L278" s="176"/>
      <c r="M278" s="182"/>
      <c r="N278" s="183"/>
      <c r="O278" s="183"/>
      <c r="P278" s="183"/>
      <c r="Q278" s="183"/>
      <c r="R278" s="183"/>
      <c r="S278" s="183"/>
      <c r="T278" s="184"/>
      <c r="AT278" s="185" t="s">
        <v>132</v>
      </c>
      <c r="AU278" s="185" t="s">
        <v>82</v>
      </c>
      <c r="AV278" s="11" t="s">
        <v>82</v>
      </c>
      <c r="AW278" s="11" t="s">
        <v>38</v>
      </c>
      <c r="AX278" s="11" t="s">
        <v>74</v>
      </c>
      <c r="AY278" s="185" t="s">
        <v>119</v>
      </c>
    </row>
    <row r="279" spans="2:51" s="11" customFormat="1" ht="31.5" customHeight="1">
      <c r="B279" s="176"/>
      <c r="D279" s="173" t="s">
        <v>132</v>
      </c>
      <c r="E279" s="185" t="s">
        <v>22</v>
      </c>
      <c r="F279" s="186" t="s">
        <v>405</v>
      </c>
      <c r="H279" s="187">
        <v>19.565</v>
      </c>
      <c r="I279" s="181"/>
      <c r="L279" s="176"/>
      <c r="M279" s="182"/>
      <c r="N279" s="183"/>
      <c r="O279" s="183"/>
      <c r="P279" s="183"/>
      <c r="Q279" s="183"/>
      <c r="R279" s="183"/>
      <c r="S279" s="183"/>
      <c r="T279" s="184"/>
      <c r="AT279" s="185" t="s">
        <v>132</v>
      </c>
      <c r="AU279" s="185" t="s">
        <v>82</v>
      </c>
      <c r="AV279" s="11" t="s">
        <v>82</v>
      </c>
      <c r="AW279" s="11" t="s">
        <v>38</v>
      </c>
      <c r="AX279" s="11" t="s">
        <v>74</v>
      </c>
      <c r="AY279" s="185" t="s">
        <v>119</v>
      </c>
    </row>
    <row r="280" spans="2:51" s="13" customFormat="1" ht="22.5" customHeight="1">
      <c r="B280" s="196"/>
      <c r="D280" s="177" t="s">
        <v>132</v>
      </c>
      <c r="E280" s="197" t="s">
        <v>22</v>
      </c>
      <c r="F280" s="198" t="s">
        <v>149</v>
      </c>
      <c r="H280" s="199">
        <v>43.997</v>
      </c>
      <c r="I280" s="200"/>
      <c r="L280" s="196"/>
      <c r="M280" s="201"/>
      <c r="N280" s="202"/>
      <c r="O280" s="202"/>
      <c r="P280" s="202"/>
      <c r="Q280" s="202"/>
      <c r="R280" s="202"/>
      <c r="S280" s="202"/>
      <c r="T280" s="203"/>
      <c r="AT280" s="204" t="s">
        <v>132</v>
      </c>
      <c r="AU280" s="204" t="s">
        <v>82</v>
      </c>
      <c r="AV280" s="13" t="s">
        <v>126</v>
      </c>
      <c r="AW280" s="13" t="s">
        <v>38</v>
      </c>
      <c r="AX280" s="13" t="s">
        <v>23</v>
      </c>
      <c r="AY280" s="204" t="s">
        <v>119</v>
      </c>
    </row>
    <row r="281" spans="2:65" s="1" customFormat="1" ht="22.5" customHeight="1">
      <c r="B281" s="160"/>
      <c r="C281" s="161" t="s">
        <v>406</v>
      </c>
      <c r="D281" s="161" t="s">
        <v>121</v>
      </c>
      <c r="E281" s="162" t="s">
        <v>407</v>
      </c>
      <c r="F281" s="163" t="s">
        <v>408</v>
      </c>
      <c r="G281" s="164" t="s">
        <v>409</v>
      </c>
      <c r="H281" s="165">
        <v>6</v>
      </c>
      <c r="I281" s="166"/>
      <c r="J281" s="167">
        <f>ROUND(I281*H281,2)</f>
        <v>0</v>
      </c>
      <c r="K281" s="163" t="s">
        <v>125</v>
      </c>
      <c r="L281" s="34"/>
      <c r="M281" s="168" t="s">
        <v>22</v>
      </c>
      <c r="N281" s="169" t="s">
        <v>45</v>
      </c>
      <c r="O281" s="35"/>
      <c r="P281" s="170">
        <f>O281*H281</f>
        <v>0</v>
      </c>
      <c r="Q281" s="170">
        <v>0.0066</v>
      </c>
      <c r="R281" s="170">
        <f>Q281*H281</f>
        <v>0.039599999999999996</v>
      </c>
      <c r="S281" s="170">
        <v>0</v>
      </c>
      <c r="T281" s="171">
        <f>S281*H281</f>
        <v>0</v>
      </c>
      <c r="AR281" s="17" t="s">
        <v>126</v>
      </c>
      <c r="AT281" s="17" t="s">
        <v>121</v>
      </c>
      <c r="AU281" s="17" t="s">
        <v>82</v>
      </c>
      <c r="AY281" s="17" t="s">
        <v>119</v>
      </c>
      <c r="BE281" s="172">
        <f>IF(N281="základní",J281,0)</f>
        <v>0</v>
      </c>
      <c r="BF281" s="172">
        <f>IF(N281="snížená",J281,0)</f>
        <v>0</v>
      </c>
      <c r="BG281" s="172">
        <f>IF(N281="zákl. přenesená",J281,0)</f>
        <v>0</v>
      </c>
      <c r="BH281" s="172">
        <f>IF(N281="sníž. přenesená",J281,0)</f>
        <v>0</v>
      </c>
      <c r="BI281" s="172">
        <f>IF(N281="nulová",J281,0)</f>
        <v>0</v>
      </c>
      <c r="BJ281" s="17" t="s">
        <v>23</v>
      </c>
      <c r="BK281" s="172">
        <f>ROUND(I281*H281,2)</f>
        <v>0</v>
      </c>
      <c r="BL281" s="17" t="s">
        <v>126</v>
      </c>
      <c r="BM281" s="17" t="s">
        <v>410</v>
      </c>
    </row>
    <row r="282" spans="2:47" s="1" customFormat="1" ht="22.5" customHeight="1">
      <c r="B282" s="34"/>
      <c r="D282" s="173" t="s">
        <v>128</v>
      </c>
      <c r="F282" s="174" t="s">
        <v>411</v>
      </c>
      <c r="I282" s="134"/>
      <c r="L282" s="34"/>
      <c r="M282" s="63"/>
      <c r="N282" s="35"/>
      <c r="O282" s="35"/>
      <c r="P282" s="35"/>
      <c r="Q282" s="35"/>
      <c r="R282" s="35"/>
      <c r="S282" s="35"/>
      <c r="T282" s="64"/>
      <c r="AT282" s="17" t="s">
        <v>128</v>
      </c>
      <c r="AU282" s="17" t="s">
        <v>82</v>
      </c>
    </row>
    <row r="283" spans="2:47" s="1" customFormat="1" ht="30" customHeight="1">
      <c r="B283" s="34"/>
      <c r="D283" s="177" t="s">
        <v>130</v>
      </c>
      <c r="F283" s="205" t="s">
        <v>412</v>
      </c>
      <c r="I283" s="134"/>
      <c r="L283" s="34"/>
      <c r="M283" s="63"/>
      <c r="N283" s="35"/>
      <c r="O283" s="35"/>
      <c r="P283" s="35"/>
      <c r="Q283" s="35"/>
      <c r="R283" s="35"/>
      <c r="S283" s="35"/>
      <c r="T283" s="64"/>
      <c r="AT283" s="17" t="s">
        <v>130</v>
      </c>
      <c r="AU283" s="17" t="s">
        <v>82</v>
      </c>
    </row>
    <row r="284" spans="2:65" s="1" customFormat="1" ht="22.5" customHeight="1">
      <c r="B284" s="160"/>
      <c r="C284" s="207" t="s">
        <v>413</v>
      </c>
      <c r="D284" s="207" t="s">
        <v>367</v>
      </c>
      <c r="E284" s="208" t="s">
        <v>414</v>
      </c>
      <c r="F284" s="209" t="s">
        <v>415</v>
      </c>
      <c r="G284" s="210" t="s">
        <v>409</v>
      </c>
      <c r="H284" s="211">
        <v>2</v>
      </c>
      <c r="I284" s="212"/>
      <c r="J284" s="213">
        <f>ROUND(I284*H284,2)</f>
        <v>0</v>
      </c>
      <c r="K284" s="209" t="s">
        <v>22</v>
      </c>
      <c r="L284" s="214"/>
      <c r="M284" s="215" t="s">
        <v>22</v>
      </c>
      <c r="N284" s="216" t="s">
        <v>45</v>
      </c>
      <c r="O284" s="35"/>
      <c r="P284" s="170">
        <f>O284*H284</f>
        <v>0</v>
      </c>
      <c r="Q284" s="170">
        <v>0.0275</v>
      </c>
      <c r="R284" s="170">
        <f>Q284*H284</f>
        <v>0.055</v>
      </c>
      <c r="S284" s="170">
        <v>0</v>
      </c>
      <c r="T284" s="171">
        <f>S284*H284</f>
        <v>0</v>
      </c>
      <c r="AR284" s="17" t="s">
        <v>179</v>
      </c>
      <c r="AT284" s="17" t="s">
        <v>367</v>
      </c>
      <c r="AU284" s="17" t="s">
        <v>82</v>
      </c>
      <c r="AY284" s="17" t="s">
        <v>119</v>
      </c>
      <c r="BE284" s="172">
        <f>IF(N284="základní",J284,0)</f>
        <v>0</v>
      </c>
      <c r="BF284" s="172">
        <f>IF(N284="snížená",J284,0)</f>
        <v>0</v>
      </c>
      <c r="BG284" s="172">
        <f>IF(N284="zákl. přenesená",J284,0)</f>
        <v>0</v>
      </c>
      <c r="BH284" s="172">
        <f>IF(N284="sníž. přenesená",J284,0)</f>
        <v>0</v>
      </c>
      <c r="BI284" s="172">
        <f>IF(N284="nulová",J284,0)</f>
        <v>0</v>
      </c>
      <c r="BJ284" s="17" t="s">
        <v>23</v>
      </c>
      <c r="BK284" s="172">
        <f>ROUND(I284*H284,2)</f>
        <v>0</v>
      </c>
      <c r="BL284" s="17" t="s">
        <v>126</v>
      </c>
      <c r="BM284" s="17" t="s">
        <v>416</v>
      </c>
    </row>
    <row r="285" spans="2:47" s="1" customFormat="1" ht="30" customHeight="1">
      <c r="B285" s="34"/>
      <c r="D285" s="177" t="s">
        <v>128</v>
      </c>
      <c r="F285" s="206" t="s">
        <v>417</v>
      </c>
      <c r="I285" s="134"/>
      <c r="L285" s="34"/>
      <c r="M285" s="63"/>
      <c r="N285" s="35"/>
      <c r="O285" s="35"/>
      <c r="P285" s="35"/>
      <c r="Q285" s="35"/>
      <c r="R285" s="35"/>
      <c r="S285" s="35"/>
      <c r="T285" s="64"/>
      <c r="AT285" s="17" t="s">
        <v>128</v>
      </c>
      <c r="AU285" s="17" t="s">
        <v>82</v>
      </c>
    </row>
    <row r="286" spans="2:65" s="1" customFormat="1" ht="22.5" customHeight="1">
      <c r="B286" s="160"/>
      <c r="C286" s="207" t="s">
        <v>418</v>
      </c>
      <c r="D286" s="207" t="s">
        <v>367</v>
      </c>
      <c r="E286" s="208" t="s">
        <v>419</v>
      </c>
      <c r="F286" s="209" t="s">
        <v>420</v>
      </c>
      <c r="G286" s="210" t="s">
        <v>409</v>
      </c>
      <c r="H286" s="211">
        <v>1</v>
      </c>
      <c r="I286" s="212"/>
      <c r="J286" s="213">
        <f>ROUND(I286*H286,2)</f>
        <v>0</v>
      </c>
      <c r="K286" s="209" t="s">
        <v>125</v>
      </c>
      <c r="L286" s="214"/>
      <c r="M286" s="215" t="s">
        <v>22</v>
      </c>
      <c r="N286" s="216" t="s">
        <v>45</v>
      </c>
      <c r="O286" s="35"/>
      <c r="P286" s="170">
        <f>O286*H286</f>
        <v>0</v>
      </c>
      <c r="Q286" s="170">
        <v>0.04</v>
      </c>
      <c r="R286" s="170">
        <f>Q286*H286</f>
        <v>0.04</v>
      </c>
      <c r="S286" s="170">
        <v>0</v>
      </c>
      <c r="T286" s="171">
        <f>S286*H286</f>
        <v>0</v>
      </c>
      <c r="AR286" s="17" t="s">
        <v>179</v>
      </c>
      <c r="AT286" s="17" t="s">
        <v>367</v>
      </c>
      <c r="AU286" s="17" t="s">
        <v>82</v>
      </c>
      <c r="AY286" s="17" t="s">
        <v>119</v>
      </c>
      <c r="BE286" s="172">
        <f>IF(N286="základní",J286,0)</f>
        <v>0</v>
      </c>
      <c r="BF286" s="172">
        <f>IF(N286="snížená",J286,0)</f>
        <v>0</v>
      </c>
      <c r="BG286" s="172">
        <f>IF(N286="zákl. přenesená",J286,0)</f>
        <v>0</v>
      </c>
      <c r="BH286" s="172">
        <f>IF(N286="sníž. přenesená",J286,0)</f>
        <v>0</v>
      </c>
      <c r="BI286" s="172">
        <f>IF(N286="nulová",J286,0)</f>
        <v>0</v>
      </c>
      <c r="BJ286" s="17" t="s">
        <v>23</v>
      </c>
      <c r="BK286" s="172">
        <f>ROUND(I286*H286,2)</f>
        <v>0</v>
      </c>
      <c r="BL286" s="17" t="s">
        <v>126</v>
      </c>
      <c r="BM286" s="17" t="s">
        <v>421</v>
      </c>
    </row>
    <row r="287" spans="2:47" s="1" customFormat="1" ht="30" customHeight="1">
      <c r="B287" s="34"/>
      <c r="D287" s="177" t="s">
        <v>128</v>
      </c>
      <c r="F287" s="206" t="s">
        <v>422</v>
      </c>
      <c r="I287" s="134"/>
      <c r="L287" s="34"/>
      <c r="M287" s="63"/>
      <c r="N287" s="35"/>
      <c r="O287" s="35"/>
      <c r="P287" s="35"/>
      <c r="Q287" s="35"/>
      <c r="R287" s="35"/>
      <c r="S287" s="35"/>
      <c r="T287" s="64"/>
      <c r="AT287" s="17" t="s">
        <v>128</v>
      </c>
      <c r="AU287" s="17" t="s">
        <v>82</v>
      </c>
    </row>
    <row r="288" spans="2:65" s="1" customFormat="1" ht="22.5" customHeight="1">
      <c r="B288" s="160"/>
      <c r="C288" s="207" t="s">
        <v>423</v>
      </c>
      <c r="D288" s="207" t="s">
        <v>367</v>
      </c>
      <c r="E288" s="208" t="s">
        <v>424</v>
      </c>
      <c r="F288" s="209" t="s">
        <v>425</v>
      </c>
      <c r="G288" s="210" t="s">
        <v>409</v>
      </c>
      <c r="H288" s="211">
        <v>2</v>
      </c>
      <c r="I288" s="212"/>
      <c r="J288" s="213">
        <f>ROUND(I288*H288,2)</f>
        <v>0</v>
      </c>
      <c r="K288" s="209" t="s">
        <v>125</v>
      </c>
      <c r="L288" s="214"/>
      <c r="M288" s="215" t="s">
        <v>22</v>
      </c>
      <c r="N288" s="216" t="s">
        <v>45</v>
      </c>
      <c r="O288" s="35"/>
      <c r="P288" s="170">
        <f>O288*H288</f>
        <v>0</v>
      </c>
      <c r="Q288" s="170">
        <v>0.054</v>
      </c>
      <c r="R288" s="170">
        <f>Q288*H288</f>
        <v>0.108</v>
      </c>
      <c r="S288" s="170">
        <v>0</v>
      </c>
      <c r="T288" s="171">
        <f>S288*H288</f>
        <v>0</v>
      </c>
      <c r="AR288" s="17" t="s">
        <v>179</v>
      </c>
      <c r="AT288" s="17" t="s">
        <v>367</v>
      </c>
      <c r="AU288" s="17" t="s">
        <v>82</v>
      </c>
      <c r="AY288" s="17" t="s">
        <v>119</v>
      </c>
      <c r="BE288" s="172">
        <f>IF(N288="základní",J288,0)</f>
        <v>0</v>
      </c>
      <c r="BF288" s="172">
        <f>IF(N288="snížená",J288,0)</f>
        <v>0</v>
      </c>
      <c r="BG288" s="172">
        <f>IF(N288="zákl. přenesená",J288,0)</f>
        <v>0</v>
      </c>
      <c r="BH288" s="172">
        <f>IF(N288="sníž. přenesená",J288,0)</f>
        <v>0</v>
      </c>
      <c r="BI288" s="172">
        <f>IF(N288="nulová",J288,0)</f>
        <v>0</v>
      </c>
      <c r="BJ288" s="17" t="s">
        <v>23</v>
      </c>
      <c r="BK288" s="172">
        <f>ROUND(I288*H288,2)</f>
        <v>0</v>
      </c>
      <c r="BL288" s="17" t="s">
        <v>126</v>
      </c>
      <c r="BM288" s="17" t="s">
        <v>426</v>
      </c>
    </row>
    <row r="289" spans="2:47" s="1" customFormat="1" ht="30" customHeight="1">
      <c r="B289" s="34"/>
      <c r="D289" s="177" t="s">
        <v>128</v>
      </c>
      <c r="F289" s="206" t="s">
        <v>427</v>
      </c>
      <c r="I289" s="134"/>
      <c r="L289" s="34"/>
      <c r="M289" s="63"/>
      <c r="N289" s="35"/>
      <c r="O289" s="35"/>
      <c r="P289" s="35"/>
      <c r="Q289" s="35"/>
      <c r="R289" s="35"/>
      <c r="S289" s="35"/>
      <c r="T289" s="64"/>
      <c r="AT289" s="17" t="s">
        <v>128</v>
      </c>
      <c r="AU289" s="17" t="s">
        <v>82</v>
      </c>
    </row>
    <row r="290" spans="2:65" s="1" customFormat="1" ht="22.5" customHeight="1">
      <c r="B290" s="160"/>
      <c r="C290" s="207" t="s">
        <v>428</v>
      </c>
      <c r="D290" s="207" t="s">
        <v>367</v>
      </c>
      <c r="E290" s="208" t="s">
        <v>429</v>
      </c>
      <c r="F290" s="209" t="s">
        <v>430</v>
      </c>
      <c r="G290" s="210" t="s">
        <v>409</v>
      </c>
      <c r="H290" s="211">
        <v>6</v>
      </c>
      <c r="I290" s="212"/>
      <c r="J290" s="213">
        <f>ROUND(I290*H290,2)</f>
        <v>0</v>
      </c>
      <c r="K290" s="209" t="s">
        <v>125</v>
      </c>
      <c r="L290" s="214"/>
      <c r="M290" s="215" t="s">
        <v>22</v>
      </c>
      <c r="N290" s="216" t="s">
        <v>45</v>
      </c>
      <c r="O290" s="35"/>
      <c r="P290" s="170">
        <f>O290*H290</f>
        <v>0</v>
      </c>
      <c r="Q290" s="170">
        <v>0.068</v>
      </c>
      <c r="R290" s="170">
        <f>Q290*H290</f>
        <v>0.40800000000000003</v>
      </c>
      <c r="S290" s="170">
        <v>0</v>
      </c>
      <c r="T290" s="171">
        <f>S290*H290</f>
        <v>0</v>
      </c>
      <c r="AR290" s="17" t="s">
        <v>179</v>
      </c>
      <c r="AT290" s="17" t="s">
        <v>367</v>
      </c>
      <c r="AU290" s="17" t="s">
        <v>82</v>
      </c>
      <c r="AY290" s="17" t="s">
        <v>119</v>
      </c>
      <c r="BE290" s="172">
        <f>IF(N290="základní",J290,0)</f>
        <v>0</v>
      </c>
      <c r="BF290" s="172">
        <f>IF(N290="snížená",J290,0)</f>
        <v>0</v>
      </c>
      <c r="BG290" s="172">
        <f>IF(N290="zákl. přenesená",J290,0)</f>
        <v>0</v>
      </c>
      <c r="BH290" s="172">
        <f>IF(N290="sníž. přenesená",J290,0)</f>
        <v>0</v>
      </c>
      <c r="BI290" s="172">
        <f>IF(N290="nulová",J290,0)</f>
        <v>0</v>
      </c>
      <c r="BJ290" s="17" t="s">
        <v>23</v>
      </c>
      <c r="BK290" s="172">
        <f>ROUND(I290*H290,2)</f>
        <v>0</v>
      </c>
      <c r="BL290" s="17" t="s">
        <v>126</v>
      </c>
      <c r="BM290" s="17" t="s">
        <v>431</v>
      </c>
    </row>
    <row r="291" spans="2:47" s="1" customFormat="1" ht="30" customHeight="1">
      <c r="B291" s="34"/>
      <c r="D291" s="177" t="s">
        <v>128</v>
      </c>
      <c r="F291" s="206" t="s">
        <v>432</v>
      </c>
      <c r="I291" s="134"/>
      <c r="L291" s="34"/>
      <c r="M291" s="63"/>
      <c r="N291" s="35"/>
      <c r="O291" s="35"/>
      <c r="P291" s="35"/>
      <c r="Q291" s="35"/>
      <c r="R291" s="35"/>
      <c r="S291" s="35"/>
      <c r="T291" s="64"/>
      <c r="AT291" s="17" t="s">
        <v>128</v>
      </c>
      <c r="AU291" s="17" t="s">
        <v>82</v>
      </c>
    </row>
    <row r="292" spans="2:65" s="1" customFormat="1" ht="22.5" customHeight="1">
      <c r="B292" s="160"/>
      <c r="C292" s="161" t="s">
        <v>433</v>
      </c>
      <c r="D292" s="161" t="s">
        <v>121</v>
      </c>
      <c r="E292" s="162" t="s">
        <v>434</v>
      </c>
      <c r="F292" s="163" t="s">
        <v>435</v>
      </c>
      <c r="G292" s="164" t="s">
        <v>207</v>
      </c>
      <c r="H292" s="165">
        <v>1.875</v>
      </c>
      <c r="I292" s="166"/>
      <c r="J292" s="167">
        <f>ROUND(I292*H292,2)</f>
        <v>0</v>
      </c>
      <c r="K292" s="163" t="s">
        <v>125</v>
      </c>
      <c r="L292" s="34"/>
      <c r="M292" s="168" t="s">
        <v>22</v>
      </c>
      <c r="N292" s="169" t="s">
        <v>45</v>
      </c>
      <c r="O292" s="35"/>
      <c r="P292" s="170">
        <f>O292*H292</f>
        <v>0</v>
      </c>
      <c r="Q292" s="170">
        <v>0</v>
      </c>
      <c r="R292" s="170">
        <f>Q292*H292</f>
        <v>0</v>
      </c>
      <c r="S292" s="170">
        <v>0</v>
      </c>
      <c r="T292" s="171">
        <f>S292*H292</f>
        <v>0</v>
      </c>
      <c r="AR292" s="17" t="s">
        <v>126</v>
      </c>
      <c r="AT292" s="17" t="s">
        <v>121</v>
      </c>
      <c r="AU292" s="17" t="s">
        <v>82</v>
      </c>
      <c r="AY292" s="17" t="s">
        <v>119</v>
      </c>
      <c r="BE292" s="172">
        <f>IF(N292="základní",J292,0)</f>
        <v>0</v>
      </c>
      <c r="BF292" s="172">
        <f>IF(N292="snížená",J292,0)</f>
        <v>0</v>
      </c>
      <c r="BG292" s="172">
        <f>IF(N292="zákl. přenesená",J292,0)</f>
        <v>0</v>
      </c>
      <c r="BH292" s="172">
        <f>IF(N292="sníž. přenesená",J292,0)</f>
        <v>0</v>
      </c>
      <c r="BI292" s="172">
        <f>IF(N292="nulová",J292,0)</f>
        <v>0</v>
      </c>
      <c r="BJ292" s="17" t="s">
        <v>23</v>
      </c>
      <c r="BK292" s="172">
        <f>ROUND(I292*H292,2)</f>
        <v>0</v>
      </c>
      <c r="BL292" s="17" t="s">
        <v>126</v>
      </c>
      <c r="BM292" s="17" t="s">
        <v>436</v>
      </c>
    </row>
    <row r="293" spans="2:47" s="1" customFormat="1" ht="30" customHeight="1">
      <c r="B293" s="34"/>
      <c r="D293" s="173" t="s">
        <v>128</v>
      </c>
      <c r="F293" s="174" t="s">
        <v>437</v>
      </c>
      <c r="I293" s="134"/>
      <c r="L293" s="34"/>
      <c r="M293" s="63"/>
      <c r="N293" s="35"/>
      <c r="O293" s="35"/>
      <c r="P293" s="35"/>
      <c r="Q293" s="35"/>
      <c r="R293" s="35"/>
      <c r="S293" s="35"/>
      <c r="T293" s="64"/>
      <c r="AT293" s="17" t="s">
        <v>128</v>
      </c>
      <c r="AU293" s="17" t="s">
        <v>82</v>
      </c>
    </row>
    <row r="294" spans="2:47" s="1" customFormat="1" ht="42" customHeight="1">
      <c r="B294" s="34"/>
      <c r="D294" s="173" t="s">
        <v>130</v>
      </c>
      <c r="F294" s="175" t="s">
        <v>438</v>
      </c>
      <c r="I294" s="134"/>
      <c r="L294" s="34"/>
      <c r="M294" s="63"/>
      <c r="N294" s="35"/>
      <c r="O294" s="35"/>
      <c r="P294" s="35"/>
      <c r="Q294" s="35"/>
      <c r="R294" s="35"/>
      <c r="S294" s="35"/>
      <c r="T294" s="64"/>
      <c r="AT294" s="17" t="s">
        <v>130</v>
      </c>
      <c r="AU294" s="17" t="s">
        <v>82</v>
      </c>
    </row>
    <row r="295" spans="2:51" s="11" customFormat="1" ht="22.5" customHeight="1">
      <c r="B295" s="176"/>
      <c r="D295" s="177" t="s">
        <v>132</v>
      </c>
      <c r="E295" s="178" t="s">
        <v>22</v>
      </c>
      <c r="F295" s="179" t="s">
        <v>439</v>
      </c>
      <c r="H295" s="180">
        <v>1.875</v>
      </c>
      <c r="I295" s="181"/>
      <c r="L295" s="176"/>
      <c r="M295" s="182"/>
      <c r="N295" s="183"/>
      <c r="O295" s="183"/>
      <c r="P295" s="183"/>
      <c r="Q295" s="183"/>
      <c r="R295" s="183"/>
      <c r="S295" s="183"/>
      <c r="T295" s="184"/>
      <c r="AT295" s="185" t="s">
        <v>132</v>
      </c>
      <c r="AU295" s="185" t="s">
        <v>82</v>
      </c>
      <c r="AV295" s="11" t="s">
        <v>82</v>
      </c>
      <c r="AW295" s="11" t="s">
        <v>38</v>
      </c>
      <c r="AX295" s="11" t="s">
        <v>23</v>
      </c>
      <c r="AY295" s="185" t="s">
        <v>119</v>
      </c>
    </row>
    <row r="296" spans="2:65" s="1" customFormat="1" ht="22.5" customHeight="1">
      <c r="B296" s="160"/>
      <c r="C296" s="161" t="s">
        <v>440</v>
      </c>
      <c r="D296" s="161" t="s">
        <v>121</v>
      </c>
      <c r="E296" s="162" t="s">
        <v>441</v>
      </c>
      <c r="F296" s="163" t="s">
        <v>442</v>
      </c>
      <c r="G296" s="164" t="s">
        <v>124</v>
      </c>
      <c r="H296" s="165">
        <v>15</v>
      </c>
      <c r="I296" s="166"/>
      <c r="J296" s="167">
        <f>ROUND(I296*H296,2)</f>
        <v>0</v>
      </c>
      <c r="K296" s="163" t="s">
        <v>125</v>
      </c>
      <c r="L296" s="34"/>
      <c r="M296" s="168" t="s">
        <v>22</v>
      </c>
      <c r="N296" s="169" t="s">
        <v>45</v>
      </c>
      <c r="O296" s="35"/>
      <c r="P296" s="170">
        <f>O296*H296</f>
        <v>0</v>
      </c>
      <c r="Q296" s="170">
        <v>0.00639</v>
      </c>
      <c r="R296" s="170">
        <f>Q296*H296</f>
        <v>0.09584999999999999</v>
      </c>
      <c r="S296" s="170">
        <v>0</v>
      </c>
      <c r="T296" s="171">
        <f>S296*H296</f>
        <v>0</v>
      </c>
      <c r="AR296" s="17" t="s">
        <v>126</v>
      </c>
      <c r="AT296" s="17" t="s">
        <v>121</v>
      </c>
      <c r="AU296" s="17" t="s">
        <v>82</v>
      </c>
      <c r="AY296" s="17" t="s">
        <v>119</v>
      </c>
      <c r="BE296" s="172">
        <f>IF(N296="základní",J296,0)</f>
        <v>0</v>
      </c>
      <c r="BF296" s="172">
        <f>IF(N296="snížená",J296,0)</f>
        <v>0</v>
      </c>
      <c r="BG296" s="172">
        <f>IF(N296="zákl. přenesená",J296,0)</f>
        <v>0</v>
      </c>
      <c r="BH296" s="172">
        <f>IF(N296="sníž. přenesená",J296,0)</f>
        <v>0</v>
      </c>
      <c r="BI296" s="172">
        <f>IF(N296="nulová",J296,0)</f>
        <v>0</v>
      </c>
      <c r="BJ296" s="17" t="s">
        <v>23</v>
      </c>
      <c r="BK296" s="172">
        <f>ROUND(I296*H296,2)</f>
        <v>0</v>
      </c>
      <c r="BL296" s="17" t="s">
        <v>126</v>
      </c>
      <c r="BM296" s="17" t="s">
        <v>443</v>
      </c>
    </row>
    <row r="297" spans="2:47" s="1" customFormat="1" ht="22.5" customHeight="1">
      <c r="B297" s="34"/>
      <c r="D297" s="173" t="s">
        <v>128</v>
      </c>
      <c r="F297" s="174" t="s">
        <v>444</v>
      </c>
      <c r="I297" s="134"/>
      <c r="L297" s="34"/>
      <c r="M297" s="63"/>
      <c r="N297" s="35"/>
      <c r="O297" s="35"/>
      <c r="P297" s="35"/>
      <c r="Q297" s="35"/>
      <c r="R297" s="35"/>
      <c r="S297" s="35"/>
      <c r="T297" s="64"/>
      <c r="AT297" s="17" t="s">
        <v>128</v>
      </c>
      <c r="AU297" s="17" t="s">
        <v>82</v>
      </c>
    </row>
    <row r="298" spans="2:51" s="11" customFormat="1" ht="22.5" customHeight="1">
      <c r="B298" s="176"/>
      <c r="D298" s="173" t="s">
        <v>132</v>
      </c>
      <c r="E298" s="185" t="s">
        <v>22</v>
      </c>
      <c r="F298" s="186" t="s">
        <v>445</v>
      </c>
      <c r="H298" s="187">
        <v>15</v>
      </c>
      <c r="I298" s="181"/>
      <c r="L298" s="176"/>
      <c r="M298" s="182"/>
      <c r="N298" s="183"/>
      <c r="O298" s="183"/>
      <c r="P298" s="183"/>
      <c r="Q298" s="183"/>
      <c r="R298" s="183"/>
      <c r="S298" s="183"/>
      <c r="T298" s="184"/>
      <c r="AT298" s="185" t="s">
        <v>132</v>
      </c>
      <c r="AU298" s="185" t="s">
        <v>82</v>
      </c>
      <c r="AV298" s="11" t="s">
        <v>82</v>
      </c>
      <c r="AW298" s="11" t="s">
        <v>38</v>
      </c>
      <c r="AX298" s="11" t="s">
        <v>23</v>
      </c>
      <c r="AY298" s="185" t="s">
        <v>119</v>
      </c>
    </row>
    <row r="299" spans="2:63" s="10" customFormat="1" ht="29.25" customHeight="1">
      <c r="B299" s="146"/>
      <c r="D299" s="157" t="s">
        <v>73</v>
      </c>
      <c r="E299" s="158" t="s">
        <v>154</v>
      </c>
      <c r="F299" s="158" t="s">
        <v>446</v>
      </c>
      <c r="I299" s="149"/>
      <c r="J299" s="159">
        <f>BK299</f>
        <v>0</v>
      </c>
      <c r="L299" s="146"/>
      <c r="M299" s="151"/>
      <c r="N299" s="152"/>
      <c r="O299" s="152"/>
      <c r="P299" s="153">
        <f>SUM(P300:P332)</f>
        <v>0</v>
      </c>
      <c r="Q299" s="152"/>
      <c r="R299" s="153">
        <f>SUM(R300:R332)</f>
        <v>335.7725889999999</v>
      </c>
      <c r="S299" s="152"/>
      <c r="T299" s="154">
        <f>SUM(T300:T332)</f>
        <v>0</v>
      </c>
      <c r="AR299" s="147" t="s">
        <v>23</v>
      </c>
      <c r="AT299" s="155" t="s">
        <v>73</v>
      </c>
      <c r="AU299" s="155" t="s">
        <v>23</v>
      </c>
      <c r="AY299" s="147" t="s">
        <v>119</v>
      </c>
      <c r="BK299" s="156">
        <f>SUM(BK300:BK332)</f>
        <v>0</v>
      </c>
    </row>
    <row r="300" spans="2:65" s="1" customFormat="1" ht="22.5" customHeight="1">
      <c r="B300" s="160"/>
      <c r="C300" s="161" t="s">
        <v>447</v>
      </c>
      <c r="D300" s="161" t="s">
        <v>121</v>
      </c>
      <c r="E300" s="162" t="s">
        <v>448</v>
      </c>
      <c r="F300" s="163" t="s">
        <v>449</v>
      </c>
      <c r="G300" s="164" t="s">
        <v>124</v>
      </c>
      <c r="H300" s="165">
        <v>450.25</v>
      </c>
      <c r="I300" s="166"/>
      <c r="J300" s="167">
        <f>ROUND(I300*H300,2)</f>
        <v>0</v>
      </c>
      <c r="K300" s="163" t="s">
        <v>125</v>
      </c>
      <c r="L300" s="34"/>
      <c r="M300" s="168" t="s">
        <v>22</v>
      </c>
      <c r="N300" s="169" t="s">
        <v>45</v>
      </c>
      <c r="O300" s="35"/>
      <c r="P300" s="170">
        <f>O300*H300</f>
        <v>0</v>
      </c>
      <c r="Q300" s="170">
        <v>0.50601</v>
      </c>
      <c r="R300" s="170">
        <f>Q300*H300</f>
        <v>227.83100249999998</v>
      </c>
      <c r="S300" s="170">
        <v>0</v>
      </c>
      <c r="T300" s="171">
        <f>S300*H300</f>
        <v>0</v>
      </c>
      <c r="AR300" s="17" t="s">
        <v>126</v>
      </c>
      <c r="AT300" s="17" t="s">
        <v>121</v>
      </c>
      <c r="AU300" s="17" t="s">
        <v>82</v>
      </c>
      <c r="AY300" s="17" t="s">
        <v>119</v>
      </c>
      <c r="BE300" s="172">
        <f>IF(N300="základní",J300,0)</f>
        <v>0</v>
      </c>
      <c r="BF300" s="172">
        <f>IF(N300="snížená",J300,0)</f>
        <v>0</v>
      </c>
      <c r="BG300" s="172">
        <f>IF(N300="zákl. přenesená",J300,0)</f>
        <v>0</v>
      </c>
      <c r="BH300" s="172">
        <f>IF(N300="sníž. přenesená",J300,0)</f>
        <v>0</v>
      </c>
      <c r="BI300" s="172">
        <f>IF(N300="nulová",J300,0)</f>
        <v>0</v>
      </c>
      <c r="BJ300" s="17" t="s">
        <v>23</v>
      </c>
      <c r="BK300" s="172">
        <f>ROUND(I300*H300,2)</f>
        <v>0</v>
      </c>
      <c r="BL300" s="17" t="s">
        <v>126</v>
      </c>
      <c r="BM300" s="17" t="s">
        <v>450</v>
      </c>
    </row>
    <row r="301" spans="2:47" s="1" customFormat="1" ht="22.5" customHeight="1">
      <c r="B301" s="34"/>
      <c r="D301" s="177" t="s">
        <v>128</v>
      </c>
      <c r="F301" s="206" t="s">
        <v>451</v>
      </c>
      <c r="I301" s="134"/>
      <c r="L301" s="34"/>
      <c r="M301" s="63"/>
      <c r="N301" s="35"/>
      <c r="O301" s="35"/>
      <c r="P301" s="35"/>
      <c r="Q301" s="35"/>
      <c r="R301" s="35"/>
      <c r="S301" s="35"/>
      <c r="T301" s="64"/>
      <c r="AT301" s="17" t="s">
        <v>128</v>
      </c>
      <c r="AU301" s="17" t="s">
        <v>82</v>
      </c>
    </row>
    <row r="302" spans="2:65" s="1" customFormat="1" ht="22.5" customHeight="1">
      <c r="B302" s="160"/>
      <c r="C302" s="161" t="s">
        <v>452</v>
      </c>
      <c r="D302" s="161" t="s">
        <v>121</v>
      </c>
      <c r="E302" s="162" t="s">
        <v>453</v>
      </c>
      <c r="F302" s="163" t="s">
        <v>454</v>
      </c>
      <c r="G302" s="164" t="s">
        <v>124</v>
      </c>
      <c r="H302" s="165">
        <v>450.25</v>
      </c>
      <c r="I302" s="166"/>
      <c r="J302" s="167">
        <f>ROUND(I302*H302,2)</f>
        <v>0</v>
      </c>
      <c r="K302" s="163" t="s">
        <v>125</v>
      </c>
      <c r="L302" s="34"/>
      <c r="M302" s="168" t="s">
        <v>22</v>
      </c>
      <c r="N302" s="169" t="s">
        <v>45</v>
      </c>
      <c r="O302" s="35"/>
      <c r="P302" s="170">
        <f>O302*H302</f>
        <v>0</v>
      </c>
      <c r="Q302" s="170">
        <v>0.211</v>
      </c>
      <c r="R302" s="170">
        <f>Q302*H302</f>
        <v>95.00274999999999</v>
      </c>
      <c r="S302" s="170">
        <v>0</v>
      </c>
      <c r="T302" s="171">
        <f>S302*H302</f>
        <v>0</v>
      </c>
      <c r="AR302" s="17" t="s">
        <v>126</v>
      </c>
      <c r="AT302" s="17" t="s">
        <v>121</v>
      </c>
      <c r="AU302" s="17" t="s">
        <v>82</v>
      </c>
      <c r="AY302" s="17" t="s">
        <v>119</v>
      </c>
      <c r="BE302" s="172">
        <f>IF(N302="základní",J302,0)</f>
        <v>0</v>
      </c>
      <c r="BF302" s="172">
        <f>IF(N302="snížená",J302,0)</f>
        <v>0</v>
      </c>
      <c r="BG302" s="172">
        <f>IF(N302="zákl. přenesená",J302,0)</f>
        <v>0</v>
      </c>
      <c r="BH302" s="172">
        <f>IF(N302="sníž. přenesená",J302,0)</f>
        <v>0</v>
      </c>
      <c r="BI302" s="172">
        <f>IF(N302="nulová",J302,0)</f>
        <v>0</v>
      </c>
      <c r="BJ302" s="17" t="s">
        <v>23</v>
      </c>
      <c r="BK302" s="172">
        <f>ROUND(I302*H302,2)</f>
        <v>0</v>
      </c>
      <c r="BL302" s="17" t="s">
        <v>126</v>
      </c>
      <c r="BM302" s="17" t="s">
        <v>455</v>
      </c>
    </row>
    <row r="303" spans="2:47" s="1" customFormat="1" ht="30" customHeight="1">
      <c r="B303" s="34"/>
      <c r="D303" s="173" t="s">
        <v>128</v>
      </c>
      <c r="F303" s="174" t="s">
        <v>456</v>
      </c>
      <c r="I303" s="134"/>
      <c r="L303" s="34"/>
      <c r="M303" s="63"/>
      <c r="N303" s="35"/>
      <c r="O303" s="35"/>
      <c r="P303" s="35"/>
      <c r="Q303" s="35"/>
      <c r="R303" s="35"/>
      <c r="S303" s="35"/>
      <c r="T303" s="64"/>
      <c r="AT303" s="17" t="s">
        <v>128</v>
      </c>
      <c r="AU303" s="17" t="s">
        <v>82</v>
      </c>
    </row>
    <row r="304" spans="2:47" s="1" customFormat="1" ht="30" customHeight="1">
      <c r="B304" s="34"/>
      <c r="D304" s="177" t="s">
        <v>130</v>
      </c>
      <c r="F304" s="205" t="s">
        <v>457</v>
      </c>
      <c r="I304" s="134"/>
      <c r="L304" s="34"/>
      <c r="M304" s="63"/>
      <c r="N304" s="35"/>
      <c r="O304" s="35"/>
      <c r="P304" s="35"/>
      <c r="Q304" s="35"/>
      <c r="R304" s="35"/>
      <c r="S304" s="35"/>
      <c r="T304" s="64"/>
      <c r="AT304" s="17" t="s">
        <v>130</v>
      </c>
      <c r="AU304" s="17" t="s">
        <v>82</v>
      </c>
    </row>
    <row r="305" spans="2:65" s="1" customFormat="1" ht="22.5" customHeight="1">
      <c r="B305" s="160"/>
      <c r="C305" s="161" t="s">
        <v>458</v>
      </c>
      <c r="D305" s="161" t="s">
        <v>121</v>
      </c>
      <c r="E305" s="162" t="s">
        <v>459</v>
      </c>
      <c r="F305" s="163" t="s">
        <v>460</v>
      </c>
      <c r="G305" s="164" t="s">
        <v>124</v>
      </c>
      <c r="H305" s="165">
        <v>16</v>
      </c>
      <c r="I305" s="166"/>
      <c r="J305" s="167">
        <f>ROUND(I305*H305,2)</f>
        <v>0</v>
      </c>
      <c r="K305" s="163" t="s">
        <v>125</v>
      </c>
      <c r="L305" s="34"/>
      <c r="M305" s="168" t="s">
        <v>22</v>
      </c>
      <c r="N305" s="169" t="s">
        <v>45</v>
      </c>
      <c r="O305" s="35"/>
      <c r="P305" s="170">
        <f>O305*H305</f>
        <v>0</v>
      </c>
      <c r="Q305" s="170">
        <v>0.3708</v>
      </c>
      <c r="R305" s="170">
        <f>Q305*H305</f>
        <v>5.9328</v>
      </c>
      <c r="S305" s="170">
        <v>0</v>
      </c>
      <c r="T305" s="171">
        <f>S305*H305</f>
        <v>0</v>
      </c>
      <c r="AR305" s="17" t="s">
        <v>126</v>
      </c>
      <c r="AT305" s="17" t="s">
        <v>121</v>
      </c>
      <c r="AU305" s="17" t="s">
        <v>82</v>
      </c>
      <c r="AY305" s="17" t="s">
        <v>119</v>
      </c>
      <c r="BE305" s="172">
        <f>IF(N305="základní",J305,0)</f>
        <v>0</v>
      </c>
      <c r="BF305" s="172">
        <f>IF(N305="snížená",J305,0)</f>
        <v>0</v>
      </c>
      <c r="BG305" s="172">
        <f>IF(N305="zákl. přenesená",J305,0)</f>
        <v>0</v>
      </c>
      <c r="BH305" s="172">
        <f>IF(N305="sníž. přenesená",J305,0)</f>
        <v>0</v>
      </c>
      <c r="BI305" s="172">
        <f>IF(N305="nulová",J305,0)</f>
        <v>0</v>
      </c>
      <c r="BJ305" s="17" t="s">
        <v>23</v>
      </c>
      <c r="BK305" s="172">
        <f>ROUND(I305*H305,2)</f>
        <v>0</v>
      </c>
      <c r="BL305" s="17" t="s">
        <v>126</v>
      </c>
      <c r="BM305" s="17" t="s">
        <v>461</v>
      </c>
    </row>
    <row r="306" spans="2:47" s="1" customFormat="1" ht="30" customHeight="1">
      <c r="B306" s="34"/>
      <c r="D306" s="173" t="s">
        <v>128</v>
      </c>
      <c r="F306" s="174" t="s">
        <v>462</v>
      </c>
      <c r="I306" s="134"/>
      <c r="L306" s="34"/>
      <c r="M306" s="63"/>
      <c r="N306" s="35"/>
      <c r="O306" s="35"/>
      <c r="P306" s="35"/>
      <c r="Q306" s="35"/>
      <c r="R306" s="35"/>
      <c r="S306" s="35"/>
      <c r="T306" s="64"/>
      <c r="AT306" s="17" t="s">
        <v>128</v>
      </c>
      <c r="AU306" s="17" t="s">
        <v>82</v>
      </c>
    </row>
    <row r="307" spans="2:47" s="1" customFormat="1" ht="78" customHeight="1">
      <c r="B307" s="34"/>
      <c r="D307" s="177" t="s">
        <v>130</v>
      </c>
      <c r="F307" s="205" t="s">
        <v>463</v>
      </c>
      <c r="I307" s="134"/>
      <c r="L307" s="34"/>
      <c r="M307" s="63"/>
      <c r="N307" s="35"/>
      <c r="O307" s="35"/>
      <c r="P307" s="35"/>
      <c r="Q307" s="35"/>
      <c r="R307" s="35"/>
      <c r="S307" s="35"/>
      <c r="T307" s="64"/>
      <c r="AT307" s="17" t="s">
        <v>130</v>
      </c>
      <c r="AU307" s="17" t="s">
        <v>82</v>
      </c>
    </row>
    <row r="308" spans="2:65" s="1" customFormat="1" ht="31.5" customHeight="1">
      <c r="B308" s="160"/>
      <c r="C308" s="161" t="s">
        <v>464</v>
      </c>
      <c r="D308" s="161" t="s">
        <v>121</v>
      </c>
      <c r="E308" s="162" t="s">
        <v>465</v>
      </c>
      <c r="F308" s="163" t="s">
        <v>466</v>
      </c>
      <c r="G308" s="164" t="s">
        <v>124</v>
      </c>
      <c r="H308" s="165">
        <v>16</v>
      </c>
      <c r="I308" s="166"/>
      <c r="J308" s="167">
        <f>ROUND(I308*H308,2)</f>
        <v>0</v>
      </c>
      <c r="K308" s="163" t="s">
        <v>125</v>
      </c>
      <c r="L308" s="34"/>
      <c r="M308" s="168" t="s">
        <v>22</v>
      </c>
      <c r="N308" s="169" t="s">
        <v>45</v>
      </c>
      <c r="O308" s="35"/>
      <c r="P308" s="170">
        <f>O308*H308</f>
        <v>0</v>
      </c>
      <c r="Q308" s="170">
        <v>0.39561</v>
      </c>
      <c r="R308" s="170">
        <f>Q308*H308</f>
        <v>6.32976</v>
      </c>
      <c r="S308" s="170">
        <v>0</v>
      </c>
      <c r="T308" s="171">
        <f>S308*H308</f>
        <v>0</v>
      </c>
      <c r="AR308" s="17" t="s">
        <v>126</v>
      </c>
      <c r="AT308" s="17" t="s">
        <v>121</v>
      </c>
      <c r="AU308" s="17" t="s">
        <v>82</v>
      </c>
      <c r="AY308" s="17" t="s">
        <v>119</v>
      </c>
      <c r="BE308" s="172">
        <f>IF(N308="základní",J308,0)</f>
        <v>0</v>
      </c>
      <c r="BF308" s="172">
        <f>IF(N308="snížená",J308,0)</f>
        <v>0</v>
      </c>
      <c r="BG308" s="172">
        <f>IF(N308="zákl. přenesená",J308,0)</f>
        <v>0</v>
      </c>
      <c r="BH308" s="172">
        <f>IF(N308="sníž. přenesená",J308,0)</f>
        <v>0</v>
      </c>
      <c r="BI308" s="172">
        <f>IF(N308="nulová",J308,0)</f>
        <v>0</v>
      </c>
      <c r="BJ308" s="17" t="s">
        <v>23</v>
      </c>
      <c r="BK308" s="172">
        <f>ROUND(I308*H308,2)</f>
        <v>0</v>
      </c>
      <c r="BL308" s="17" t="s">
        <v>126</v>
      </c>
      <c r="BM308" s="17" t="s">
        <v>467</v>
      </c>
    </row>
    <row r="309" spans="2:47" s="1" customFormat="1" ht="30" customHeight="1">
      <c r="B309" s="34"/>
      <c r="D309" s="173" t="s">
        <v>128</v>
      </c>
      <c r="F309" s="174" t="s">
        <v>468</v>
      </c>
      <c r="I309" s="134"/>
      <c r="L309" s="34"/>
      <c r="M309" s="63"/>
      <c r="N309" s="35"/>
      <c r="O309" s="35"/>
      <c r="P309" s="35"/>
      <c r="Q309" s="35"/>
      <c r="R309" s="35"/>
      <c r="S309" s="35"/>
      <c r="T309" s="64"/>
      <c r="AT309" s="17" t="s">
        <v>128</v>
      </c>
      <c r="AU309" s="17" t="s">
        <v>82</v>
      </c>
    </row>
    <row r="310" spans="2:47" s="1" customFormat="1" ht="78" customHeight="1">
      <c r="B310" s="34"/>
      <c r="D310" s="177" t="s">
        <v>130</v>
      </c>
      <c r="F310" s="205" t="s">
        <v>463</v>
      </c>
      <c r="I310" s="134"/>
      <c r="L310" s="34"/>
      <c r="M310" s="63"/>
      <c r="N310" s="35"/>
      <c r="O310" s="35"/>
      <c r="P310" s="35"/>
      <c r="Q310" s="35"/>
      <c r="R310" s="35"/>
      <c r="S310" s="35"/>
      <c r="T310" s="64"/>
      <c r="AT310" s="17" t="s">
        <v>130</v>
      </c>
      <c r="AU310" s="17" t="s">
        <v>82</v>
      </c>
    </row>
    <row r="311" spans="2:65" s="1" customFormat="1" ht="22.5" customHeight="1">
      <c r="B311" s="160"/>
      <c r="C311" s="161" t="s">
        <v>469</v>
      </c>
      <c r="D311" s="161" t="s">
        <v>121</v>
      </c>
      <c r="E311" s="162" t="s">
        <v>470</v>
      </c>
      <c r="F311" s="163" t="s">
        <v>471</v>
      </c>
      <c r="G311" s="164" t="s">
        <v>124</v>
      </c>
      <c r="H311" s="165">
        <v>450.25</v>
      </c>
      <c r="I311" s="166"/>
      <c r="J311" s="167">
        <f>ROUND(I311*H311,2)</f>
        <v>0</v>
      </c>
      <c r="K311" s="163" t="s">
        <v>125</v>
      </c>
      <c r="L311" s="34"/>
      <c r="M311" s="168" t="s">
        <v>22</v>
      </c>
      <c r="N311" s="169" t="s">
        <v>45</v>
      </c>
      <c r="O311" s="35"/>
      <c r="P311" s="170">
        <f>O311*H311</f>
        <v>0</v>
      </c>
      <c r="Q311" s="170">
        <v>0</v>
      </c>
      <c r="R311" s="170">
        <f>Q311*H311</f>
        <v>0</v>
      </c>
      <c r="S311" s="170">
        <v>0</v>
      </c>
      <c r="T311" s="171">
        <f>S311*H311</f>
        <v>0</v>
      </c>
      <c r="AR311" s="17" t="s">
        <v>126</v>
      </c>
      <c r="AT311" s="17" t="s">
        <v>121</v>
      </c>
      <c r="AU311" s="17" t="s">
        <v>82</v>
      </c>
      <c r="AY311" s="17" t="s">
        <v>119</v>
      </c>
      <c r="BE311" s="172">
        <f>IF(N311="základní",J311,0)</f>
        <v>0</v>
      </c>
      <c r="BF311" s="172">
        <f>IF(N311="snížená",J311,0)</f>
        <v>0</v>
      </c>
      <c r="BG311" s="172">
        <f>IF(N311="zákl. přenesená",J311,0)</f>
        <v>0</v>
      </c>
      <c r="BH311" s="172">
        <f>IF(N311="sníž. přenesená",J311,0)</f>
        <v>0</v>
      </c>
      <c r="BI311" s="172">
        <f>IF(N311="nulová",J311,0)</f>
        <v>0</v>
      </c>
      <c r="BJ311" s="17" t="s">
        <v>23</v>
      </c>
      <c r="BK311" s="172">
        <f>ROUND(I311*H311,2)</f>
        <v>0</v>
      </c>
      <c r="BL311" s="17" t="s">
        <v>126</v>
      </c>
      <c r="BM311" s="17" t="s">
        <v>472</v>
      </c>
    </row>
    <row r="312" spans="2:47" s="1" customFormat="1" ht="30" customHeight="1">
      <c r="B312" s="34"/>
      <c r="D312" s="173" t="s">
        <v>128</v>
      </c>
      <c r="F312" s="174" t="s">
        <v>473</v>
      </c>
      <c r="I312" s="134"/>
      <c r="L312" s="34"/>
      <c r="M312" s="63"/>
      <c r="N312" s="35"/>
      <c r="O312" s="35"/>
      <c r="P312" s="35"/>
      <c r="Q312" s="35"/>
      <c r="R312" s="35"/>
      <c r="S312" s="35"/>
      <c r="T312" s="64"/>
      <c r="AT312" s="17" t="s">
        <v>128</v>
      </c>
      <c r="AU312" s="17" t="s">
        <v>82</v>
      </c>
    </row>
    <row r="313" spans="2:47" s="1" customFormat="1" ht="54" customHeight="1">
      <c r="B313" s="34"/>
      <c r="D313" s="177" t="s">
        <v>130</v>
      </c>
      <c r="F313" s="205" t="s">
        <v>474</v>
      </c>
      <c r="I313" s="134"/>
      <c r="L313" s="34"/>
      <c r="M313" s="63"/>
      <c r="N313" s="35"/>
      <c r="O313" s="35"/>
      <c r="P313" s="35"/>
      <c r="Q313" s="35"/>
      <c r="R313" s="35"/>
      <c r="S313" s="35"/>
      <c r="T313" s="64"/>
      <c r="AT313" s="17" t="s">
        <v>130</v>
      </c>
      <c r="AU313" s="17" t="s">
        <v>82</v>
      </c>
    </row>
    <row r="314" spans="2:65" s="1" customFormat="1" ht="22.5" customHeight="1">
      <c r="B314" s="160"/>
      <c r="C314" s="161" t="s">
        <v>475</v>
      </c>
      <c r="D314" s="161" t="s">
        <v>121</v>
      </c>
      <c r="E314" s="162" t="s">
        <v>476</v>
      </c>
      <c r="F314" s="163" t="s">
        <v>477</v>
      </c>
      <c r="G314" s="164" t="s">
        <v>124</v>
      </c>
      <c r="H314" s="165">
        <v>1108.65</v>
      </c>
      <c r="I314" s="166"/>
      <c r="J314" s="167">
        <f>ROUND(I314*H314,2)</f>
        <v>0</v>
      </c>
      <c r="K314" s="163" t="s">
        <v>125</v>
      </c>
      <c r="L314" s="34"/>
      <c r="M314" s="168" t="s">
        <v>22</v>
      </c>
      <c r="N314" s="169" t="s">
        <v>45</v>
      </c>
      <c r="O314" s="35"/>
      <c r="P314" s="170">
        <f>O314*H314</f>
        <v>0</v>
      </c>
      <c r="Q314" s="170">
        <v>0.00061</v>
      </c>
      <c r="R314" s="170">
        <f>Q314*H314</f>
        <v>0.6762765000000001</v>
      </c>
      <c r="S314" s="170">
        <v>0</v>
      </c>
      <c r="T314" s="171">
        <f>S314*H314</f>
        <v>0</v>
      </c>
      <c r="AR314" s="17" t="s">
        <v>126</v>
      </c>
      <c r="AT314" s="17" t="s">
        <v>121</v>
      </c>
      <c r="AU314" s="17" t="s">
        <v>82</v>
      </c>
      <c r="AY314" s="17" t="s">
        <v>119</v>
      </c>
      <c r="BE314" s="172">
        <f>IF(N314="základní",J314,0)</f>
        <v>0</v>
      </c>
      <c r="BF314" s="172">
        <f>IF(N314="snížená",J314,0)</f>
        <v>0</v>
      </c>
      <c r="BG314" s="172">
        <f>IF(N314="zákl. přenesená",J314,0)</f>
        <v>0</v>
      </c>
      <c r="BH314" s="172">
        <f>IF(N314="sníž. přenesená",J314,0)</f>
        <v>0</v>
      </c>
      <c r="BI314" s="172">
        <f>IF(N314="nulová",J314,0)</f>
        <v>0</v>
      </c>
      <c r="BJ314" s="17" t="s">
        <v>23</v>
      </c>
      <c r="BK314" s="172">
        <f>ROUND(I314*H314,2)</f>
        <v>0</v>
      </c>
      <c r="BL314" s="17" t="s">
        <v>126</v>
      </c>
      <c r="BM314" s="17" t="s">
        <v>478</v>
      </c>
    </row>
    <row r="315" spans="2:47" s="1" customFormat="1" ht="22.5" customHeight="1">
      <c r="B315" s="34"/>
      <c r="D315" s="173" t="s">
        <v>128</v>
      </c>
      <c r="F315" s="174" t="s">
        <v>479</v>
      </c>
      <c r="I315" s="134"/>
      <c r="L315" s="34"/>
      <c r="M315" s="63"/>
      <c r="N315" s="35"/>
      <c r="O315" s="35"/>
      <c r="P315" s="35"/>
      <c r="Q315" s="35"/>
      <c r="R315" s="35"/>
      <c r="S315" s="35"/>
      <c r="T315" s="64"/>
      <c r="AT315" s="17" t="s">
        <v>128</v>
      </c>
      <c r="AU315" s="17" t="s">
        <v>82</v>
      </c>
    </row>
    <row r="316" spans="2:51" s="11" customFormat="1" ht="22.5" customHeight="1">
      <c r="B316" s="176"/>
      <c r="D316" s="173" t="s">
        <v>132</v>
      </c>
      <c r="E316" s="185" t="s">
        <v>22</v>
      </c>
      <c r="F316" s="186" t="s">
        <v>480</v>
      </c>
      <c r="H316" s="187">
        <v>1070.25</v>
      </c>
      <c r="I316" s="181"/>
      <c r="L316" s="176"/>
      <c r="M316" s="182"/>
      <c r="N316" s="183"/>
      <c r="O316" s="183"/>
      <c r="P316" s="183"/>
      <c r="Q316" s="183"/>
      <c r="R316" s="183"/>
      <c r="S316" s="183"/>
      <c r="T316" s="184"/>
      <c r="AT316" s="185" t="s">
        <v>132</v>
      </c>
      <c r="AU316" s="185" t="s">
        <v>82</v>
      </c>
      <c r="AV316" s="11" t="s">
        <v>82</v>
      </c>
      <c r="AW316" s="11" t="s">
        <v>38</v>
      </c>
      <c r="AX316" s="11" t="s">
        <v>74</v>
      </c>
      <c r="AY316" s="185" t="s">
        <v>119</v>
      </c>
    </row>
    <row r="317" spans="2:51" s="11" customFormat="1" ht="22.5" customHeight="1">
      <c r="B317" s="176"/>
      <c r="D317" s="173" t="s">
        <v>132</v>
      </c>
      <c r="E317" s="185" t="s">
        <v>22</v>
      </c>
      <c r="F317" s="186" t="s">
        <v>481</v>
      </c>
      <c r="H317" s="187">
        <v>38.4</v>
      </c>
      <c r="I317" s="181"/>
      <c r="L317" s="176"/>
      <c r="M317" s="182"/>
      <c r="N317" s="183"/>
      <c r="O317" s="183"/>
      <c r="P317" s="183"/>
      <c r="Q317" s="183"/>
      <c r="R317" s="183"/>
      <c r="S317" s="183"/>
      <c r="T317" s="184"/>
      <c r="AT317" s="185" t="s">
        <v>132</v>
      </c>
      <c r="AU317" s="185" t="s">
        <v>82</v>
      </c>
      <c r="AV317" s="11" t="s">
        <v>82</v>
      </c>
      <c r="AW317" s="11" t="s">
        <v>38</v>
      </c>
      <c r="AX317" s="11" t="s">
        <v>74</v>
      </c>
      <c r="AY317" s="185" t="s">
        <v>119</v>
      </c>
    </row>
    <row r="318" spans="2:51" s="13" customFormat="1" ht="22.5" customHeight="1">
      <c r="B318" s="196"/>
      <c r="D318" s="177" t="s">
        <v>132</v>
      </c>
      <c r="E318" s="197" t="s">
        <v>22</v>
      </c>
      <c r="F318" s="198" t="s">
        <v>149</v>
      </c>
      <c r="H318" s="199">
        <v>1108.65</v>
      </c>
      <c r="I318" s="200"/>
      <c r="L318" s="196"/>
      <c r="M318" s="201"/>
      <c r="N318" s="202"/>
      <c r="O318" s="202"/>
      <c r="P318" s="202"/>
      <c r="Q318" s="202"/>
      <c r="R318" s="202"/>
      <c r="S318" s="202"/>
      <c r="T318" s="203"/>
      <c r="AT318" s="204" t="s">
        <v>132</v>
      </c>
      <c r="AU318" s="204" t="s">
        <v>82</v>
      </c>
      <c r="AV318" s="13" t="s">
        <v>126</v>
      </c>
      <c r="AW318" s="13" t="s">
        <v>38</v>
      </c>
      <c r="AX318" s="13" t="s">
        <v>23</v>
      </c>
      <c r="AY318" s="204" t="s">
        <v>119</v>
      </c>
    </row>
    <row r="319" spans="2:65" s="1" customFormat="1" ht="31.5" customHeight="1">
      <c r="B319" s="160"/>
      <c r="C319" s="161" t="s">
        <v>482</v>
      </c>
      <c r="D319" s="161" t="s">
        <v>121</v>
      </c>
      <c r="E319" s="162" t="s">
        <v>483</v>
      </c>
      <c r="F319" s="163" t="s">
        <v>484</v>
      </c>
      <c r="G319" s="164" t="s">
        <v>124</v>
      </c>
      <c r="H319" s="165">
        <v>642.4</v>
      </c>
      <c r="I319" s="166"/>
      <c r="J319" s="167">
        <f>ROUND(I319*H319,2)</f>
        <v>0</v>
      </c>
      <c r="K319" s="163" t="s">
        <v>125</v>
      </c>
      <c r="L319" s="34"/>
      <c r="M319" s="168" t="s">
        <v>22</v>
      </c>
      <c r="N319" s="169" t="s">
        <v>45</v>
      </c>
      <c r="O319" s="35"/>
      <c r="P319" s="170">
        <f>O319*H319</f>
        <v>0</v>
      </c>
      <c r="Q319" s="170">
        <v>0</v>
      </c>
      <c r="R319" s="170">
        <f>Q319*H319</f>
        <v>0</v>
      </c>
      <c r="S319" s="170">
        <v>0</v>
      </c>
      <c r="T319" s="171">
        <f>S319*H319</f>
        <v>0</v>
      </c>
      <c r="AR319" s="17" t="s">
        <v>126</v>
      </c>
      <c r="AT319" s="17" t="s">
        <v>121</v>
      </c>
      <c r="AU319" s="17" t="s">
        <v>82</v>
      </c>
      <c r="AY319" s="17" t="s">
        <v>119</v>
      </c>
      <c r="BE319" s="172">
        <f>IF(N319="základní",J319,0)</f>
        <v>0</v>
      </c>
      <c r="BF319" s="172">
        <f>IF(N319="snížená",J319,0)</f>
        <v>0</v>
      </c>
      <c r="BG319" s="172">
        <f>IF(N319="zákl. přenesená",J319,0)</f>
        <v>0</v>
      </c>
      <c r="BH319" s="172">
        <f>IF(N319="sníž. přenesená",J319,0)</f>
        <v>0</v>
      </c>
      <c r="BI319" s="172">
        <f>IF(N319="nulová",J319,0)</f>
        <v>0</v>
      </c>
      <c r="BJ319" s="17" t="s">
        <v>23</v>
      </c>
      <c r="BK319" s="172">
        <f>ROUND(I319*H319,2)</f>
        <v>0</v>
      </c>
      <c r="BL319" s="17" t="s">
        <v>126</v>
      </c>
      <c r="BM319" s="17" t="s">
        <v>485</v>
      </c>
    </row>
    <row r="320" spans="2:47" s="1" customFormat="1" ht="30" customHeight="1">
      <c r="B320" s="34"/>
      <c r="D320" s="173" t="s">
        <v>128</v>
      </c>
      <c r="F320" s="174" t="s">
        <v>486</v>
      </c>
      <c r="I320" s="134"/>
      <c r="L320" s="34"/>
      <c r="M320" s="63"/>
      <c r="N320" s="35"/>
      <c r="O320" s="35"/>
      <c r="P320" s="35"/>
      <c r="Q320" s="35"/>
      <c r="R320" s="35"/>
      <c r="S320" s="35"/>
      <c r="T320" s="64"/>
      <c r="AT320" s="17" t="s">
        <v>128</v>
      </c>
      <c r="AU320" s="17" t="s">
        <v>82</v>
      </c>
    </row>
    <row r="321" spans="2:47" s="1" customFormat="1" ht="30" customHeight="1">
      <c r="B321" s="34"/>
      <c r="D321" s="173" t="s">
        <v>130</v>
      </c>
      <c r="F321" s="175" t="s">
        <v>487</v>
      </c>
      <c r="I321" s="134"/>
      <c r="L321" s="34"/>
      <c r="M321" s="63"/>
      <c r="N321" s="35"/>
      <c r="O321" s="35"/>
      <c r="P321" s="35"/>
      <c r="Q321" s="35"/>
      <c r="R321" s="35"/>
      <c r="S321" s="35"/>
      <c r="T321" s="64"/>
      <c r="AT321" s="17" t="s">
        <v>130</v>
      </c>
      <c r="AU321" s="17" t="s">
        <v>82</v>
      </c>
    </row>
    <row r="322" spans="2:51" s="11" customFormat="1" ht="22.5" customHeight="1">
      <c r="B322" s="176"/>
      <c r="D322" s="177" t="s">
        <v>132</v>
      </c>
      <c r="E322" s="178" t="s">
        <v>22</v>
      </c>
      <c r="F322" s="179" t="s">
        <v>488</v>
      </c>
      <c r="H322" s="180">
        <v>642.4</v>
      </c>
      <c r="I322" s="181"/>
      <c r="L322" s="176"/>
      <c r="M322" s="182"/>
      <c r="N322" s="183"/>
      <c r="O322" s="183"/>
      <c r="P322" s="183"/>
      <c r="Q322" s="183"/>
      <c r="R322" s="183"/>
      <c r="S322" s="183"/>
      <c r="T322" s="184"/>
      <c r="AT322" s="185" t="s">
        <v>132</v>
      </c>
      <c r="AU322" s="185" t="s">
        <v>82</v>
      </c>
      <c r="AV322" s="11" t="s">
        <v>82</v>
      </c>
      <c r="AW322" s="11" t="s">
        <v>38</v>
      </c>
      <c r="AX322" s="11" t="s">
        <v>23</v>
      </c>
      <c r="AY322" s="185" t="s">
        <v>119</v>
      </c>
    </row>
    <row r="323" spans="2:65" s="1" customFormat="1" ht="22.5" customHeight="1">
      <c r="B323" s="160"/>
      <c r="C323" s="161" t="s">
        <v>489</v>
      </c>
      <c r="D323" s="161" t="s">
        <v>121</v>
      </c>
      <c r="E323" s="162" t="s">
        <v>490</v>
      </c>
      <c r="F323" s="163" t="s">
        <v>491</v>
      </c>
      <c r="G323" s="164" t="s">
        <v>124</v>
      </c>
      <c r="H323" s="165">
        <v>450.25</v>
      </c>
      <c r="I323" s="166"/>
      <c r="J323" s="167">
        <f>ROUND(I323*H323,2)</f>
        <v>0</v>
      </c>
      <c r="K323" s="163" t="s">
        <v>125</v>
      </c>
      <c r="L323" s="34"/>
      <c r="M323" s="168" t="s">
        <v>22</v>
      </c>
      <c r="N323" s="169" t="s">
        <v>45</v>
      </c>
      <c r="O323" s="35"/>
      <c r="P323" s="170">
        <f>O323*H323</f>
        <v>0</v>
      </c>
      <c r="Q323" s="170">
        <v>0</v>
      </c>
      <c r="R323" s="170">
        <f>Q323*H323</f>
        <v>0</v>
      </c>
      <c r="S323" s="170">
        <v>0</v>
      </c>
      <c r="T323" s="171">
        <f>S323*H323</f>
        <v>0</v>
      </c>
      <c r="AR323" s="17" t="s">
        <v>126</v>
      </c>
      <c r="AT323" s="17" t="s">
        <v>121</v>
      </c>
      <c r="AU323" s="17" t="s">
        <v>82</v>
      </c>
      <c r="AY323" s="17" t="s">
        <v>119</v>
      </c>
      <c r="BE323" s="172">
        <f>IF(N323="základní",J323,0)</f>
        <v>0</v>
      </c>
      <c r="BF323" s="172">
        <f>IF(N323="snížená",J323,0)</f>
        <v>0</v>
      </c>
      <c r="BG323" s="172">
        <f>IF(N323="zákl. přenesená",J323,0)</f>
        <v>0</v>
      </c>
      <c r="BH323" s="172">
        <f>IF(N323="sníž. přenesená",J323,0)</f>
        <v>0</v>
      </c>
      <c r="BI323" s="172">
        <f>IF(N323="nulová",J323,0)</f>
        <v>0</v>
      </c>
      <c r="BJ323" s="17" t="s">
        <v>23</v>
      </c>
      <c r="BK323" s="172">
        <f>ROUND(I323*H323,2)</f>
        <v>0</v>
      </c>
      <c r="BL323" s="17" t="s">
        <v>126</v>
      </c>
      <c r="BM323" s="17" t="s">
        <v>492</v>
      </c>
    </row>
    <row r="324" spans="2:47" s="1" customFormat="1" ht="30" customHeight="1">
      <c r="B324" s="34"/>
      <c r="D324" s="173" t="s">
        <v>128</v>
      </c>
      <c r="F324" s="174" t="s">
        <v>493</v>
      </c>
      <c r="I324" s="134"/>
      <c r="L324" s="34"/>
      <c r="M324" s="63"/>
      <c r="N324" s="35"/>
      <c r="O324" s="35"/>
      <c r="P324" s="35"/>
      <c r="Q324" s="35"/>
      <c r="R324" s="35"/>
      <c r="S324" s="35"/>
      <c r="T324" s="64"/>
      <c r="AT324" s="17" t="s">
        <v>128</v>
      </c>
      <c r="AU324" s="17" t="s">
        <v>82</v>
      </c>
    </row>
    <row r="325" spans="2:47" s="1" customFormat="1" ht="30" customHeight="1">
      <c r="B325" s="34"/>
      <c r="D325" s="177" t="s">
        <v>130</v>
      </c>
      <c r="F325" s="205" t="s">
        <v>494</v>
      </c>
      <c r="I325" s="134"/>
      <c r="L325" s="34"/>
      <c r="M325" s="63"/>
      <c r="N325" s="35"/>
      <c r="O325" s="35"/>
      <c r="P325" s="35"/>
      <c r="Q325" s="35"/>
      <c r="R325" s="35"/>
      <c r="S325" s="35"/>
      <c r="T325" s="64"/>
      <c r="AT325" s="17" t="s">
        <v>130</v>
      </c>
      <c r="AU325" s="17" t="s">
        <v>82</v>
      </c>
    </row>
    <row r="326" spans="2:65" s="1" customFormat="1" ht="22.5" customHeight="1">
      <c r="B326" s="160"/>
      <c r="C326" s="161" t="s">
        <v>495</v>
      </c>
      <c r="D326" s="161" t="s">
        <v>121</v>
      </c>
      <c r="E326" s="162" t="s">
        <v>496</v>
      </c>
      <c r="F326" s="163" t="s">
        <v>497</v>
      </c>
      <c r="G326" s="164" t="s">
        <v>166</v>
      </c>
      <c r="H326" s="165">
        <v>569.8</v>
      </c>
      <c r="I326" s="166"/>
      <c r="J326" s="167">
        <f>ROUND(I326*H326,2)</f>
        <v>0</v>
      </c>
      <c r="K326" s="163" t="s">
        <v>22</v>
      </c>
      <c r="L326" s="34"/>
      <c r="M326" s="168" t="s">
        <v>22</v>
      </c>
      <c r="N326" s="169" t="s">
        <v>45</v>
      </c>
      <c r="O326" s="35"/>
      <c r="P326" s="170">
        <f>O326*H326</f>
        <v>0</v>
      </c>
      <c r="Q326" s="170">
        <v>0</v>
      </c>
      <c r="R326" s="170">
        <f>Q326*H326</f>
        <v>0</v>
      </c>
      <c r="S326" s="170">
        <v>0</v>
      </c>
      <c r="T326" s="171">
        <f>S326*H326</f>
        <v>0</v>
      </c>
      <c r="AR326" s="17" t="s">
        <v>126</v>
      </c>
      <c r="AT326" s="17" t="s">
        <v>121</v>
      </c>
      <c r="AU326" s="17" t="s">
        <v>82</v>
      </c>
      <c r="AY326" s="17" t="s">
        <v>119</v>
      </c>
      <c r="BE326" s="172">
        <f>IF(N326="základní",J326,0)</f>
        <v>0</v>
      </c>
      <c r="BF326" s="172">
        <f>IF(N326="snížená",J326,0)</f>
        <v>0</v>
      </c>
      <c r="BG326" s="172">
        <f>IF(N326="zákl. přenesená",J326,0)</f>
        <v>0</v>
      </c>
      <c r="BH326" s="172">
        <f>IF(N326="sníž. přenesená",J326,0)</f>
        <v>0</v>
      </c>
      <c r="BI326" s="172">
        <f>IF(N326="nulová",J326,0)</f>
        <v>0</v>
      </c>
      <c r="BJ326" s="17" t="s">
        <v>23</v>
      </c>
      <c r="BK326" s="172">
        <f>ROUND(I326*H326,2)</f>
        <v>0</v>
      </c>
      <c r="BL326" s="17" t="s">
        <v>126</v>
      </c>
      <c r="BM326" s="17" t="s">
        <v>498</v>
      </c>
    </row>
    <row r="327" spans="2:47" s="1" customFormat="1" ht="22.5" customHeight="1">
      <c r="B327" s="34"/>
      <c r="D327" s="173" t="s">
        <v>128</v>
      </c>
      <c r="F327" s="174" t="s">
        <v>497</v>
      </c>
      <c r="I327" s="134"/>
      <c r="L327" s="34"/>
      <c r="M327" s="63"/>
      <c r="N327" s="35"/>
      <c r="O327" s="35"/>
      <c r="P327" s="35"/>
      <c r="Q327" s="35"/>
      <c r="R327" s="35"/>
      <c r="S327" s="35"/>
      <c r="T327" s="64"/>
      <c r="AT327" s="17" t="s">
        <v>128</v>
      </c>
      <c r="AU327" s="17" t="s">
        <v>82</v>
      </c>
    </row>
    <row r="328" spans="2:51" s="11" customFormat="1" ht="22.5" customHeight="1">
      <c r="B328" s="176"/>
      <c r="D328" s="173" t="s">
        <v>132</v>
      </c>
      <c r="E328" s="185" t="s">
        <v>22</v>
      </c>
      <c r="F328" s="186" t="s">
        <v>499</v>
      </c>
      <c r="H328" s="187">
        <v>501</v>
      </c>
      <c r="I328" s="181"/>
      <c r="L328" s="176"/>
      <c r="M328" s="182"/>
      <c r="N328" s="183"/>
      <c r="O328" s="183"/>
      <c r="P328" s="183"/>
      <c r="Q328" s="183"/>
      <c r="R328" s="183"/>
      <c r="S328" s="183"/>
      <c r="T328" s="184"/>
      <c r="AT328" s="185" t="s">
        <v>132</v>
      </c>
      <c r="AU328" s="185" t="s">
        <v>82</v>
      </c>
      <c r="AV328" s="11" t="s">
        <v>82</v>
      </c>
      <c r="AW328" s="11" t="s">
        <v>38</v>
      </c>
      <c r="AX328" s="11" t="s">
        <v>74</v>
      </c>
      <c r="AY328" s="185" t="s">
        <v>119</v>
      </c>
    </row>
    <row r="329" spans="2:51" s="12" customFormat="1" ht="22.5" customHeight="1">
      <c r="B329" s="188"/>
      <c r="D329" s="173" t="s">
        <v>132</v>
      </c>
      <c r="E329" s="189" t="s">
        <v>22</v>
      </c>
      <c r="F329" s="190" t="s">
        <v>500</v>
      </c>
      <c r="H329" s="191">
        <v>501</v>
      </c>
      <c r="I329" s="192"/>
      <c r="L329" s="188"/>
      <c r="M329" s="193"/>
      <c r="N329" s="194"/>
      <c r="O329" s="194"/>
      <c r="P329" s="194"/>
      <c r="Q329" s="194"/>
      <c r="R329" s="194"/>
      <c r="S329" s="194"/>
      <c r="T329" s="195"/>
      <c r="AT329" s="189" t="s">
        <v>132</v>
      </c>
      <c r="AU329" s="189" t="s">
        <v>82</v>
      </c>
      <c r="AV329" s="12" t="s">
        <v>139</v>
      </c>
      <c r="AW329" s="12" t="s">
        <v>38</v>
      </c>
      <c r="AX329" s="12" t="s">
        <v>74</v>
      </c>
      <c r="AY329" s="189" t="s">
        <v>119</v>
      </c>
    </row>
    <row r="330" spans="2:51" s="11" customFormat="1" ht="22.5" customHeight="1">
      <c r="B330" s="176"/>
      <c r="D330" s="173" t="s">
        <v>132</v>
      </c>
      <c r="E330" s="185" t="s">
        <v>22</v>
      </c>
      <c r="F330" s="186" t="s">
        <v>501</v>
      </c>
      <c r="H330" s="187">
        <v>68.8</v>
      </c>
      <c r="I330" s="181"/>
      <c r="L330" s="176"/>
      <c r="M330" s="182"/>
      <c r="N330" s="183"/>
      <c r="O330" s="183"/>
      <c r="P330" s="183"/>
      <c r="Q330" s="183"/>
      <c r="R330" s="183"/>
      <c r="S330" s="183"/>
      <c r="T330" s="184"/>
      <c r="AT330" s="185" t="s">
        <v>132</v>
      </c>
      <c r="AU330" s="185" t="s">
        <v>82</v>
      </c>
      <c r="AV330" s="11" t="s">
        <v>82</v>
      </c>
      <c r="AW330" s="11" t="s">
        <v>38</v>
      </c>
      <c r="AX330" s="11" t="s">
        <v>74</v>
      </c>
      <c r="AY330" s="185" t="s">
        <v>119</v>
      </c>
    </row>
    <row r="331" spans="2:51" s="12" customFormat="1" ht="22.5" customHeight="1">
      <c r="B331" s="188"/>
      <c r="D331" s="173" t="s">
        <v>132</v>
      </c>
      <c r="E331" s="189" t="s">
        <v>22</v>
      </c>
      <c r="F331" s="190" t="s">
        <v>148</v>
      </c>
      <c r="H331" s="191">
        <v>68.8</v>
      </c>
      <c r="I331" s="192"/>
      <c r="L331" s="188"/>
      <c r="M331" s="193"/>
      <c r="N331" s="194"/>
      <c r="O331" s="194"/>
      <c r="P331" s="194"/>
      <c r="Q331" s="194"/>
      <c r="R331" s="194"/>
      <c r="S331" s="194"/>
      <c r="T331" s="195"/>
      <c r="AT331" s="189" t="s">
        <v>132</v>
      </c>
      <c r="AU331" s="189" t="s">
        <v>82</v>
      </c>
      <c r="AV331" s="12" t="s">
        <v>139</v>
      </c>
      <c r="AW331" s="12" t="s">
        <v>38</v>
      </c>
      <c r="AX331" s="12" t="s">
        <v>74</v>
      </c>
      <c r="AY331" s="189" t="s">
        <v>119</v>
      </c>
    </row>
    <row r="332" spans="2:51" s="13" customFormat="1" ht="22.5" customHeight="1">
      <c r="B332" s="196"/>
      <c r="D332" s="173" t="s">
        <v>132</v>
      </c>
      <c r="E332" s="217" t="s">
        <v>22</v>
      </c>
      <c r="F332" s="218" t="s">
        <v>149</v>
      </c>
      <c r="H332" s="219">
        <v>569.8</v>
      </c>
      <c r="I332" s="200"/>
      <c r="L332" s="196"/>
      <c r="M332" s="201"/>
      <c r="N332" s="202"/>
      <c r="O332" s="202"/>
      <c r="P332" s="202"/>
      <c r="Q332" s="202"/>
      <c r="R332" s="202"/>
      <c r="S332" s="202"/>
      <c r="T332" s="203"/>
      <c r="AT332" s="204" t="s">
        <v>132</v>
      </c>
      <c r="AU332" s="204" t="s">
        <v>82</v>
      </c>
      <c r="AV332" s="13" t="s">
        <v>126</v>
      </c>
      <c r="AW332" s="13" t="s">
        <v>38</v>
      </c>
      <c r="AX332" s="13" t="s">
        <v>23</v>
      </c>
      <c r="AY332" s="204" t="s">
        <v>119</v>
      </c>
    </row>
    <row r="333" spans="2:63" s="10" customFormat="1" ht="29.25" customHeight="1">
      <c r="B333" s="146"/>
      <c r="D333" s="157" t="s">
        <v>73</v>
      </c>
      <c r="E333" s="158" t="s">
        <v>179</v>
      </c>
      <c r="F333" s="158" t="s">
        <v>502</v>
      </c>
      <c r="I333" s="149"/>
      <c r="J333" s="159">
        <f>BK333</f>
        <v>0</v>
      </c>
      <c r="L333" s="146"/>
      <c r="M333" s="151"/>
      <c r="N333" s="152"/>
      <c r="O333" s="152"/>
      <c r="P333" s="153">
        <f>SUM(P334:P618)</f>
        <v>0</v>
      </c>
      <c r="Q333" s="152"/>
      <c r="R333" s="153">
        <f>SUM(R334:R618)</f>
        <v>26.752791009999996</v>
      </c>
      <c r="S333" s="152"/>
      <c r="T333" s="154">
        <f>SUM(T334:T618)</f>
        <v>1.2000000000000002</v>
      </c>
      <c r="AR333" s="147" t="s">
        <v>23</v>
      </c>
      <c r="AT333" s="155" t="s">
        <v>73</v>
      </c>
      <c r="AU333" s="155" t="s">
        <v>23</v>
      </c>
      <c r="AY333" s="147" t="s">
        <v>119</v>
      </c>
      <c r="BK333" s="156">
        <f>SUM(BK334:BK618)</f>
        <v>0</v>
      </c>
    </row>
    <row r="334" spans="2:65" s="1" customFormat="1" ht="22.5" customHeight="1">
      <c r="B334" s="160"/>
      <c r="C334" s="161" t="s">
        <v>503</v>
      </c>
      <c r="D334" s="161" t="s">
        <v>121</v>
      </c>
      <c r="E334" s="162" t="s">
        <v>504</v>
      </c>
      <c r="F334" s="163" t="s">
        <v>505</v>
      </c>
      <c r="G334" s="164" t="s">
        <v>409</v>
      </c>
      <c r="H334" s="165">
        <v>1</v>
      </c>
      <c r="I334" s="166"/>
      <c r="J334" s="167">
        <f>ROUND(I334*H334,2)</f>
        <v>0</v>
      </c>
      <c r="K334" s="163" t="s">
        <v>125</v>
      </c>
      <c r="L334" s="34"/>
      <c r="M334" s="168" t="s">
        <v>22</v>
      </c>
      <c r="N334" s="169" t="s">
        <v>45</v>
      </c>
      <c r="O334" s="35"/>
      <c r="P334" s="170">
        <f>O334*H334</f>
        <v>0</v>
      </c>
      <c r="Q334" s="170">
        <v>0</v>
      </c>
      <c r="R334" s="170">
        <f>Q334*H334</f>
        <v>0</v>
      </c>
      <c r="S334" s="170">
        <v>0</v>
      </c>
      <c r="T334" s="171">
        <f>S334*H334</f>
        <v>0</v>
      </c>
      <c r="AR334" s="17" t="s">
        <v>126</v>
      </c>
      <c r="AT334" s="17" t="s">
        <v>121</v>
      </c>
      <c r="AU334" s="17" t="s">
        <v>82</v>
      </c>
      <c r="AY334" s="17" t="s">
        <v>119</v>
      </c>
      <c r="BE334" s="172">
        <f>IF(N334="základní",J334,0)</f>
        <v>0</v>
      </c>
      <c r="BF334" s="172">
        <f>IF(N334="snížená",J334,0)</f>
        <v>0</v>
      </c>
      <c r="BG334" s="172">
        <f>IF(N334="zákl. přenesená",J334,0)</f>
        <v>0</v>
      </c>
      <c r="BH334" s="172">
        <f>IF(N334="sníž. přenesená",J334,0)</f>
        <v>0</v>
      </c>
      <c r="BI334" s="172">
        <f>IF(N334="nulová",J334,0)</f>
        <v>0</v>
      </c>
      <c r="BJ334" s="17" t="s">
        <v>23</v>
      </c>
      <c r="BK334" s="172">
        <f>ROUND(I334*H334,2)</f>
        <v>0</v>
      </c>
      <c r="BL334" s="17" t="s">
        <v>126</v>
      </c>
      <c r="BM334" s="17" t="s">
        <v>506</v>
      </c>
    </row>
    <row r="335" spans="2:47" s="1" customFormat="1" ht="22.5" customHeight="1">
      <c r="B335" s="34"/>
      <c r="D335" s="173" t="s">
        <v>128</v>
      </c>
      <c r="F335" s="174" t="s">
        <v>505</v>
      </c>
      <c r="I335" s="134"/>
      <c r="L335" s="34"/>
      <c r="M335" s="63"/>
      <c r="N335" s="35"/>
      <c r="O335" s="35"/>
      <c r="P335" s="35"/>
      <c r="Q335" s="35"/>
      <c r="R335" s="35"/>
      <c r="S335" s="35"/>
      <c r="T335" s="64"/>
      <c r="AT335" s="17" t="s">
        <v>128</v>
      </c>
      <c r="AU335" s="17" t="s">
        <v>82</v>
      </c>
    </row>
    <row r="336" spans="2:47" s="1" customFormat="1" ht="66" customHeight="1">
      <c r="B336" s="34"/>
      <c r="D336" s="173" t="s">
        <v>130</v>
      </c>
      <c r="F336" s="175" t="s">
        <v>507</v>
      </c>
      <c r="I336" s="134"/>
      <c r="L336" s="34"/>
      <c r="M336" s="63"/>
      <c r="N336" s="35"/>
      <c r="O336" s="35"/>
      <c r="P336" s="35"/>
      <c r="Q336" s="35"/>
      <c r="R336" s="35"/>
      <c r="S336" s="35"/>
      <c r="T336" s="64"/>
      <c r="AT336" s="17" t="s">
        <v>130</v>
      </c>
      <c r="AU336" s="17" t="s">
        <v>82</v>
      </c>
    </row>
    <row r="337" spans="2:47" s="1" customFormat="1" ht="30" customHeight="1">
      <c r="B337" s="34"/>
      <c r="D337" s="177" t="s">
        <v>170</v>
      </c>
      <c r="F337" s="205" t="s">
        <v>508</v>
      </c>
      <c r="I337" s="134"/>
      <c r="L337" s="34"/>
      <c r="M337" s="63"/>
      <c r="N337" s="35"/>
      <c r="O337" s="35"/>
      <c r="P337" s="35"/>
      <c r="Q337" s="35"/>
      <c r="R337" s="35"/>
      <c r="S337" s="35"/>
      <c r="T337" s="64"/>
      <c r="AT337" s="17" t="s">
        <v>170</v>
      </c>
      <c r="AU337" s="17" t="s">
        <v>82</v>
      </c>
    </row>
    <row r="338" spans="2:65" s="1" customFormat="1" ht="22.5" customHeight="1">
      <c r="B338" s="160"/>
      <c r="C338" s="161" t="s">
        <v>509</v>
      </c>
      <c r="D338" s="161" t="s">
        <v>121</v>
      </c>
      <c r="E338" s="162" t="s">
        <v>510</v>
      </c>
      <c r="F338" s="163" t="s">
        <v>511</v>
      </c>
      <c r="G338" s="164" t="s">
        <v>409</v>
      </c>
      <c r="H338" s="165">
        <v>2</v>
      </c>
      <c r="I338" s="166"/>
      <c r="J338" s="167">
        <f>ROUND(I338*H338,2)</f>
        <v>0</v>
      </c>
      <c r="K338" s="163" t="s">
        <v>125</v>
      </c>
      <c r="L338" s="34"/>
      <c r="M338" s="168" t="s">
        <v>22</v>
      </c>
      <c r="N338" s="169" t="s">
        <v>45</v>
      </c>
      <c r="O338" s="35"/>
      <c r="P338" s="170">
        <f>O338*H338</f>
        <v>0</v>
      </c>
      <c r="Q338" s="170">
        <v>0</v>
      </c>
      <c r="R338" s="170">
        <f>Q338*H338</f>
        <v>0</v>
      </c>
      <c r="S338" s="170">
        <v>0</v>
      </c>
      <c r="T338" s="171">
        <f>S338*H338</f>
        <v>0</v>
      </c>
      <c r="AR338" s="17" t="s">
        <v>126</v>
      </c>
      <c r="AT338" s="17" t="s">
        <v>121</v>
      </c>
      <c r="AU338" s="17" t="s">
        <v>82</v>
      </c>
      <c r="AY338" s="17" t="s">
        <v>119</v>
      </c>
      <c r="BE338" s="172">
        <f>IF(N338="základní",J338,0)</f>
        <v>0</v>
      </c>
      <c r="BF338" s="172">
        <f>IF(N338="snížená",J338,0)</f>
        <v>0</v>
      </c>
      <c r="BG338" s="172">
        <f>IF(N338="zákl. přenesená",J338,0)</f>
        <v>0</v>
      </c>
      <c r="BH338" s="172">
        <f>IF(N338="sníž. přenesená",J338,0)</f>
        <v>0</v>
      </c>
      <c r="BI338" s="172">
        <f>IF(N338="nulová",J338,0)</f>
        <v>0</v>
      </c>
      <c r="BJ338" s="17" t="s">
        <v>23</v>
      </c>
      <c r="BK338" s="172">
        <f>ROUND(I338*H338,2)</f>
        <v>0</v>
      </c>
      <c r="BL338" s="17" t="s">
        <v>126</v>
      </c>
      <c r="BM338" s="17" t="s">
        <v>512</v>
      </c>
    </row>
    <row r="339" spans="2:47" s="1" customFormat="1" ht="22.5" customHeight="1">
      <c r="B339" s="34"/>
      <c r="D339" s="173" t="s">
        <v>128</v>
      </c>
      <c r="F339" s="174" t="s">
        <v>511</v>
      </c>
      <c r="I339" s="134"/>
      <c r="L339" s="34"/>
      <c r="M339" s="63"/>
      <c r="N339" s="35"/>
      <c r="O339" s="35"/>
      <c r="P339" s="35"/>
      <c r="Q339" s="35"/>
      <c r="R339" s="35"/>
      <c r="S339" s="35"/>
      <c r="T339" s="64"/>
      <c r="AT339" s="17" t="s">
        <v>128</v>
      </c>
      <c r="AU339" s="17" t="s">
        <v>82</v>
      </c>
    </row>
    <row r="340" spans="2:47" s="1" customFormat="1" ht="66" customHeight="1">
      <c r="B340" s="34"/>
      <c r="D340" s="173" t="s">
        <v>130</v>
      </c>
      <c r="F340" s="175" t="s">
        <v>507</v>
      </c>
      <c r="I340" s="134"/>
      <c r="L340" s="34"/>
      <c r="M340" s="63"/>
      <c r="N340" s="35"/>
      <c r="O340" s="35"/>
      <c r="P340" s="35"/>
      <c r="Q340" s="35"/>
      <c r="R340" s="35"/>
      <c r="S340" s="35"/>
      <c r="T340" s="64"/>
      <c r="AT340" s="17" t="s">
        <v>130</v>
      </c>
      <c r="AU340" s="17" t="s">
        <v>82</v>
      </c>
    </row>
    <row r="341" spans="2:47" s="1" customFormat="1" ht="30" customHeight="1">
      <c r="B341" s="34"/>
      <c r="D341" s="177" t="s">
        <v>170</v>
      </c>
      <c r="F341" s="205" t="s">
        <v>513</v>
      </c>
      <c r="I341" s="134"/>
      <c r="L341" s="34"/>
      <c r="M341" s="63"/>
      <c r="N341" s="35"/>
      <c r="O341" s="35"/>
      <c r="P341" s="35"/>
      <c r="Q341" s="35"/>
      <c r="R341" s="35"/>
      <c r="S341" s="35"/>
      <c r="T341" s="64"/>
      <c r="AT341" s="17" t="s">
        <v>170</v>
      </c>
      <c r="AU341" s="17" t="s">
        <v>82</v>
      </c>
    </row>
    <row r="342" spans="2:65" s="1" customFormat="1" ht="22.5" customHeight="1">
      <c r="B342" s="160"/>
      <c r="C342" s="161" t="s">
        <v>514</v>
      </c>
      <c r="D342" s="161" t="s">
        <v>121</v>
      </c>
      <c r="E342" s="162" t="s">
        <v>515</v>
      </c>
      <c r="F342" s="163" t="s">
        <v>516</v>
      </c>
      <c r="G342" s="164" t="s">
        <v>409</v>
      </c>
      <c r="H342" s="165">
        <v>2</v>
      </c>
      <c r="I342" s="166"/>
      <c r="J342" s="167">
        <f>ROUND(I342*H342,2)</f>
        <v>0</v>
      </c>
      <c r="K342" s="163" t="s">
        <v>125</v>
      </c>
      <c r="L342" s="34"/>
      <c r="M342" s="168" t="s">
        <v>22</v>
      </c>
      <c r="N342" s="169" t="s">
        <v>45</v>
      </c>
      <c r="O342" s="35"/>
      <c r="P342" s="170">
        <f>O342*H342</f>
        <v>0</v>
      </c>
      <c r="Q342" s="170">
        <v>0</v>
      </c>
      <c r="R342" s="170">
        <f>Q342*H342</f>
        <v>0</v>
      </c>
      <c r="S342" s="170">
        <v>0</v>
      </c>
      <c r="T342" s="171">
        <f>S342*H342</f>
        <v>0</v>
      </c>
      <c r="AR342" s="17" t="s">
        <v>126</v>
      </c>
      <c r="AT342" s="17" t="s">
        <v>121</v>
      </c>
      <c r="AU342" s="17" t="s">
        <v>82</v>
      </c>
      <c r="AY342" s="17" t="s">
        <v>119</v>
      </c>
      <c r="BE342" s="172">
        <f>IF(N342="základní",J342,0)</f>
        <v>0</v>
      </c>
      <c r="BF342" s="172">
        <f>IF(N342="snížená",J342,0)</f>
        <v>0</v>
      </c>
      <c r="BG342" s="172">
        <f>IF(N342="zákl. přenesená",J342,0)</f>
        <v>0</v>
      </c>
      <c r="BH342" s="172">
        <f>IF(N342="sníž. přenesená",J342,0)</f>
        <v>0</v>
      </c>
      <c r="BI342" s="172">
        <f>IF(N342="nulová",J342,0)</f>
        <v>0</v>
      </c>
      <c r="BJ342" s="17" t="s">
        <v>23</v>
      </c>
      <c r="BK342" s="172">
        <f>ROUND(I342*H342,2)</f>
        <v>0</v>
      </c>
      <c r="BL342" s="17" t="s">
        <v>126</v>
      </c>
      <c r="BM342" s="17" t="s">
        <v>517</v>
      </c>
    </row>
    <row r="343" spans="2:47" s="1" customFormat="1" ht="22.5" customHeight="1">
      <c r="B343" s="34"/>
      <c r="D343" s="173" t="s">
        <v>128</v>
      </c>
      <c r="F343" s="174" t="s">
        <v>516</v>
      </c>
      <c r="I343" s="134"/>
      <c r="L343" s="34"/>
      <c r="M343" s="63"/>
      <c r="N343" s="35"/>
      <c r="O343" s="35"/>
      <c r="P343" s="35"/>
      <c r="Q343" s="35"/>
      <c r="R343" s="35"/>
      <c r="S343" s="35"/>
      <c r="T343" s="64"/>
      <c r="AT343" s="17" t="s">
        <v>128</v>
      </c>
      <c r="AU343" s="17" t="s">
        <v>82</v>
      </c>
    </row>
    <row r="344" spans="2:47" s="1" customFormat="1" ht="66" customHeight="1">
      <c r="B344" s="34"/>
      <c r="D344" s="173" t="s">
        <v>130</v>
      </c>
      <c r="F344" s="175" t="s">
        <v>507</v>
      </c>
      <c r="I344" s="134"/>
      <c r="L344" s="34"/>
      <c r="M344" s="63"/>
      <c r="N344" s="35"/>
      <c r="O344" s="35"/>
      <c r="P344" s="35"/>
      <c r="Q344" s="35"/>
      <c r="R344" s="35"/>
      <c r="S344" s="35"/>
      <c r="T344" s="64"/>
      <c r="AT344" s="17" t="s">
        <v>130</v>
      </c>
      <c r="AU344" s="17" t="s">
        <v>82</v>
      </c>
    </row>
    <row r="345" spans="2:47" s="1" customFormat="1" ht="30" customHeight="1">
      <c r="B345" s="34"/>
      <c r="D345" s="177" t="s">
        <v>170</v>
      </c>
      <c r="F345" s="205" t="s">
        <v>518</v>
      </c>
      <c r="I345" s="134"/>
      <c r="L345" s="34"/>
      <c r="M345" s="63"/>
      <c r="N345" s="35"/>
      <c r="O345" s="35"/>
      <c r="P345" s="35"/>
      <c r="Q345" s="35"/>
      <c r="R345" s="35"/>
      <c r="S345" s="35"/>
      <c r="T345" s="64"/>
      <c r="AT345" s="17" t="s">
        <v>170</v>
      </c>
      <c r="AU345" s="17" t="s">
        <v>82</v>
      </c>
    </row>
    <row r="346" spans="2:65" s="1" customFormat="1" ht="31.5" customHeight="1">
      <c r="B346" s="160"/>
      <c r="C346" s="161" t="s">
        <v>519</v>
      </c>
      <c r="D346" s="161" t="s">
        <v>121</v>
      </c>
      <c r="E346" s="162" t="s">
        <v>520</v>
      </c>
      <c r="F346" s="163" t="s">
        <v>521</v>
      </c>
      <c r="G346" s="164" t="s">
        <v>409</v>
      </c>
      <c r="H346" s="165">
        <v>1</v>
      </c>
      <c r="I346" s="166"/>
      <c r="J346" s="167">
        <f>ROUND(I346*H346,2)</f>
        <v>0</v>
      </c>
      <c r="K346" s="163" t="s">
        <v>125</v>
      </c>
      <c r="L346" s="34"/>
      <c r="M346" s="168" t="s">
        <v>22</v>
      </c>
      <c r="N346" s="169" t="s">
        <v>45</v>
      </c>
      <c r="O346" s="35"/>
      <c r="P346" s="170">
        <f>O346*H346</f>
        <v>0</v>
      </c>
      <c r="Q346" s="170">
        <v>0.00163</v>
      </c>
      <c r="R346" s="170">
        <f>Q346*H346</f>
        <v>0.00163</v>
      </c>
      <c r="S346" s="170">
        <v>0</v>
      </c>
      <c r="T346" s="171">
        <f>S346*H346</f>
        <v>0</v>
      </c>
      <c r="AR346" s="17" t="s">
        <v>126</v>
      </c>
      <c r="AT346" s="17" t="s">
        <v>121</v>
      </c>
      <c r="AU346" s="17" t="s">
        <v>82</v>
      </c>
      <c r="AY346" s="17" t="s">
        <v>119</v>
      </c>
      <c r="BE346" s="172">
        <f>IF(N346="základní",J346,0)</f>
        <v>0</v>
      </c>
      <c r="BF346" s="172">
        <f>IF(N346="snížená",J346,0)</f>
        <v>0</v>
      </c>
      <c r="BG346" s="172">
        <f>IF(N346="zákl. přenesená",J346,0)</f>
        <v>0</v>
      </c>
      <c r="BH346" s="172">
        <f>IF(N346="sníž. přenesená",J346,0)</f>
        <v>0</v>
      </c>
      <c r="BI346" s="172">
        <f>IF(N346="nulová",J346,0)</f>
        <v>0</v>
      </c>
      <c r="BJ346" s="17" t="s">
        <v>23</v>
      </c>
      <c r="BK346" s="172">
        <f>ROUND(I346*H346,2)</f>
        <v>0</v>
      </c>
      <c r="BL346" s="17" t="s">
        <v>126</v>
      </c>
      <c r="BM346" s="17" t="s">
        <v>522</v>
      </c>
    </row>
    <row r="347" spans="2:47" s="1" customFormat="1" ht="30" customHeight="1">
      <c r="B347" s="34"/>
      <c r="D347" s="173" t="s">
        <v>128</v>
      </c>
      <c r="F347" s="174" t="s">
        <v>523</v>
      </c>
      <c r="I347" s="134"/>
      <c r="L347" s="34"/>
      <c r="M347" s="63"/>
      <c r="N347" s="35"/>
      <c r="O347" s="35"/>
      <c r="P347" s="35"/>
      <c r="Q347" s="35"/>
      <c r="R347" s="35"/>
      <c r="S347" s="35"/>
      <c r="T347" s="64"/>
      <c r="AT347" s="17" t="s">
        <v>128</v>
      </c>
      <c r="AU347" s="17" t="s">
        <v>82</v>
      </c>
    </row>
    <row r="348" spans="2:47" s="1" customFormat="1" ht="42" customHeight="1">
      <c r="B348" s="34"/>
      <c r="D348" s="177" t="s">
        <v>130</v>
      </c>
      <c r="F348" s="205" t="s">
        <v>524</v>
      </c>
      <c r="I348" s="134"/>
      <c r="L348" s="34"/>
      <c r="M348" s="63"/>
      <c r="N348" s="35"/>
      <c r="O348" s="35"/>
      <c r="P348" s="35"/>
      <c r="Q348" s="35"/>
      <c r="R348" s="35"/>
      <c r="S348" s="35"/>
      <c r="T348" s="64"/>
      <c r="AT348" s="17" t="s">
        <v>130</v>
      </c>
      <c r="AU348" s="17" t="s">
        <v>82</v>
      </c>
    </row>
    <row r="349" spans="2:65" s="1" customFormat="1" ht="22.5" customHeight="1">
      <c r="B349" s="160"/>
      <c r="C349" s="207" t="s">
        <v>525</v>
      </c>
      <c r="D349" s="207" t="s">
        <v>367</v>
      </c>
      <c r="E349" s="208" t="s">
        <v>526</v>
      </c>
      <c r="F349" s="209" t="s">
        <v>527</v>
      </c>
      <c r="G349" s="210" t="s">
        <v>409</v>
      </c>
      <c r="H349" s="211">
        <v>1</v>
      </c>
      <c r="I349" s="212"/>
      <c r="J349" s="213">
        <f>ROUND(I349*H349,2)</f>
        <v>0</v>
      </c>
      <c r="K349" s="209" t="s">
        <v>22</v>
      </c>
      <c r="L349" s="214"/>
      <c r="M349" s="215" t="s">
        <v>22</v>
      </c>
      <c r="N349" s="216" t="s">
        <v>45</v>
      </c>
      <c r="O349" s="35"/>
      <c r="P349" s="170">
        <f>O349*H349</f>
        <v>0</v>
      </c>
      <c r="Q349" s="170">
        <v>0.027</v>
      </c>
      <c r="R349" s="170">
        <f>Q349*H349</f>
        <v>0.027</v>
      </c>
      <c r="S349" s="170">
        <v>0</v>
      </c>
      <c r="T349" s="171">
        <f>S349*H349</f>
        <v>0</v>
      </c>
      <c r="AR349" s="17" t="s">
        <v>179</v>
      </c>
      <c r="AT349" s="17" t="s">
        <v>367</v>
      </c>
      <c r="AU349" s="17" t="s">
        <v>82</v>
      </c>
      <c r="AY349" s="17" t="s">
        <v>119</v>
      </c>
      <c r="BE349" s="172">
        <f>IF(N349="základní",J349,0)</f>
        <v>0</v>
      </c>
      <c r="BF349" s="172">
        <f>IF(N349="snížená",J349,0)</f>
        <v>0</v>
      </c>
      <c r="BG349" s="172">
        <f>IF(N349="zákl. přenesená",J349,0)</f>
        <v>0</v>
      </c>
      <c r="BH349" s="172">
        <f>IF(N349="sníž. přenesená",J349,0)</f>
        <v>0</v>
      </c>
      <c r="BI349" s="172">
        <f>IF(N349="nulová",J349,0)</f>
        <v>0</v>
      </c>
      <c r="BJ349" s="17" t="s">
        <v>23</v>
      </c>
      <c r="BK349" s="172">
        <f>ROUND(I349*H349,2)</f>
        <v>0</v>
      </c>
      <c r="BL349" s="17" t="s">
        <v>126</v>
      </c>
      <c r="BM349" s="17" t="s">
        <v>528</v>
      </c>
    </row>
    <row r="350" spans="2:47" s="1" customFormat="1" ht="22.5" customHeight="1">
      <c r="B350" s="34"/>
      <c r="D350" s="177" t="s">
        <v>128</v>
      </c>
      <c r="F350" s="206" t="s">
        <v>529</v>
      </c>
      <c r="I350" s="134"/>
      <c r="L350" s="34"/>
      <c r="M350" s="63"/>
      <c r="N350" s="35"/>
      <c r="O350" s="35"/>
      <c r="P350" s="35"/>
      <c r="Q350" s="35"/>
      <c r="R350" s="35"/>
      <c r="S350" s="35"/>
      <c r="T350" s="64"/>
      <c r="AT350" s="17" t="s">
        <v>128</v>
      </c>
      <c r="AU350" s="17" t="s">
        <v>82</v>
      </c>
    </row>
    <row r="351" spans="2:65" s="1" customFormat="1" ht="22.5" customHeight="1">
      <c r="B351" s="160"/>
      <c r="C351" s="161" t="s">
        <v>530</v>
      </c>
      <c r="D351" s="161" t="s">
        <v>121</v>
      </c>
      <c r="E351" s="162" t="s">
        <v>531</v>
      </c>
      <c r="F351" s="163" t="s">
        <v>532</v>
      </c>
      <c r="G351" s="164" t="s">
        <v>409</v>
      </c>
      <c r="H351" s="165">
        <v>1</v>
      </c>
      <c r="I351" s="166"/>
      <c r="J351" s="167">
        <f>ROUND(I351*H351,2)</f>
        <v>0</v>
      </c>
      <c r="K351" s="163" t="s">
        <v>125</v>
      </c>
      <c r="L351" s="34"/>
      <c r="M351" s="168" t="s">
        <v>22</v>
      </c>
      <c r="N351" s="169" t="s">
        <v>45</v>
      </c>
      <c r="O351" s="35"/>
      <c r="P351" s="170">
        <f>O351*H351</f>
        <v>0</v>
      </c>
      <c r="Q351" s="170">
        <v>0.0008</v>
      </c>
      <c r="R351" s="170">
        <f>Q351*H351</f>
        <v>0.0008</v>
      </c>
      <c r="S351" s="170">
        <v>0</v>
      </c>
      <c r="T351" s="171">
        <f>S351*H351</f>
        <v>0</v>
      </c>
      <c r="AR351" s="17" t="s">
        <v>126</v>
      </c>
      <c r="AT351" s="17" t="s">
        <v>121</v>
      </c>
      <c r="AU351" s="17" t="s">
        <v>82</v>
      </c>
      <c r="AY351" s="17" t="s">
        <v>119</v>
      </c>
      <c r="BE351" s="172">
        <f>IF(N351="základní",J351,0)</f>
        <v>0</v>
      </c>
      <c r="BF351" s="172">
        <f>IF(N351="snížená",J351,0)</f>
        <v>0</v>
      </c>
      <c r="BG351" s="172">
        <f>IF(N351="zákl. přenesená",J351,0)</f>
        <v>0</v>
      </c>
      <c r="BH351" s="172">
        <f>IF(N351="sníž. přenesená",J351,0)</f>
        <v>0</v>
      </c>
      <c r="BI351" s="172">
        <f>IF(N351="nulová",J351,0)</f>
        <v>0</v>
      </c>
      <c r="BJ351" s="17" t="s">
        <v>23</v>
      </c>
      <c r="BK351" s="172">
        <f>ROUND(I351*H351,2)</f>
        <v>0</v>
      </c>
      <c r="BL351" s="17" t="s">
        <v>126</v>
      </c>
      <c r="BM351" s="17" t="s">
        <v>533</v>
      </c>
    </row>
    <row r="352" spans="2:47" s="1" customFormat="1" ht="30" customHeight="1">
      <c r="B352" s="34"/>
      <c r="D352" s="173" t="s">
        <v>128</v>
      </c>
      <c r="F352" s="174" t="s">
        <v>534</v>
      </c>
      <c r="I352" s="134"/>
      <c r="L352" s="34"/>
      <c r="M352" s="63"/>
      <c r="N352" s="35"/>
      <c r="O352" s="35"/>
      <c r="P352" s="35"/>
      <c r="Q352" s="35"/>
      <c r="R352" s="35"/>
      <c r="S352" s="35"/>
      <c r="T352" s="64"/>
      <c r="AT352" s="17" t="s">
        <v>128</v>
      </c>
      <c r="AU352" s="17" t="s">
        <v>82</v>
      </c>
    </row>
    <row r="353" spans="2:47" s="1" customFormat="1" ht="90" customHeight="1">
      <c r="B353" s="34"/>
      <c r="D353" s="177" t="s">
        <v>130</v>
      </c>
      <c r="F353" s="205" t="s">
        <v>535</v>
      </c>
      <c r="I353" s="134"/>
      <c r="L353" s="34"/>
      <c r="M353" s="63"/>
      <c r="N353" s="35"/>
      <c r="O353" s="35"/>
      <c r="P353" s="35"/>
      <c r="Q353" s="35"/>
      <c r="R353" s="35"/>
      <c r="S353" s="35"/>
      <c r="T353" s="64"/>
      <c r="AT353" s="17" t="s">
        <v>130</v>
      </c>
      <c r="AU353" s="17" t="s">
        <v>82</v>
      </c>
    </row>
    <row r="354" spans="2:65" s="1" customFormat="1" ht="22.5" customHeight="1">
      <c r="B354" s="160"/>
      <c r="C354" s="207" t="s">
        <v>536</v>
      </c>
      <c r="D354" s="207" t="s">
        <v>367</v>
      </c>
      <c r="E354" s="208" t="s">
        <v>537</v>
      </c>
      <c r="F354" s="209" t="s">
        <v>538</v>
      </c>
      <c r="G354" s="210" t="s">
        <v>409</v>
      </c>
      <c r="H354" s="211">
        <v>1</v>
      </c>
      <c r="I354" s="212"/>
      <c r="J354" s="213">
        <f>ROUND(I354*H354,2)</f>
        <v>0</v>
      </c>
      <c r="K354" s="209" t="s">
        <v>22</v>
      </c>
      <c r="L354" s="214"/>
      <c r="M354" s="215" t="s">
        <v>22</v>
      </c>
      <c r="N354" s="216" t="s">
        <v>45</v>
      </c>
      <c r="O354" s="35"/>
      <c r="P354" s="170">
        <f>O354*H354</f>
        <v>0</v>
      </c>
      <c r="Q354" s="170">
        <v>0.004</v>
      </c>
      <c r="R354" s="170">
        <f>Q354*H354</f>
        <v>0.004</v>
      </c>
      <c r="S354" s="170">
        <v>0</v>
      </c>
      <c r="T354" s="171">
        <f>S354*H354</f>
        <v>0</v>
      </c>
      <c r="AR354" s="17" t="s">
        <v>179</v>
      </c>
      <c r="AT354" s="17" t="s">
        <v>367</v>
      </c>
      <c r="AU354" s="17" t="s">
        <v>82</v>
      </c>
      <c r="AY354" s="17" t="s">
        <v>119</v>
      </c>
      <c r="BE354" s="172">
        <f>IF(N354="základní",J354,0)</f>
        <v>0</v>
      </c>
      <c r="BF354" s="172">
        <f>IF(N354="snížená",J354,0)</f>
        <v>0</v>
      </c>
      <c r="BG354" s="172">
        <f>IF(N354="zákl. přenesená",J354,0)</f>
        <v>0</v>
      </c>
      <c r="BH354" s="172">
        <f>IF(N354="sníž. přenesená",J354,0)</f>
        <v>0</v>
      </c>
      <c r="BI354" s="172">
        <f>IF(N354="nulová",J354,0)</f>
        <v>0</v>
      </c>
      <c r="BJ354" s="17" t="s">
        <v>23</v>
      </c>
      <c r="BK354" s="172">
        <f>ROUND(I354*H354,2)</f>
        <v>0</v>
      </c>
      <c r="BL354" s="17" t="s">
        <v>126</v>
      </c>
      <c r="BM354" s="17" t="s">
        <v>539</v>
      </c>
    </row>
    <row r="355" spans="2:47" s="1" customFormat="1" ht="22.5" customHeight="1">
      <c r="B355" s="34"/>
      <c r="D355" s="177" t="s">
        <v>128</v>
      </c>
      <c r="F355" s="206" t="s">
        <v>540</v>
      </c>
      <c r="I355" s="134"/>
      <c r="L355" s="34"/>
      <c r="M355" s="63"/>
      <c r="N355" s="35"/>
      <c r="O355" s="35"/>
      <c r="P355" s="35"/>
      <c r="Q355" s="35"/>
      <c r="R355" s="35"/>
      <c r="S355" s="35"/>
      <c r="T355" s="64"/>
      <c r="AT355" s="17" t="s">
        <v>128</v>
      </c>
      <c r="AU355" s="17" t="s">
        <v>82</v>
      </c>
    </row>
    <row r="356" spans="2:65" s="1" customFormat="1" ht="22.5" customHeight="1">
      <c r="B356" s="160"/>
      <c r="C356" s="161" t="s">
        <v>541</v>
      </c>
      <c r="D356" s="161" t="s">
        <v>121</v>
      </c>
      <c r="E356" s="162" t="s">
        <v>542</v>
      </c>
      <c r="F356" s="163" t="s">
        <v>543</v>
      </c>
      <c r="G356" s="164" t="s">
        <v>409</v>
      </c>
      <c r="H356" s="165">
        <v>15</v>
      </c>
      <c r="I356" s="166"/>
      <c r="J356" s="167">
        <f>ROUND(I356*H356,2)</f>
        <v>0</v>
      </c>
      <c r="K356" s="163" t="s">
        <v>125</v>
      </c>
      <c r="L356" s="34"/>
      <c r="M356" s="168" t="s">
        <v>22</v>
      </c>
      <c r="N356" s="169" t="s">
        <v>45</v>
      </c>
      <c r="O356" s="35"/>
      <c r="P356" s="170">
        <f>O356*H356</f>
        <v>0</v>
      </c>
      <c r="Q356" s="170">
        <v>0.00163</v>
      </c>
      <c r="R356" s="170">
        <f>Q356*H356</f>
        <v>0.02445</v>
      </c>
      <c r="S356" s="170">
        <v>0</v>
      </c>
      <c r="T356" s="171">
        <f>S356*H356</f>
        <v>0</v>
      </c>
      <c r="AR356" s="17" t="s">
        <v>126</v>
      </c>
      <c r="AT356" s="17" t="s">
        <v>121</v>
      </c>
      <c r="AU356" s="17" t="s">
        <v>82</v>
      </c>
      <c r="AY356" s="17" t="s">
        <v>119</v>
      </c>
      <c r="BE356" s="172">
        <f>IF(N356="základní",J356,0)</f>
        <v>0</v>
      </c>
      <c r="BF356" s="172">
        <f>IF(N356="snížená",J356,0)</f>
        <v>0</v>
      </c>
      <c r="BG356" s="172">
        <f>IF(N356="zákl. přenesená",J356,0)</f>
        <v>0</v>
      </c>
      <c r="BH356" s="172">
        <f>IF(N356="sníž. přenesená",J356,0)</f>
        <v>0</v>
      </c>
      <c r="BI356" s="172">
        <f>IF(N356="nulová",J356,0)</f>
        <v>0</v>
      </c>
      <c r="BJ356" s="17" t="s">
        <v>23</v>
      </c>
      <c r="BK356" s="172">
        <f>ROUND(I356*H356,2)</f>
        <v>0</v>
      </c>
      <c r="BL356" s="17" t="s">
        <v>126</v>
      </c>
      <c r="BM356" s="17" t="s">
        <v>544</v>
      </c>
    </row>
    <row r="357" spans="2:47" s="1" customFormat="1" ht="30" customHeight="1">
      <c r="B357" s="34"/>
      <c r="D357" s="173" t="s">
        <v>128</v>
      </c>
      <c r="F357" s="174" t="s">
        <v>545</v>
      </c>
      <c r="I357" s="134"/>
      <c r="L357" s="34"/>
      <c r="M357" s="63"/>
      <c r="N357" s="35"/>
      <c r="O357" s="35"/>
      <c r="P357" s="35"/>
      <c r="Q357" s="35"/>
      <c r="R357" s="35"/>
      <c r="S357" s="35"/>
      <c r="T357" s="64"/>
      <c r="AT357" s="17" t="s">
        <v>128</v>
      </c>
      <c r="AU357" s="17" t="s">
        <v>82</v>
      </c>
    </row>
    <row r="358" spans="2:47" s="1" customFormat="1" ht="90" customHeight="1">
      <c r="B358" s="34"/>
      <c r="D358" s="177" t="s">
        <v>130</v>
      </c>
      <c r="F358" s="205" t="s">
        <v>535</v>
      </c>
      <c r="I358" s="134"/>
      <c r="L358" s="34"/>
      <c r="M358" s="63"/>
      <c r="N358" s="35"/>
      <c r="O358" s="35"/>
      <c r="P358" s="35"/>
      <c r="Q358" s="35"/>
      <c r="R358" s="35"/>
      <c r="S358" s="35"/>
      <c r="T358" s="64"/>
      <c r="AT358" s="17" t="s">
        <v>130</v>
      </c>
      <c r="AU358" s="17" t="s">
        <v>82</v>
      </c>
    </row>
    <row r="359" spans="2:65" s="1" customFormat="1" ht="22.5" customHeight="1">
      <c r="B359" s="160"/>
      <c r="C359" s="207" t="s">
        <v>546</v>
      </c>
      <c r="D359" s="207" t="s">
        <v>367</v>
      </c>
      <c r="E359" s="208" t="s">
        <v>547</v>
      </c>
      <c r="F359" s="209" t="s">
        <v>548</v>
      </c>
      <c r="G359" s="210" t="s">
        <v>409</v>
      </c>
      <c r="H359" s="211">
        <v>11</v>
      </c>
      <c r="I359" s="212"/>
      <c r="J359" s="213">
        <f>ROUND(I359*H359,2)</f>
        <v>0</v>
      </c>
      <c r="K359" s="209" t="s">
        <v>22</v>
      </c>
      <c r="L359" s="214"/>
      <c r="M359" s="215" t="s">
        <v>22</v>
      </c>
      <c r="N359" s="216" t="s">
        <v>45</v>
      </c>
      <c r="O359" s="35"/>
      <c r="P359" s="170">
        <f>O359*H359</f>
        <v>0</v>
      </c>
      <c r="Q359" s="170">
        <v>0.006</v>
      </c>
      <c r="R359" s="170">
        <f>Q359*H359</f>
        <v>0.066</v>
      </c>
      <c r="S359" s="170">
        <v>0</v>
      </c>
      <c r="T359" s="171">
        <f>S359*H359</f>
        <v>0</v>
      </c>
      <c r="AR359" s="17" t="s">
        <v>179</v>
      </c>
      <c r="AT359" s="17" t="s">
        <v>367</v>
      </c>
      <c r="AU359" s="17" t="s">
        <v>82</v>
      </c>
      <c r="AY359" s="17" t="s">
        <v>119</v>
      </c>
      <c r="BE359" s="172">
        <f>IF(N359="základní",J359,0)</f>
        <v>0</v>
      </c>
      <c r="BF359" s="172">
        <f>IF(N359="snížená",J359,0)</f>
        <v>0</v>
      </c>
      <c r="BG359" s="172">
        <f>IF(N359="zákl. přenesená",J359,0)</f>
        <v>0</v>
      </c>
      <c r="BH359" s="172">
        <f>IF(N359="sníž. přenesená",J359,0)</f>
        <v>0</v>
      </c>
      <c r="BI359" s="172">
        <f>IF(N359="nulová",J359,0)</f>
        <v>0</v>
      </c>
      <c r="BJ359" s="17" t="s">
        <v>23</v>
      </c>
      <c r="BK359" s="172">
        <f>ROUND(I359*H359,2)</f>
        <v>0</v>
      </c>
      <c r="BL359" s="17" t="s">
        <v>126</v>
      </c>
      <c r="BM359" s="17" t="s">
        <v>549</v>
      </c>
    </row>
    <row r="360" spans="2:47" s="1" customFormat="1" ht="22.5" customHeight="1">
      <c r="B360" s="34"/>
      <c r="D360" s="177" t="s">
        <v>128</v>
      </c>
      <c r="F360" s="206" t="s">
        <v>550</v>
      </c>
      <c r="I360" s="134"/>
      <c r="L360" s="34"/>
      <c r="M360" s="63"/>
      <c r="N360" s="35"/>
      <c r="O360" s="35"/>
      <c r="P360" s="35"/>
      <c r="Q360" s="35"/>
      <c r="R360" s="35"/>
      <c r="S360" s="35"/>
      <c r="T360" s="64"/>
      <c r="AT360" s="17" t="s">
        <v>128</v>
      </c>
      <c r="AU360" s="17" t="s">
        <v>82</v>
      </c>
    </row>
    <row r="361" spans="2:65" s="1" customFormat="1" ht="22.5" customHeight="1">
      <c r="B361" s="160"/>
      <c r="C361" s="207" t="s">
        <v>551</v>
      </c>
      <c r="D361" s="207" t="s">
        <v>367</v>
      </c>
      <c r="E361" s="208" t="s">
        <v>552</v>
      </c>
      <c r="F361" s="209" t="s">
        <v>553</v>
      </c>
      <c r="G361" s="210" t="s">
        <v>409</v>
      </c>
      <c r="H361" s="211">
        <v>1</v>
      </c>
      <c r="I361" s="212"/>
      <c r="J361" s="213">
        <f>ROUND(I361*H361,2)</f>
        <v>0</v>
      </c>
      <c r="K361" s="209" t="s">
        <v>22</v>
      </c>
      <c r="L361" s="214"/>
      <c r="M361" s="215" t="s">
        <v>22</v>
      </c>
      <c r="N361" s="216" t="s">
        <v>45</v>
      </c>
      <c r="O361" s="35"/>
      <c r="P361" s="170">
        <f>O361*H361</f>
        <v>0</v>
      </c>
      <c r="Q361" s="170">
        <v>0.005</v>
      </c>
      <c r="R361" s="170">
        <f>Q361*H361</f>
        <v>0.005</v>
      </c>
      <c r="S361" s="170">
        <v>0</v>
      </c>
      <c r="T361" s="171">
        <f>S361*H361</f>
        <v>0</v>
      </c>
      <c r="AR361" s="17" t="s">
        <v>179</v>
      </c>
      <c r="AT361" s="17" t="s">
        <v>367</v>
      </c>
      <c r="AU361" s="17" t="s">
        <v>82</v>
      </c>
      <c r="AY361" s="17" t="s">
        <v>119</v>
      </c>
      <c r="BE361" s="172">
        <f>IF(N361="základní",J361,0)</f>
        <v>0</v>
      </c>
      <c r="BF361" s="172">
        <f>IF(N361="snížená",J361,0)</f>
        <v>0</v>
      </c>
      <c r="BG361" s="172">
        <f>IF(N361="zákl. přenesená",J361,0)</f>
        <v>0</v>
      </c>
      <c r="BH361" s="172">
        <f>IF(N361="sníž. přenesená",J361,0)</f>
        <v>0</v>
      </c>
      <c r="BI361" s="172">
        <f>IF(N361="nulová",J361,0)</f>
        <v>0</v>
      </c>
      <c r="BJ361" s="17" t="s">
        <v>23</v>
      </c>
      <c r="BK361" s="172">
        <f>ROUND(I361*H361,2)</f>
        <v>0</v>
      </c>
      <c r="BL361" s="17" t="s">
        <v>126</v>
      </c>
      <c r="BM361" s="17" t="s">
        <v>554</v>
      </c>
    </row>
    <row r="362" spans="2:47" s="1" customFormat="1" ht="22.5" customHeight="1">
      <c r="B362" s="34"/>
      <c r="D362" s="177" t="s">
        <v>128</v>
      </c>
      <c r="F362" s="206" t="s">
        <v>555</v>
      </c>
      <c r="I362" s="134"/>
      <c r="L362" s="34"/>
      <c r="M362" s="63"/>
      <c r="N362" s="35"/>
      <c r="O362" s="35"/>
      <c r="P362" s="35"/>
      <c r="Q362" s="35"/>
      <c r="R362" s="35"/>
      <c r="S362" s="35"/>
      <c r="T362" s="64"/>
      <c r="AT362" s="17" t="s">
        <v>128</v>
      </c>
      <c r="AU362" s="17" t="s">
        <v>82</v>
      </c>
    </row>
    <row r="363" spans="2:65" s="1" customFormat="1" ht="22.5" customHeight="1">
      <c r="B363" s="160"/>
      <c r="C363" s="207" t="s">
        <v>556</v>
      </c>
      <c r="D363" s="207" t="s">
        <v>367</v>
      </c>
      <c r="E363" s="208" t="s">
        <v>557</v>
      </c>
      <c r="F363" s="209" t="s">
        <v>558</v>
      </c>
      <c r="G363" s="210" t="s">
        <v>409</v>
      </c>
      <c r="H363" s="211">
        <v>1</v>
      </c>
      <c r="I363" s="212"/>
      <c r="J363" s="213">
        <f>ROUND(I363*H363,2)</f>
        <v>0</v>
      </c>
      <c r="K363" s="209" t="s">
        <v>22</v>
      </c>
      <c r="L363" s="214"/>
      <c r="M363" s="215" t="s">
        <v>22</v>
      </c>
      <c r="N363" s="216" t="s">
        <v>45</v>
      </c>
      <c r="O363" s="35"/>
      <c r="P363" s="170">
        <f>O363*H363</f>
        <v>0</v>
      </c>
      <c r="Q363" s="170">
        <v>0.005</v>
      </c>
      <c r="R363" s="170">
        <f>Q363*H363</f>
        <v>0.005</v>
      </c>
      <c r="S363" s="170">
        <v>0</v>
      </c>
      <c r="T363" s="171">
        <f>S363*H363</f>
        <v>0</v>
      </c>
      <c r="AR363" s="17" t="s">
        <v>179</v>
      </c>
      <c r="AT363" s="17" t="s">
        <v>367</v>
      </c>
      <c r="AU363" s="17" t="s">
        <v>82</v>
      </c>
      <c r="AY363" s="17" t="s">
        <v>119</v>
      </c>
      <c r="BE363" s="172">
        <f>IF(N363="základní",J363,0)</f>
        <v>0</v>
      </c>
      <c r="BF363" s="172">
        <f>IF(N363="snížená",J363,0)</f>
        <v>0</v>
      </c>
      <c r="BG363" s="172">
        <f>IF(N363="zákl. přenesená",J363,0)</f>
        <v>0</v>
      </c>
      <c r="BH363" s="172">
        <f>IF(N363="sníž. přenesená",J363,0)</f>
        <v>0</v>
      </c>
      <c r="BI363" s="172">
        <f>IF(N363="nulová",J363,0)</f>
        <v>0</v>
      </c>
      <c r="BJ363" s="17" t="s">
        <v>23</v>
      </c>
      <c r="BK363" s="172">
        <f>ROUND(I363*H363,2)</f>
        <v>0</v>
      </c>
      <c r="BL363" s="17" t="s">
        <v>126</v>
      </c>
      <c r="BM363" s="17" t="s">
        <v>559</v>
      </c>
    </row>
    <row r="364" spans="2:47" s="1" customFormat="1" ht="22.5" customHeight="1">
      <c r="B364" s="34"/>
      <c r="D364" s="177" t="s">
        <v>128</v>
      </c>
      <c r="F364" s="206" t="s">
        <v>560</v>
      </c>
      <c r="I364" s="134"/>
      <c r="L364" s="34"/>
      <c r="M364" s="63"/>
      <c r="N364" s="35"/>
      <c r="O364" s="35"/>
      <c r="P364" s="35"/>
      <c r="Q364" s="35"/>
      <c r="R364" s="35"/>
      <c r="S364" s="35"/>
      <c r="T364" s="64"/>
      <c r="AT364" s="17" t="s">
        <v>128</v>
      </c>
      <c r="AU364" s="17" t="s">
        <v>82</v>
      </c>
    </row>
    <row r="365" spans="2:65" s="1" customFormat="1" ht="22.5" customHeight="1">
      <c r="B365" s="160"/>
      <c r="C365" s="207" t="s">
        <v>561</v>
      </c>
      <c r="D365" s="207" t="s">
        <v>367</v>
      </c>
      <c r="E365" s="208" t="s">
        <v>562</v>
      </c>
      <c r="F365" s="209" t="s">
        <v>563</v>
      </c>
      <c r="G365" s="210" t="s">
        <v>409</v>
      </c>
      <c r="H365" s="211">
        <v>1</v>
      </c>
      <c r="I365" s="212"/>
      <c r="J365" s="213">
        <f>ROUND(I365*H365,2)</f>
        <v>0</v>
      </c>
      <c r="K365" s="209" t="s">
        <v>22</v>
      </c>
      <c r="L365" s="214"/>
      <c r="M365" s="215" t="s">
        <v>22</v>
      </c>
      <c r="N365" s="216" t="s">
        <v>45</v>
      </c>
      <c r="O365" s="35"/>
      <c r="P365" s="170">
        <f>O365*H365</f>
        <v>0</v>
      </c>
      <c r="Q365" s="170">
        <v>0.017</v>
      </c>
      <c r="R365" s="170">
        <f>Q365*H365</f>
        <v>0.017</v>
      </c>
      <c r="S365" s="170">
        <v>0</v>
      </c>
      <c r="T365" s="171">
        <f>S365*H365</f>
        <v>0</v>
      </c>
      <c r="AR365" s="17" t="s">
        <v>179</v>
      </c>
      <c r="AT365" s="17" t="s">
        <v>367</v>
      </c>
      <c r="AU365" s="17" t="s">
        <v>82</v>
      </c>
      <c r="AY365" s="17" t="s">
        <v>119</v>
      </c>
      <c r="BE365" s="172">
        <f>IF(N365="základní",J365,0)</f>
        <v>0</v>
      </c>
      <c r="BF365" s="172">
        <f>IF(N365="snížená",J365,0)</f>
        <v>0</v>
      </c>
      <c r="BG365" s="172">
        <f>IF(N365="zákl. přenesená",J365,0)</f>
        <v>0</v>
      </c>
      <c r="BH365" s="172">
        <f>IF(N365="sníž. přenesená",J365,0)</f>
        <v>0</v>
      </c>
      <c r="BI365" s="172">
        <f>IF(N365="nulová",J365,0)</f>
        <v>0</v>
      </c>
      <c r="BJ365" s="17" t="s">
        <v>23</v>
      </c>
      <c r="BK365" s="172">
        <f>ROUND(I365*H365,2)</f>
        <v>0</v>
      </c>
      <c r="BL365" s="17" t="s">
        <v>126</v>
      </c>
      <c r="BM365" s="17" t="s">
        <v>564</v>
      </c>
    </row>
    <row r="366" spans="2:47" s="1" customFormat="1" ht="22.5" customHeight="1">
      <c r="B366" s="34"/>
      <c r="D366" s="177" t="s">
        <v>128</v>
      </c>
      <c r="F366" s="206" t="s">
        <v>565</v>
      </c>
      <c r="I366" s="134"/>
      <c r="L366" s="34"/>
      <c r="M366" s="63"/>
      <c r="N366" s="35"/>
      <c r="O366" s="35"/>
      <c r="P366" s="35"/>
      <c r="Q366" s="35"/>
      <c r="R366" s="35"/>
      <c r="S366" s="35"/>
      <c r="T366" s="64"/>
      <c r="AT366" s="17" t="s">
        <v>128</v>
      </c>
      <c r="AU366" s="17" t="s">
        <v>82</v>
      </c>
    </row>
    <row r="367" spans="2:65" s="1" customFormat="1" ht="22.5" customHeight="1">
      <c r="B367" s="160"/>
      <c r="C367" s="207" t="s">
        <v>566</v>
      </c>
      <c r="D367" s="207" t="s">
        <v>367</v>
      </c>
      <c r="E367" s="208" t="s">
        <v>567</v>
      </c>
      <c r="F367" s="209" t="s">
        <v>568</v>
      </c>
      <c r="G367" s="210" t="s">
        <v>409</v>
      </c>
      <c r="H367" s="211">
        <v>1</v>
      </c>
      <c r="I367" s="212"/>
      <c r="J367" s="213">
        <f>ROUND(I367*H367,2)</f>
        <v>0</v>
      </c>
      <c r="K367" s="209" t="s">
        <v>22</v>
      </c>
      <c r="L367" s="214"/>
      <c r="M367" s="215" t="s">
        <v>22</v>
      </c>
      <c r="N367" s="216" t="s">
        <v>45</v>
      </c>
      <c r="O367" s="35"/>
      <c r="P367" s="170">
        <f>O367*H367</f>
        <v>0</v>
      </c>
      <c r="Q367" s="170">
        <v>0.01</v>
      </c>
      <c r="R367" s="170">
        <f>Q367*H367</f>
        <v>0.01</v>
      </c>
      <c r="S367" s="170">
        <v>0</v>
      </c>
      <c r="T367" s="171">
        <f>S367*H367</f>
        <v>0</v>
      </c>
      <c r="AR367" s="17" t="s">
        <v>179</v>
      </c>
      <c r="AT367" s="17" t="s">
        <v>367</v>
      </c>
      <c r="AU367" s="17" t="s">
        <v>82</v>
      </c>
      <c r="AY367" s="17" t="s">
        <v>119</v>
      </c>
      <c r="BE367" s="172">
        <f>IF(N367="základní",J367,0)</f>
        <v>0</v>
      </c>
      <c r="BF367" s="172">
        <f>IF(N367="snížená",J367,0)</f>
        <v>0</v>
      </c>
      <c r="BG367" s="172">
        <f>IF(N367="zákl. přenesená",J367,0)</f>
        <v>0</v>
      </c>
      <c r="BH367" s="172">
        <f>IF(N367="sníž. přenesená",J367,0)</f>
        <v>0</v>
      </c>
      <c r="BI367" s="172">
        <f>IF(N367="nulová",J367,0)</f>
        <v>0</v>
      </c>
      <c r="BJ367" s="17" t="s">
        <v>23</v>
      </c>
      <c r="BK367" s="172">
        <f>ROUND(I367*H367,2)</f>
        <v>0</v>
      </c>
      <c r="BL367" s="17" t="s">
        <v>126</v>
      </c>
      <c r="BM367" s="17" t="s">
        <v>569</v>
      </c>
    </row>
    <row r="368" spans="2:47" s="1" customFormat="1" ht="22.5" customHeight="1">
      <c r="B368" s="34"/>
      <c r="D368" s="177" t="s">
        <v>128</v>
      </c>
      <c r="F368" s="206" t="s">
        <v>570</v>
      </c>
      <c r="I368" s="134"/>
      <c r="L368" s="34"/>
      <c r="M368" s="63"/>
      <c r="N368" s="35"/>
      <c r="O368" s="35"/>
      <c r="P368" s="35"/>
      <c r="Q368" s="35"/>
      <c r="R368" s="35"/>
      <c r="S368" s="35"/>
      <c r="T368" s="64"/>
      <c r="AT368" s="17" t="s">
        <v>128</v>
      </c>
      <c r="AU368" s="17" t="s">
        <v>82</v>
      </c>
    </row>
    <row r="369" spans="2:65" s="1" customFormat="1" ht="31.5" customHeight="1">
      <c r="B369" s="160"/>
      <c r="C369" s="161" t="s">
        <v>571</v>
      </c>
      <c r="D369" s="161" t="s">
        <v>121</v>
      </c>
      <c r="E369" s="162" t="s">
        <v>572</v>
      </c>
      <c r="F369" s="163" t="s">
        <v>573</v>
      </c>
      <c r="G369" s="164" t="s">
        <v>409</v>
      </c>
      <c r="H369" s="165">
        <v>1</v>
      </c>
      <c r="I369" s="166"/>
      <c r="J369" s="167">
        <f>ROUND(I369*H369,2)</f>
        <v>0</v>
      </c>
      <c r="K369" s="163" t="s">
        <v>125</v>
      </c>
      <c r="L369" s="34"/>
      <c r="M369" s="168" t="s">
        <v>22</v>
      </c>
      <c r="N369" s="169" t="s">
        <v>45</v>
      </c>
      <c r="O369" s="35"/>
      <c r="P369" s="170">
        <f>O369*H369</f>
        <v>0</v>
      </c>
      <c r="Q369" s="170">
        <v>0</v>
      </c>
      <c r="R369" s="170">
        <f>Q369*H369</f>
        <v>0</v>
      </c>
      <c r="S369" s="170">
        <v>0</v>
      </c>
      <c r="T369" s="171">
        <f>S369*H369</f>
        <v>0</v>
      </c>
      <c r="AR369" s="17" t="s">
        <v>126</v>
      </c>
      <c r="AT369" s="17" t="s">
        <v>121</v>
      </c>
      <c r="AU369" s="17" t="s">
        <v>82</v>
      </c>
      <c r="AY369" s="17" t="s">
        <v>119</v>
      </c>
      <c r="BE369" s="172">
        <f>IF(N369="základní",J369,0)</f>
        <v>0</v>
      </c>
      <c r="BF369" s="172">
        <f>IF(N369="snížená",J369,0)</f>
        <v>0</v>
      </c>
      <c r="BG369" s="172">
        <f>IF(N369="zákl. přenesená",J369,0)</f>
        <v>0</v>
      </c>
      <c r="BH369" s="172">
        <f>IF(N369="sníž. přenesená",J369,0)</f>
        <v>0</v>
      </c>
      <c r="BI369" s="172">
        <f>IF(N369="nulová",J369,0)</f>
        <v>0</v>
      </c>
      <c r="BJ369" s="17" t="s">
        <v>23</v>
      </c>
      <c r="BK369" s="172">
        <f>ROUND(I369*H369,2)</f>
        <v>0</v>
      </c>
      <c r="BL369" s="17" t="s">
        <v>126</v>
      </c>
      <c r="BM369" s="17" t="s">
        <v>574</v>
      </c>
    </row>
    <row r="370" spans="2:47" s="1" customFormat="1" ht="30" customHeight="1">
      <c r="B370" s="34"/>
      <c r="D370" s="173" t="s">
        <v>128</v>
      </c>
      <c r="F370" s="174" t="s">
        <v>575</v>
      </c>
      <c r="I370" s="134"/>
      <c r="L370" s="34"/>
      <c r="M370" s="63"/>
      <c r="N370" s="35"/>
      <c r="O370" s="35"/>
      <c r="P370" s="35"/>
      <c r="Q370" s="35"/>
      <c r="R370" s="35"/>
      <c r="S370" s="35"/>
      <c r="T370" s="64"/>
      <c r="AT370" s="17" t="s">
        <v>128</v>
      </c>
      <c r="AU370" s="17" t="s">
        <v>82</v>
      </c>
    </row>
    <row r="371" spans="2:47" s="1" customFormat="1" ht="90" customHeight="1">
      <c r="B371" s="34"/>
      <c r="D371" s="177" t="s">
        <v>130</v>
      </c>
      <c r="F371" s="205" t="s">
        <v>535</v>
      </c>
      <c r="I371" s="134"/>
      <c r="L371" s="34"/>
      <c r="M371" s="63"/>
      <c r="N371" s="35"/>
      <c r="O371" s="35"/>
      <c r="P371" s="35"/>
      <c r="Q371" s="35"/>
      <c r="R371" s="35"/>
      <c r="S371" s="35"/>
      <c r="T371" s="64"/>
      <c r="AT371" s="17" t="s">
        <v>130</v>
      </c>
      <c r="AU371" s="17" t="s">
        <v>82</v>
      </c>
    </row>
    <row r="372" spans="2:65" s="1" customFormat="1" ht="22.5" customHeight="1">
      <c r="B372" s="160"/>
      <c r="C372" s="207" t="s">
        <v>576</v>
      </c>
      <c r="D372" s="207" t="s">
        <v>367</v>
      </c>
      <c r="E372" s="208" t="s">
        <v>577</v>
      </c>
      <c r="F372" s="209" t="s">
        <v>578</v>
      </c>
      <c r="G372" s="210" t="s">
        <v>409</v>
      </c>
      <c r="H372" s="211">
        <v>1</v>
      </c>
      <c r="I372" s="212"/>
      <c r="J372" s="213">
        <f>ROUND(I372*H372,2)</f>
        <v>0</v>
      </c>
      <c r="K372" s="209" t="s">
        <v>22</v>
      </c>
      <c r="L372" s="214"/>
      <c r="M372" s="215" t="s">
        <v>22</v>
      </c>
      <c r="N372" s="216" t="s">
        <v>45</v>
      </c>
      <c r="O372" s="35"/>
      <c r="P372" s="170">
        <f>O372*H372</f>
        <v>0</v>
      </c>
      <c r="Q372" s="170">
        <v>0.013</v>
      </c>
      <c r="R372" s="170">
        <f>Q372*H372</f>
        <v>0.013</v>
      </c>
      <c r="S372" s="170">
        <v>0</v>
      </c>
      <c r="T372" s="171">
        <f>S372*H372</f>
        <v>0</v>
      </c>
      <c r="AR372" s="17" t="s">
        <v>179</v>
      </c>
      <c r="AT372" s="17" t="s">
        <v>367</v>
      </c>
      <c r="AU372" s="17" t="s">
        <v>82</v>
      </c>
      <c r="AY372" s="17" t="s">
        <v>119</v>
      </c>
      <c r="BE372" s="172">
        <f>IF(N372="základní",J372,0)</f>
        <v>0</v>
      </c>
      <c r="BF372" s="172">
        <f>IF(N372="snížená",J372,0)</f>
        <v>0</v>
      </c>
      <c r="BG372" s="172">
        <f>IF(N372="zákl. přenesená",J372,0)</f>
        <v>0</v>
      </c>
      <c r="BH372" s="172">
        <f>IF(N372="sníž. přenesená",J372,0)</f>
        <v>0</v>
      </c>
      <c r="BI372" s="172">
        <f>IF(N372="nulová",J372,0)</f>
        <v>0</v>
      </c>
      <c r="BJ372" s="17" t="s">
        <v>23</v>
      </c>
      <c r="BK372" s="172">
        <f>ROUND(I372*H372,2)</f>
        <v>0</v>
      </c>
      <c r="BL372" s="17" t="s">
        <v>126</v>
      </c>
      <c r="BM372" s="17" t="s">
        <v>579</v>
      </c>
    </row>
    <row r="373" spans="2:47" s="1" customFormat="1" ht="22.5" customHeight="1">
      <c r="B373" s="34"/>
      <c r="D373" s="177" t="s">
        <v>128</v>
      </c>
      <c r="F373" s="206" t="s">
        <v>580</v>
      </c>
      <c r="I373" s="134"/>
      <c r="L373" s="34"/>
      <c r="M373" s="63"/>
      <c r="N373" s="35"/>
      <c r="O373" s="35"/>
      <c r="P373" s="35"/>
      <c r="Q373" s="35"/>
      <c r="R373" s="35"/>
      <c r="S373" s="35"/>
      <c r="T373" s="64"/>
      <c r="AT373" s="17" t="s">
        <v>128</v>
      </c>
      <c r="AU373" s="17" t="s">
        <v>82</v>
      </c>
    </row>
    <row r="374" spans="2:65" s="1" customFormat="1" ht="22.5" customHeight="1">
      <c r="B374" s="160"/>
      <c r="C374" s="161" t="s">
        <v>581</v>
      </c>
      <c r="D374" s="161" t="s">
        <v>121</v>
      </c>
      <c r="E374" s="162" t="s">
        <v>582</v>
      </c>
      <c r="F374" s="163" t="s">
        <v>583</v>
      </c>
      <c r="G374" s="164" t="s">
        <v>409</v>
      </c>
      <c r="H374" s="165">
        <v>14</v>
      </c>
      <c r="I374" s="166"/>
      <c r="J374" s="167">
        <f>ROUND(I374*H374,2)</f>
        <v>0</v>
      </c>
      <c r="K374" s="163" t="s">
        <v>125</v>
      </c>
      <c r="L374" s="34"/>
      <c r="M374" s="168" t="s">
        <v>22</v>
      </c>
      <c r="N374" s="169" t="s">
        <v>45</v>
      </c>
      <c r="O374" s="35"/>
      <c r="P374" s="170">
        <f>O374*H374</f>
        <v>0</v>
      </c>
      <c r="Q374" s="170">
        <v>0.00289</v>
      </c>
      <c r="R374" s="170">
        <f>Q374*H374</f>
        <v>0.04046</v>
      </c>
      <c r="S374" s="170">
        <v>0</v>
      </c>
      <c r="T374" s="171">
        <f>S374*H374</f>
        <v>0</v>
      </c>
      <c r="AR374" s="17" t="s">
        <v>126</v>
      </c>
      <c r="AT374" s="17" t="s">
        <v>121</v>
      </c>
      <c r="AU374" s="17" t="s">
        <v>82</v>
      </c>
      <c r="AY374" s="17" t="s">
        <v>119</v>
      </c>
      <c r="BE374" s="172">
        <f>IF(N374="základní",J374,0)</f>
        <v>0</v>
      </c>
      <c r="BF374" s="172">
        <f>IF(N374="snížená",J374,0)</f>
        <v>0</v>
      </c>
      <c r="BG374" s="172">
        <f>IF(N374="zákl. přenesená",J374,0)</f>
        <v>0</v>
      </c>
      <c r="BH374" s="172">
        <f>IF(N374="sníž. přenesená",J374,0)</f>
        <v>0</v>
      </c>
      <c r="BI374" s="172">
        <f>IF(N374="nulová",J374,0)</f>
        <v>0</v>
      </c>
      <c r="BJ374" s="17" t="s">
        <v>23</v>
      </c>
      <c r="BK374" s="172">
        <f>ROUND(I374*H374,2)</f>
        <v>0</v>
      </c>
      <c r="BL374" s="17" t="s">
        <v>126</v>
      </c>
      <c r="BM374" s="17" t="s">
        <v>584</v>
      </c>
    </row>
    <row r="375" spans="2:47" s="1" customFormat="1" ht="30" customHeight="1">
      <c r="B375" s="34"/>
      <c r="D375" s="173" t="s">
        <v>128</v>
      </c>
      <c r="F375" s="174" t="s">
        <v>585</v>
      </c>
      <c r="I375" s="134"/>
      <c r="L375" s="34"/>
      <c r="M375" s="63"/>
      <c r="N375" s="35"/>
      <c r="O375" s="35"/>
      <c r="P375" s="35"/>
      <c r="Q375" s="35"/>
      <c r="R375" s="35"/>
      <c r="S375" s="35"/>
      <c r="T375" s="64"/>
      <c r="AT375" s="17" t="s">
        <v>128</v>
      </c>
      <c r="AU375" s="17" t="s">
        <v>82</v>
      </c>
    </row>
    <row r="376" spans="2:47" s="1" customFormat="1" ht="90" customHeight="1">
      <c r="B376" s="34"/>
      <c r="D376" s="177" t="s">
        <v>130</v>
      </c>
      <c r="F376" s="205" t="s">
        <v>535</v>
      </c>
      <c r="I376" s="134"/>
      <c r="L376" s="34"/>
      <c r="M376" s="63"/>
      <c r="N376" s="35"/>
      <c r="O376" s="35"/>
      <c r="P376" s="35"/>
      <c r="Q376" s="35"/>
      <c r="R376" s="35"/>
      <c r="S376" s="35"/>
      <c r="T376" s="64"/>
      <c r="AT376" s="17" t="s">
        <v>130</v>
      </c>
      <c r="AU376" s="17" t="s">
        <v>82</v>
      </c>
    </row>
    <row r="377" spans="2:65" s="1" customFormat="1" ht="22.5" customHeight="1">
      <c r="B377" s="160"/>
      <c r="C377" s="207" t="s">
        <v>586</v>
      </c>
      <c r="D377" s="207" t="s">
        <v>367</v>
      </c>
      <c r="E377" s="208" t="s">
        <v>587</v>
      </c>
      <c r="F377" s="209" t="s">
        <v>588</v>
      </c>
      <c r="G377" s="210" t="s">
        <v>409</v>
      </c>
      <c r="H377" s="211">
        <v>10</v>
      </c>
      <c r="I377" s="212"/>
      <c r="J377" s="213">
        <f>ROUND(I377*H377,2)</f>
        <v>0</v>
      </c>
      <c r="K377" s="209" t="s">
        <v>22</v>
      </c>
      <c r="L377" s="214"/>
      <c r="M377" s="215" t="s">
        <v>22</v>
      </c>
      <c r="N377" s="216" t="s">
        <v>45</v>
      </c>
      <c r="O377" s="35"/>
      <c r="P377" s="170">
        <f>O377*H377</f>
        <v>0</v>
      </c>
      <c r="Q377" s="170">
        <v>0.01</v>
      </c>
      <c r="R377" s="170">
        <f>Q377*H377</f>
        <v>0.1</v>
      </c>
      <c r="S377" s="170">
        <v>0</v>
      </c>
      <c r="T377" s="171">
        <f>S377*H377</f>
        <v>0</v>
      </c>
      <c r="AR377" s="17" t="s">
        <v>179</v>
      </c>
      <c r="AT377" s="17" t="s">
        <v>367</v>
      </c>
      <c r="AU377" s="17" t="s">
        <v>82</v>
      </c>
      <c r="AY377" s="17" t="s">
        <v>119</v>
      </c>
      <c r="BE377" s="172">
        <f>IF(N377="základní",J377,0)</f>
        <v>0</v>
      </c>
      <c r="BF377" s="172">
        <f>IF(N377="snížená",J377,0)</f>
        <v>0</v>
      </c>
      <c r="BG377" s="172">
        <f>IF(N377="zákl. přenesená",J377,0)</f>
        <v>0</v>
      </c>
      <c r="BH377" s="172">
        <f>IF(N377="sníž. přenesená",J377,0)</f>
        <v>0</v>
      </c>
      <c r="BI377" s="172">
        <f>IF(N377="nulová",J377,0)</f>
        <v>0</v>
      </c>
      <c r="BJ377" s="17" t="s">
        <v>23</v>
      </c>
      <c r="BK377" s="172">
        <f>ROUND(I377*H377,2)</f>
        <v>0</v>
      </c>
      <c r="BL377" s="17" t="s">
        <v>126</v>
      </c>
      <c r="BM377" s="17" t="s">
        <v>589</v>
      </c>
    </row>
    <row r="378" spans="2:47" s="1" customFormat="1" ht="22.5" customHeight="1">
      <c r="B378" s="34"/>
      <c r="D378" s="177" t="s">
        <v>128</v>
      </c>
      <c r="F378" s="206" t="s">
        <v>590</v>
      </c>
      <c r="I378" s="134"/>
      <c r="L378" s="34"/>
      <c r="M378" s="63"/>
      <c r="N378" s="35"/>
      <c r="O378" s="35"/>
      <c r="P378" s="35"/>
      <c r="Q378" s="35"/>
      <c r="R378" s="35"/>
      <c r="S378" s="35"/>
      <c r="T378" s="64"/>
      <c r="AT378" s="17" t="s">
        <v>128</v>
      </c>
      <c r="AU378" s="17" t="s">
        <v>82</v>
      </c>
    </row>
    <row r="379" spans="2:65" s="1" customFormat="1" ht="22.5" customHeight="1">
      <c r="B379" s="160"/>
      <c r="C379" s="207" t="s">
        <v>591</v>
      </c>
      <c r="D379" s="207" t="s">
        <v>367</v>
      </c>
      <c r="E379" s="208" t="s">
        <v>592</v>
      </c>
      <c r="F379" s="209" t="s">
        <v>593</v>
      </c>
      <c r="G379" s="210" t="s">
        <v>409</v>
      </c>
      <c r="H379" s="211">
        <v>2</v>
      </c>
      <c r="I379" s="212"/>
      <c r="J379" s="213">
        <f>ROUND(I379*H379,2)</f>
        <v>0</v>
      </c>
      <c r="K379" s="209" t="s">
        <v>22</v>
      </c>
      <c r="L379" s="214"/>
      <c r="M379" s="215" t="s">
        <v>22</v>
      </c>
      <c r="N379" s="216" t="s">
        <v>45</v>
      </c>
      <c r="O379" s="35"/>
      <c r="P379" s="170">
        <f>O379*H379</f>
        <v>0</v>
      </c>
      <c r="Q379" s="170">
        <v>0.01</v>
      </c>
      <c r="R379" s="170">
        <f>Q379*H379</f>
        <v>0.02</v>
      </c>
      <c r="S379" s="170">
        <v>0</v>
      </c>
      <c r="T379" s="171">
        <f>S379*H379</f>
        <v>0</v>
      </c>
      <c r="AR379" s="17" t="s">
        <v>179</v>
      </c>
      <c r="AT379" s="17" t="s">
        <v>367</v>
      </c>
      <c r="AU379" s="17" t="s">
        <v>82</v>
      </c>
      <c r="AY379" s="17" t="s">
        <v>119</v>
      </c>
      <c r="BE379" s="172">
        <f>IF(N379="základní",J379,0)</f>
        <v>0</v>
      </c>
      <c r="BF379" s="172">
        <f>IF(N379="snížená",J379,0)</f>
        <v>0</v>
      </c>
      <c r="BG379" s="172">
        <f>IF(N379="zákl. přenesená",J379,0)</f>
        <v>0</v>
      </c>
      <c r="BH379" s="172">
        <f>IF(N379="sníž. přenesená",J379,0)</f>
        <v>0</v>
      </c>
      <c r="BI379" s="172">
        <f>IF(N379="nulová",J379,0)</f>
        <v>0</v>
      </c>
      <c r="BJ379" s="17" t="s">
        <v>23</v>
      </c>
      <c r="BK379" s="172">
        <f>ROUND(I379*H379,2)</f>
        <v>0</v>
      </c>
      <c r="BL379" s="17" t="s">
        <v>126</v>
      </c>
      <c r="BM379" s="17" t="s">
        <v>594</v>
      </c>
    </row>
    <row r="380" spans="2:47" s="1" customFormat="1" ht="22.5" customHeight="1">
      <c r="B380" s="34"/>
      <c r="D380" s="177" t="s">
        <v>128</v>
      </c>
      <c r="F380" s="206" t="s">
        <v>595</v>
      </c>
      <c r="I380" s="134"/>
      <c r="L380" s="34"/>
      <c r="M380" s="63"/>
      <c r="N380" s="35"/>
      <c r="O380" s="35"/>
      <c r="P380" s="35"/>
      <c r="Q380" s="35"/>
      <c r="R380" s="35"/>
      <c r="S380" s="35"/>
      <c r="T380" s="64"/>
      <c r="AT380" s="17" t="s">
        <v>128</v>
      </c>
      <c r="AU380" s="17" t="s">
        <v>82</v>
      </c>
    </row>
    <row r="381" spans="2:65" s="1" customFormat="1" ht="22.5" customHeight="1">
      <c r="B381" s="160"/>
      <c r="C381" s="207" t="s">
        <v>596</v>
      </c>
      <c r="D381" s="207" t="s">
        <v>367</v>
      </c>
      <c r="E381" s="208" t="s">
        <v>597</v>
      </c>
      <c r="F381" s="209" t="s">
        <v>598</v>
      </c>
      <c r="G381" s="210" t="s">
        <v>409</v>
      </c>
      <c r="H381" s="211">
        <v>2</v>
      </c>
      <c r="I381" s="212"/>
      <c r="J381" s="213">
        <f>ROUND(I381*H381,2)</f>
        <v>0</v>
      </c>
      <c r="K381" s="209" t="s">
        <v>22</v>
      </c>
      <c r="L381" s="214"/>
      <c r="M381" s="215" t="s">
        <v>22</v>
      </c>
      <c r="N381" s="216" t="s">
        <v>45</v>
      </c>
      <c r="O381" s="35"/>
      <c r="P381" s="170">
        <f>O381*H381</f>
        <v>0</v>
      </c>
      <c r="Q381" s="170">
        <v>0.015</v>
      </c>
      <c r="R381" s="170">
        <f>Q381*H381</f>
        <v>0.03</v>
      </c>
      <c r="S381" s="170">
        <v>0</v>
      </c>
      <c r="T381" s="171">
        <f>S381*H381</f>
        <v>0</v>
      </c>
      <c r="AR381" s="17" t="s">
        <v>179</v>
      </c>
      <c r="AT381" s="17" t="s">
        <v>367</v>
      </c>
      <c r="AU381" s="17" t="s">
        <v>82</v>
      </c>
      <c r="AY381" s="17" t="s">
        <v>119</v>
      </c>
      <c r="BE381" s="172">
        <f>IF(N381="základní",J381,0)</f>
        <v>0</v>
      </c>
      <c r="BF381" s="172">
        <f>IF(N381="snížená",J381,0)</f>
        <v>0</v>
      </c>
      <c r="BG381" s="172">
        <f>IF(N381="zákl. přenesená",J381,0)</f>
        <v>0</v>
      </c>
      <c r="BH381" s="172">
        <f>IF(N381="sníž. přenesená",J381,0)</f>
        <v>0</v>
      </c>
      <c r="BI381" s="172">
        <f>IF(N381="nulová",J381,0)</f>
        <v>0</v>
      </c>
      <c r="BJ381" s="17" t="s">
        <v>23</v>
      </c>
      <c r="BK381" s="172">
        <f>ROUND(I381*H381,2)</f>
        <v>0</v>
      </c>
      <c r="BL381" s="17" t="s">
        <v>126</v>
      </c>
      <c r="BM381" s="17" t="s">
        <v>599</v>
      </c>
    </row>
    <row r="382" spans="2:47" s="1" customFormat="1" ht="22.5" customHeight="1">
      <c r="B382" s="34"/>
      <c r="D382" s="177" t="s">
        <v>128</v>
      </c>
      <c r="F382" s="206" t="s">
        <v>600</v>
      </c>
      <c r="I382" s="134"/>
      <c r="L382" s="34"/>
      <c r="M382" s="63"/>
      <c r="N382" s="35"/>
      <c r="O382" s="35"/>
      <c r="P382" s="35"/>
      <c r="Q382" s="35"/>
      <c r="R382" s="35"/>
      <c r="S382" s="35"/>
      <c r="T382" s="64"/>
      <c r="AT382" s="17" t="s">
        <v>128</v>
      </c>
      <c r="AU382" s="17" t="s">
        <v>82</v>
      </c>
    </row>
    <row r="383" spans="2:65" s="1" customFormat="1" ht="22.5" customHeight="1">
      <c r="B383" s="160"/>
      <c r="C383" s="161" t="s">
        <v>601</v>
      </c>
      <c r="D383" s="161" t="s">
        <v>121</v>
      </c>
      <c r="E383" s="162" t="s">
        <v>602</v>
      </c>
      <c r="F383" s="163" t="s">
        <v>603</v>
      </c>
      <c r="G383" s="164" t="s">
        <v>409</v>
      </c>
      <c r="H383" s="165">
        <v>5</v>
      </c>
      <c r="I383" s="166"/>
      <c r="J383" s="167">
        <f>ROUND(I383*H383,2)</f>
        <v>0</v>
      </c>
      <c r="K383" s="163" t="s">
        <v>125</v>
      </c>
      <c r="L383" s="34"/>
      <c r="M383" s="168" t="s">
        <v>22</v>
      </c>
      <c r="N383" s="169" t="s">
        <v>45</v>
      </c>
      <c r="O383" s="35"/>
      <c r="P383" s="170">
        <f>O383*H383</f>
        <v>0</v>
      </c>
      <c r="Q383" s="170">
        <v>0.00371</v>
      </c>
      <c r="R383" s="170">
        <f>Q383*H383</f>
        <v>0.01855</v>
      </c>
      <c r="S383" s="170">
        <v>0</v>
      </c>
      <c r="T383" s="171">
        <f>S383*H383</f>
        <v>0</v>
      </c>
      <c r="AR383" s="17" t="s">
        <v>126</v>
      </c>
      <c r="AT383" s="17" t="s">
        <v>121</v>
      </c>
      <c r="AU383" s="17" t="s">
        <v>82</v>
      </c>
      <c r="AY383" s="17" t="s">
        <v>119</v>
      </c>
      <c r="BE383" s="172">
        <f>IF(N383="základní",J383,0)</f>
        <v>0</v>
      </c>
      <c r="BF383" s="172">
        <f>IF(N383="snížená",J383,0)</f>
        <v>0</v>
      </c>
      <c r="BG383" s="172">
        <f>IF(N383="zákl. přenesená",J383,0)</f>
        <v>0</v>
      </c>
      <c r="BH383" s="172">
        <f>IF(N383="sníž. přenesená",J383,0)</f>
        <v>0</v>
      </c>
      <c r="BI383" s="172">
        <f>IF(N383="nulová",J383,0)</f>
        <v>0</v>
      </c>
      <c r="BJ383" s="17" t="s">
        <v>23</v>
      </c>
      <c r="BK383" s="172">
        <f>ROUND(I383*H383,2)</f>
        <v>0</v>
      </c>
      <c r="BL383" s="17" t="s">
        <v>126</v>
      </c>
      <c r="BM383" s="17" t="s">
        <v>604</v>
      </c>
    </row>
    <row r="384" spans="2:47" s="1" customFormat="1" ht="30" customHeight="1">
      <c r="B384" s="34"/>
      <c r="D384" s="173" t="s">
        <v>128</v>
      </c>
      <c r="F384" s="174" t="s">
        <v>605</v>
      </c>
      <c r="I384" s="134"/>
      <c r="L384" s="34"/>
      <c r="M384" s="63"/>
      <c r="N384" s="35"/>
      <c r="O384" s="35"/>
      <c r="P384" s="35"/>
      <c r="Q384" s="35"/>
      <c r="R384" s="35"/>
      <c r="S384" s="35"/>
      <c r="T384" s="64"/>
      <c r="AT384" s="17" t="s">
        <v>128</v>
      </c>
      <c r="AU384" s="17" t="s">
        <v>82</v>
      </c>
    </row>
    <row r="385" spans="2:47" s="1" customFormat="1" ht="90" customHeight="1">
      <c r="B385" s="34"/>
      <c r="D385" s="177" t="s">
        <v>130</v>
      </c>
      <c r="F385" s="205" t="s">
        <v>535</v>
      </c>
      <c r="I385" s="134"/>
      <c r="L385" s="34"/>
      <c r="M385" s="63"/>
      <c r="N385" s="35"/>
      <c r="O385" s="35"/>
      <c r="P385" s="35"/>
      <c r="Q385" s="35"/>
      <c r="R385" s="35"/>
      <c r="S385" s="35"/>
      <c r="T385" s="64"/>
      <c r="AT385" s="17" t="s">
        <v>130</v>
      </c>
      <c r="AU385" s="17" t="s">
        <v>82</v>
      </c>
    </row>
    <row r="386" spans="2:65" s="1" customFormat="1" ht="22.5" customHeight="1">
      <c r="B386" s="160"/>
      <c r="C386" s="207" t="s">
        <v>606</v>
      </c>
      <c r="D386" s="207" t="s">
        <v>367</v>
      </c>
      <c r="E386" s="208" t="s">
        <v>607</v>
      </c>
      <c r="F386" s="209" t="s">
        <v>608</v>
      </c>
      <c r="G386" s="210" t="s">
        <v>409</v>
      </c>
      <c r="H386" s="211">
        <v>5</v>
      </c>
      <c r="I386" s="212"/>
      <c r="J386" s="213">
        <f>ROUND(I386*H386,2)</f>
        <v>0</v>
      </c>
      <c r="K386" s="209" t="s">
        <v>22</v>
      </c>
      <c r="L386" s="214"/>
      <c r="M386" s="215" t="s">
        <v>22</v>
      </c>
      <c r="N386" s="216" t="s">
        <v>45</v>
      </c>
      <c r="O386" s="35"/>
      <c r="P386" s="170">
        <f>O386*H386</f>
        <v>0</v>
      </c>
      <c r="Q386" s="170">
        <v>0.03</v>
      </c>
      <c r="R386" s="170">
        <f>Q386*H386</f>
        <v>0.15</v>
      </c>
      <c r="S386" s="170">
        <v>0</v>
      </c>
      <c r="T386" s="171">
        <f>S386*H386</f>
        <v>0</v>
      </c>
      <c r="AR386" s="17" t="s">
        <v>179</v>
      </c>
      <c r="AT386" s="17" t="s">
        <v>367</v>
      </c>
      <c r="AU386" s="17" t="s">
        <v>82</v>
      </c>
      <c r="AY386" s="17" t="s">
        <v>119</v>
      </c>
      <c r="BE386" s="172">
        <f>IF(N386="základní",J386,0)</f>
        <v>0</v>
      </c>
      <c r="BF386" s="172">
        <f>IF(N386="snížená",J386,0)</f>
        <v>0</v>
      </c>
      <c r="BG386" s="172">
        <f>IF(N386="zákl. přenesená",J386,0)</f>
        <v>0</v>
      </c>
      <c r="BH386" s="172">
        <f>IF(N386="sníž. přenesená",J386,0)</f>
        <v>0</v>
      </c>
      <c r="BI386" s="172">
        <f>IF(N386="nulová",J386,0)</f>
        <v>0</v>
      </c>
      <c r="BJ386" s="17" t="s">
        <v>23</v>
      </c>
      <c r="BK386" s="172">
        <f>ROUND(I386*H386,2)</f>
        <v>0</v>
      </c>
      <c r="BL386" s="17" t="s">
        <v>126</v>
      </c>
      <c r="BM386" s="17" t="s">
        <v>609</v>
      </c>
    </row>
    <row r="387" spans="2:47" s="1" customFormat="1" ht="22.5" customHeight="1">
      <c r="B387" s="34"/>
      <c r="D387" s="177" t="s">
        <v>128</v>
      </c>
      <c r="F387" s="206" t="s">
        <v>610</v>
      </c>
      <c r="I387" s="134"/>
      <c r="L387" s="34"/>
      <c r="M387" s="63"/>
      <c r="N387" s="35"/>
      <c r="O387" s="35"/>
      <c r="P387" s="35"/>
      <c r="Q387" s="35"/>
      <c r="R387" s="35"/>
      <c r="S387" s="35"/>
      <c r="T387" s="64"/>
      <c r="AT387" s="17" t="s">
        <v>128</v>
      </c>
      <c r="AU387" s="17" t="s">
        <v>82</v>
      </c>
    </row>
    <row r="388" spans="2:65" s="1" customFormat="1" ht="31.5" customHeight="1">
      <c r="B388" s="160"/>
      <c r="C388" s="161" t="s">
        <v>611</v>
      </c>
      <c r="D388" s="161" t="s">
        <v>121</v>
      </c>
      <c r="E388" s="162" t="s">
        <v>612</v>
      </c>
      <c r="F388" s="163" t="s">
        <v>613</v>
      </c>
      <c r="G388" s="164" t="s">
        <v>166</v>
      </c>
      <c r="H388" s="165">
        <v>1.5</v>
      </c>
      <c r="I388" s="166"/>
      <c r="J388" s="167">
        <f>ROUND(I388*H388,2)</f>
        <v>0</v>
      </c>
      <c r="K388" s="163" t="s">
        <v>125</v>
      </c>
      <c r="L388" s="34"/>
      <c r="M388" s="168" t="s">
        <v>22</v>
      </c>
      <c r="N388" s="169" t="s">
        <v>45</v>
      </c>
      <c r="O388" s="35"/>
      <c r="P388" s="170">
        <f>O388*H388</f>
        <v>0</v>
      </c>
      <c r="Q388" s="170">
        <v>0</v>
      </c>
      <c r="R388" s="170">
        <f>Q388*H388</f>
        <v>0</v>
      </c>
      <c r="S388" s="170">
        <v>0</v>
      </c>
      <c r="T388" s="171">
        <f>S388*H388</f>
        <v>0</v>
      </c>
      <c r="AR388" s="17" t="s">
        <v>126</v>
      </c>
      <c r="AT388" s="17" t="s">
        <v>121</v>
      </c>
      <c r="AU388" s="17" t="s">
        <v>82</v>
      </c>
      <c r="AY388" s="17" t="s">
        <v>119</v>
      </c>
      <c r="BE388" s="172">
        <f>IF(N388="základní",J388,0)</f>
        <v>0</v>
      </c>
      <c r="BF388" s="172">
        <f>IF(N388="snížená",J388,0)</f>
        <v>0</v>
      </c>
      <c r="BG388" s="172">
        <f>IF(N388="zákl. přenesená",J388,0)</f>
        <v>0</v>
      </c>
      <c r="BH388" s="172">
        <f>IF(N388="sníž. přenesená",J388,0)</f>
        <v>0</v>
      </c>
      <c r="BI388" s="172">
        <f>IF(N388="nulová",J388,0)</f>
        <v>0</v>
      </c>
      <c r="BJ388" s="17" t="s">
        <v>23</v>
      </c>
      <c r="BK388" s="172">
        <f>ROUND(I388*H388,2)</f>
        <v>0</v>
      </c>
      <c r="BL388" s="17" t="s">
        <v>126</v>
      </c>
      <c r="BM388" s="17" t="s">
        <v>614</v>
      </c>
    </row>
    <row r="389" spans="2:47" s="1" customFormat="1" ht="30" customHeight="1">
      <c r="B389" s="34"/>
      <c r="D389" s="173" t="s">
        <v>128</v>
      </c>
      <c r="F389" s="174" t="s">
        <v>615</v>
      </c>
      <c r="I389" s="134"/>
      <c r="L389" s="34"/>
      <c r="M389" s="63"/>
      <c r="N389" s="35"/>
      <c r="O389" s="35"/>
      <c r="P389" s="35"/>
      <c r="Q389" s="35"/>
      <c r="R389" s="35"/>
      <c r="S389" s="35"/>
      <c r="T389" s="64"/>
      <c r="AT389" s="17" t="s">
        <v>128</v>
      </c>
      <c r="AU389" s="17" t="s">
        <v>82</v>
      </c>
    </row>
    <row r="390" spans="2:47" s="1" customFormat="1" ht="66" customHeight="1">
      <c r="B390" s="34"/>
      <c r="D390" s="173" t="s">
        <v>130</v>
      </c>
      <c r="F390" s="175" t="s">
        <v>616</v>
      </c>
      <c r="I390" s="134"/>
      <c r="L390" s="34"/>
      <c r="M390" s="63"/>
      <c r="N390" s="35"/>
      <c r="O390" s="35"/>
      <c r="P390" s="35"/>
      <c r="Q390" s="35"/>
      <c r="R390" s="35"/>
      <c r="S390" s="35"/>
      <c r="T390" s="64"/>
      <c r="AT390" s="17" t="s">
        <v>130</v>
      </c>
      <c r="AU390" s="17" t="s">
        <v>82</v>
      </c>
    </row>
    <row r="391" spans="2:51" s="11" customFormat="1" ht="22.5" customHeight="1">
      <c r="B391" s="176"/>
      <c r="D391" s="177" t="s">
        <v>132</v>
      </c>
      <c r="E391" s="178" t="s">
        <v>22</v>
      </c>
      <c r="F391" s="179" t="s">
        <v>617</v>
      </c>
      <c r="H391" s="180">
        <v>1.5</v>
      </c>
      <c r="I391" s="181"/>
      <c r="L391" s="176"/>
      <c r="M391" s="182"/>
      <c r="N391" s="183"/>
      <c r="O391" s="183"/>
      <c r="P391" s="183"/>
      <c r="Q391" s="183"/>
      <c r="R391" s="183"/>
      <c r="S391" s="183"/>
      <c r="T391" s="184"/>
      <c r="AT391" s="185" t="s">
        <v>132</v>
      </c>
      <c r="AU391" s="185" t="s">
        <v>82</v>
      </c>
      <c r="AV391" s="11" t="s">
        <v>82</v>
      </c>
      <c r="AW391" s="11" t="s">
        <v>38</v>
      </c>
      <c r="AX391" s="11" t="s">
        <v>23</v>
      </c>
      <c r="AY391" s="185" t="s">
        <v>119</v>
      </c>
    </row>
    <row r="392" spans="2:65" s="1" customFormat="1" ht="22.5" customHeight="1">
      <c r="B392" s="160"/>
      <c r="C392" s="207" t="s">
        <v>618</v>
      </c>
      <c r="D392" s="207" t="s">
        <v>367</v>
      </c>
      <c r="E392" s="208" t="s">
        <v>619</v>
      </c>
      <c r="F392" s="209" t="s">
        <v>620</v>
      </c>
      <c r="G392" s="210" t="s">
        <v>166</v>
      </c>
      <c r="H392" s="211">
        <v>1.523</v>
      </c>
      <c r="I392" s="212"/>
      <c r="J392" s="213">
        <f>ROUND(I392*H392,2)</f>
        <v>0</v>
      </c>
      <c r="K392" s="209" t="s">
        <v>125</v>
      </c>
      <c r="L392" s="214"/>
      <c r="M392" s="215" t="s">
        <v>22</v>
      </c>
      <c r="N392" s="216" t="s">
        <v>45</v>
      </c>
      <c r="O392" s="35"/>
      <c r="P392" s="170">
        <f>O392*H392</f>
        <v>0</v>
      </c>
      <c r="Q392" s="170">
        <v>0.00027</v>
      </c>
      <c r="R392" s="170">
        <f>Q392*H392</f>
        <v>0.00041120999999999996</v>
      </c>
      <c r="S392" s="170">
        <v>0</v>
      </c>
      <c r="T392" s="171">
        <f>S392*H392</f>
        <v>0</v>
      </c>
      <c r="AR392" s="17" t="s">
        <v>179</v>
      </c>
      <c r="AT392" s="17" t="s">
        <v>367</v>
      </c>
      <c r="AU392" s="17" t="s">
        <v>82</v>
      </c>
      <c r="AY392" s="17" t="s">
        <v>119</v>
      </c>
      <c r="BE392" s="172">
        <f>IF(N392="základní",J392,0)</f>
        <v>0</v>
      </c>
      <c r="BF392" s="172">
        <f>IF(N392="snížená",J392,0)</f>
        <v>0</v>
      </c>
      <c r="BG392" s="172">
        <f>IF(N392="zákl. přenesená",J392,0)</f>
        <v>0</v>
      </c>
      <c r="BH392" s="172">
        <f>IF(N392="sníž. přenesená",J392,0)</f>
        <v>0</v>
      </c>
      <c r="BI392" s="172">
        <f>IF(N392="nulová",J392,0)</f>
        <v>0</v>
      </c>
      <c r="BJ392" s="17" t="s">
        <v>23</v>
      </c>
      <c r="BK392" s="172">
        <f>ROUND(I392*H392,2)</f>
        <v>0</v>
      </c>
      <c r="BL392" s="17" t="s">
        <v>126</v>
      </c>
      <c r="BM392" s="17" t="s">
        <v>621</v>
      </c>
    </row>
    <row r="393" spans="2:47" s="1" customFormat="1" ht="30" customHeight="1">
      <c r="B393" s="34"/>
      <c r="D393" s="173" t="s">
        <v>128</v>
      </c>
      <c r="F393" s="174" t="s">
        <v>622</v>
      </c>
      <c r="I393" s="134"/>
      <c r="L393" s="34"/>
      <c r="M393" s="63"/>
      <c r="N393" s="35"/>
      <c r="O393" s="35"/>
      <c r="P393" s="35"/>
      <c r="Q393" s="35"/>
      <c r="R393" s="35"/>
      <c r="S393" s="35"/>
      <c r="T393" s="64"/>
      <c r="AT393" s="17" t="s">
        <v>128</v>
      </c>
      <c r="AU393" s="17" t="s">
        <v>82</v>
      </c>
    </row>
    <row r="394" spans="2:51" s="11" customFormat="1" ht="22.5" customHeight="1">
      <c r="B394" s="176"/>
      <c r="D394" s="177" t="s">
        <v>132</v>
      </c>
      <c r="E394" s="178" t="s">
        <v>22</v>
      </c>
      <c r="F394" s="179" t="s">
        <v>623</v>
      </c>
      <c r="H394" s="180">
        <v>1.523</v>
      </c>
      <c r="I394" s="181"/>
      <c r="L394" s="176"/>
      <c r="M394" s="182"/>
      <c r="N394" s="183"/>
      <c r="O394" s="183"/>
      <c r="P394" s="183"/>
      <c r="Q394" s="183"/>
      <c r="R394" s="183"/>
      <c r="S394" s="183"/>
      <c r="T394" s="184"/>
      <c r="AT394" s="185" t="s">
        <v>132</v>
      </c>
      <c r="AU394" s="185" t="s">
        <v>82</v>
      </c>
      <c r="AV394" s="11" t="s">
        <v>82</v>
      </c>
      <c r="AW394" s="11" t="s">
        <v>38</v>
      </c>
      <c r="AX394" s="11" t="s">
        <v>23</v>
      </c>
      <c r="AY394" s="185" t="s">
        <v>119</v>
      </c>
    </row>
    <row r="395" spans="2:65" s="1" customFormat="1" ht="31.5" customHeight="1">
      <c r="B395" s="160"/>
      <c r="C395" s="161" t="s">
        <v>624</v>
      </c>
      <c r="D395" s="161" t="s">
        <v>121</v>
      </c>
      <c r="E395" s="162" t="s">
        <v>625</v>
      </c>
      <c r="F395" s="163" t="s">
        <v>626</v>
      </c>
      <c r="G395" s="164" t="s">
        <v>166</v>
      </c>
      <c r="H395" s="165">
        <v>8</v>
      </c>
      <c r="I395" s="166"/>
      <c r="J395" s="167">
        <f>ROUND(I395*H395,2)</f>
        <v>0</v>
      </c>
      <c r="K395" s="163" t="s">
        <v>125</v>
      </c>
      <c r="L395" s="34"/>
      <c r="M395" s="168" t="s">
        <v>22</v>
      </c>
      <c r="N395" s="169" t="s">
        <v>45</v>
      </c>
      <c r="O395" s="35"/>
      <c r="P395" s="170">
        <f>O395*H395</f>
        <v>0</v>
      </c>
      <c r="Q395" s="170">
        <v>0</v>
      </c>
      <c r="R395" s="170">
        <f>Q395*H395</f>
        <v>0</v>
      </c>
      <c r="S395" s="170">
        <v>0</v>
      </c>
      <c r="T395" s="171">
        <f>S395*H395</f>
        <v>0</v>
      </c>
      <c r="AR395" s="17" t="s">
        <v>126</v>
      </c>
      <c r="AT395" s="17" t="s">
        <v>121</v>
      </c>
      <c r="AU395" s="17" t="s">
        <v>82</v>
      </c>
      <c r="AY395" s="17" t="s">
        <v>119</v>
      </c>
      <c r="BE395" s="172">
        <f>IF(N395="základní",J395,0)</f>
        <v>0</v>
      </c>
      <c r="BF395" s="172">
        <f>IF(N395="snížená",J395,0)</f>
        <v>0</v>
      </c>
      <c r="BG395" s="172">
        <f>IF(N395="zákl. přenesená",J395,0)</f>
        <v>0</v>
      </c>
      <c r="BH395" s="172">
        <f>IF(N395="sníž. přenesená",J395,0)</f>
        <v>0</v>
      </c>
      <c r="BI395" s="172">
        <f>IF(N395="nulová",J395,0)</f>
        <v>0</v>
      </c>
      <c r="BJ395" s="17" t="s">
        <v>23</v>
      </c>
      <c r="BK395" s="172">
        <f>ROUND(I395*H395,2)</f>
        <v>0</v>
      </c>
      <c r="BL395" s="17" t="s">
        <v>126</v>
      </c>
      <c r="BM395" s="17" t="s">
        <v>627</v>
      </c>
    </row>
    <row r="396" spans="2:47" s="1" customFormat="1" ht="30" customHeight="1">
      <c r="B396" s="34"/>
      <c r="D396" s="173" t="s">
        <v>128</v>
      </c>
      <c r="F396" s="174" t="s">
        <v>628</v>
      </c>
      <c r="I396" s="134"/>
      <c r="L396" s="34"/>
      <c r="M396" s="63"/>
      <c r="N396" s="35"/>
      <c r="O396" s="35"/>
      <c r="P396" s="35"/>
      <c r="Q396" s="35"/>
      <c r="R396" s="35"/>
      <c r="S396" s="35"/>
      <c r="T396" s="64"/>
      <c r="AT396" s="17" t="s">
        <v>128</v>
      </c>
      <c r="AU396" s="17" t="s">
        <v>82</v>
      </c>
    </row>
    <row r="397" spans="2:47" s="1" customFormat="1" ht="66" customHeight="1">
      <c r="B397" s="34"/>
      <c r="D397" s="173" t="s">
        <v>130</v>
      </c>
      <c r="F397" s="175" t="s">
        <v>616</v>
      </c>
      <c r="I397" s="134"/>
      <c r="L397" s="34"/>
      <c r="M397" s="63"/>
      <c r="N397" s="35"/>
      <c r="O397" s="35"/>
      <c r="P397" s="35"/>
      <c r="Q397" s="35"/>
      <c r="R397" s="35"/>
      <c r="S397" s="35"/>
      <c r="T397" s="64"/>
      <c r="AT397" s="17" t="s">
        <v>130</v>
      </c>
      <c r="AU397" s="17" t="s">
        <v>82</v>
      </c>
    </row>
    <row r="398" spans="2:51" s="11" customFormat="1" ht="22.5" customHeight="1">
      <c r="B398" s="176"/>
      <c r="D398" s="177" t="s">
        <v>132</v>
      </c>
      <c r="E398" s="178" t="s">
        <v>22</v>
      </c>
      <c r="F398" s="179" t="s">
        <v>629</v>
      </c>
      <c r="H398" s="180">
        <v>8</v>
      </c>
      <c r="I398" s="181"/>
      <c r="L398" s="176"/>
      <c r="M398" s="182"/>
      <c r="N398" s="183"/>
      <c r="O398" s="183"/>
      <c r="P398" s="183"/>
      <c r="Q398" s="183"/>
      <c r="R398" s="183"/>
      <c r="S398" s="183"/>
      <c r="T398" s="184"/>
      <c r="AT398" s="185" t="s">
        <v>132</v>
      </c>
      <c r="AU398" s="185" t="s">
        <v>82</v>
      </c>
      <c r="AV398" s="11" t="s">
        <v>82</v>
      </c>
      <c r="AW398" s="11" t="s">
        <v>38</v>
      </c>
      <c r="AX398" s="11" t="s">
        <v>23</v>
      </c>
      <c r="AY398" s="185" t="s">
        <v>119</v>
      </c>
    </row>
    <row r="399" spans="2:65" s="1" customFormat="1" ht="22.5" customHeight="1">
      <c r="B399" s="160"/>
      <c r="C399" s="207" t="s">
        <v>630</v>
      </c>
      <c r="D399" s="207" t="s">
        <v>367</v>
      </c>
      <c r="E399" s="208" t="s">
        <v>631</v>
      </c>
      <c r="F399" s="209" t="s">
        <v>632</v>
      </c>
      <c r="G399" s="210" t="s">
        <v>166</v>
      </c>
      <c r="H399" s="211">
        <v>8.12</v>
      </c>
      <c r="I399" s="212"/>
      <c r="J399" s="213">
        <f>ROUND(I399*H399,2)</f>
        <v>0</v>
      </c>
      <c r="K399" s="209" t="s">
        <v>125</v>
      </c>
      <c r="L399" s="214"/>
      <c r="M399" s="215" t="s">
        <v>22</v>
      </c>
      <c r="N399" s="216" t="s">
        <v>45</v>
      </c>
      <c r="O399" s="35"/>
      <c r="P399" s="170">
        <f>O399*H399</f>
        <v>0</v>
      </c>
      <c r="Q399" s="170">
        <v>0.00106</v>
      </c>
      <c r="R399" s="170">
        <f>Q399*H399</f>
        <v>0.008607199999999999</v>
      </c>
      <c r="S399" s="170">
        <v>0</v>
      </c>
      <c r="T399" s="171">
        <f>S399*H399</f>
        <v>0</v>
      </c>
      <c r="AR399" s="17" t="s">
        <v>179</v>
      </c>
      <c r="AT399" s="17" t="s">
        <v>367</v>
      </c>
      <c r="AU399" s="17" t="s">
        <v>82</v>
      </c>
      <c r="AY399" s="17" t="s">
        <v>119</v>
      </c>
      <c r="BE399" s="172">
        <f>IF(N399="základní",J399,0)</f>
        <v>0</v>
      </c>
      <c r="BF399" s="172">
        <f>IF(N399="snížená",J399,0)</f>
        <v>0</v>
      </c>
      <c r="BG399" s="172">
        <f>IF(N399="zákl. přenesená",J399,0)</f>
        <v>0</v>
      </c>
      <c r="BH399" s="172">
        <f>IF(N399="sníž. přenesená",J399,0)</f>
        <v>0</v>
      </c>
      <c r="BI399" s="172">
        <f>IF(N399="nulová",J399,0)</f>
        <v>0</v>
      </c>
      <c r="BJ399" s="17" t="s">
        <v>23</v>
      </c>
      <c r="BK399" s="172">
        <f>ROUND(I399*H399,2)</f>
        <v>0</v>
      </c>
      <c r="BL399" s="17" t="s">
        <v>126</v>
      </c>
      <c r="BM399" s="17" t="s">
        <v>633</v>
      </c>
    </row>
    <row r="400" spans="2:47" s="1" customFormat="1" ht="30" customHeight="1">
      <c r="B400" s="34"/>
      <c r="D400" s="173" t="s">
        <v>128</v>
      </c>
      <c r="F400" s="174" t="s">
        <v>634</v>
      </c>
      <c r="I400" s="134"/>
      <c r="L400" s="34"/>
      <c r="M400" s="63"/>
      <c r="N400" s="35"/>
      <c r="O400" s="35"/>
      <c r="P400" s="35"/>
      <c r="Q400" s="35"/>
      <c r="R400" s="35"/>
      <c r="S400" s="35"/>
      <c r="T400" s="64"/>
      <c r="AT400" s="17" t="s">
        <v>128</v>
      </c>
      <c r="AU400" s="17" t="s">
        <v>82</v>
      </c>
    </row>
    <row r="401" spans="2:51" s="11" customFormat="1" ht="22.5" customHeight="1">
      <c r="B401" s="176"/>
      <c r="D401" s="177" t="s">
        <v>132</v>
      </c>
      <c r="E401" s="178" t="s">
        <v>22</v>
      </c>
      <c r="F401" s="179" t="s">
        <v>635</v>
      </c>
      <c r="H401" s="180">
        <v>8.12</v>
      </c>
      <c r="I401" s="181"/>
      <c r="L401" s="176"/>
      <c r="M401" s="182"/>
      <c r="N401" s="183"/>
      <c r="O401" s="183"/>
      <c r="P401" s="183"/>
      <c r="Q401" s="183"/>
      <c r="R401" s="183"/>
      <c r="S401" s="183"/>
      <c r="T401" s="184"/>
      <c r="AT401" s="185" t="s">
        <v>132</v>
      </c>
      <c r="AU401" s="185" t="s">
        <v>82</v>
      </c>
      <c r="AV401" s="11" t="s">
        <v>82</v>
      </c>
      <c r="AW401" s="11" t="s">
        <v>38</v>
      </c>
      <c r="AX401" s="11" t="s">
        <v>23</v>
      </c>
      <c r="AY401" s="185" t="s">
        <v>119</v>
      </c>
    </row>
    <row r="402" spans="2:65" s="1" customFormat="1" ht="31.5" customHeight="1">
      <c r="B402" s="160"/>
      <c r="C402" s="161" t="s">
        <v>636</v>
      </c>
      <c r="D402" s="161" t="s">
        <v>121</v>
      </c>
      <c r="E402" s="162" t="s">
        <v>637</v>
      </c>
      <c r="F402" s="163" t="s">
        <v>638</v>
      </c>
      <c r="G402" s="164" t="s">
        <v>166</v>
      </c>
      <c r="H402" s="165">
        <v>43</v>
      </c>
      <c r="I402" s="166"/>
      <c r="J402" s="167">
        <f>ROUND(I402*H402,2)</f>
        <v>0</v>
      </c>
      <c r="K402" s="163" t="s">
        <v>125</v>
      </c>
      <c r="L402" s="34"/>
      <c r="M402" s="168" t="s">
        <v>22</v>
      </c>
      <c r="N402" s="169" t="s">
        <v>45</v>
      </c>
      <c r="O402" s="35"/>
      <c r="P402" s="170">
        <f>O402*H402</f>
        <v>0</v>
      </c>
      <c r="Q402" s="170">
        <v>0</v>
      </c>
      <c r="R402" s="170">
        <f>Q402*H402</f>
        <v>0</v>
      </c>
      <c r="S402" s="170">
        <v>0</v>
      </c>
      <c r="T402" s="171">
        <f>S402*H402</f>
        <v>0</v>
      </c>
      <c r="AR402" s="17" t="s">
        <v>126</v>
      </c>
      <c r="AT402" s="17" t="s">
        <v>121</v>
      </c>
      <c r="AU402" s="17" t="s">
        <v>82</v>
      </c>
      <c r="AY402" s="17" t="s">
        <v>119</v>
      </c>
      <c r="BE402" s="172">
        <f>IF(N402="základní",J402,0)</f>
        <v>0</v>
      </c>
      <c r="BF402" s="172">
        <f>IF(N402="snížená",J402,0)</f>
        <v>0</v>
      </c>
      <c r="BG402" s="172">
        <f>IF(N402="zákl. přenesená",J402,0)</f>
        <v>0</v>
      </c>
      <c r="BH402" s="172">
        <f>IF(N402="sníž. přenesená",J402,0)</f>
        <v>0</v>
      </c>
      <c r="BI402" s="172">
        <f>IF(N402="nulová",J402,0)</f>
        <v>0</v>
      </c>
      <c r="BJ402" s="17" t="s">
        <v>23</v>
      </c>
      <c r="BK402" s="172">
        <f>ROUND(I402*H402,2)</f>
        <v>0</v>
      </c>
      <c r="BL402" s="17" t="s">
        <v>126</v>
      </c>
      <c r="BM402" s="17" t="s">
        <v>639</v>
      </c>
    </row>
    <row r="403" spans="2:47" s="1" customFormat="1" ht="30" customHeight="1">
      <c r="B403" s="34"/>
      <c r="D403" s="173" t="s">
        <v>128</v>
      </c>
      <c r="F403" s="174" t="s">
        <v>640</v>
      </c>
      <c r="I403" s="134"/>
      <c r="L403" s="34"/>
      <c r="M403" s="63"/>
      <c r="N403" s="35"/>
      <c r="O403" s="35"/>
      <c r="P403" s="35"/>
      <c r="Q403" s="35"/>
      <c r="R403" s="35"/>
      <c r="S403" s="35"/>
      <c r="T403" s="64"/>
      <c r="AT403" s="17" t="s">
        <v>128</v>
      </c>
      <c r="AU403" s="17" t="s">
        <v>82</v>
      </c>
    </row>
    <row r="404" spans="2:47" s="1" customFormat="1" ht="66" customHeight="1">
      <c r="B404" s="34"/>
      <c r="D404" s="173" t="s">
        <v>130</v>
      </c>
      <c r="F404" s="175" t="s">
        <v>616</v>
      </c>
      <c r="I404" s="134"/>
      <c r="L404" s="34"/>
      <c r="M404" s="63"/>
      <c r="N404" s="35"/>
      <c r="O404" s="35"/>
      <c r="P404" s="35"/>
      <c r="Q404" s="35"/>
      <c r="R404" s="35"/>
      <c r="S404" s="35"/>
      <c r="T404" s="64"/>
      <c r="AT404" s="17" t="s">
        <v>130</v>
      </c>
      <c r="AU404" s="17" t="s">
        <v>82</v>
      </c>
    </row>
    <row r="405" spans="2:51" s="11" customFormat="1" ht="22.5" customHeight="1">
      <c r="B405" s="176"/>
      <c r="D405" s="177" t="s">
        <v>132</v>
      </c>
      <c r="E405" s="178" t="s">
        <v>22</v>
      </c>
      <c r="F405" s="179" t="s">
        <v>641</v>
      </c>
      <c r="H405" s="180">
        <v>43</v>
      </c>
      <c r="I405" s="181"/>
      <c r="L405" s="176"/>
      <c r="M405" s="182"/>
      <c r="N405" s="183"/>
      <c r="O405" s="183"/>
      <c r="P405" s="183"/>
      <c r="Q405" s="183"/>
      <c r="R405" s="183"/>
      <c r="S405" s="183"/>
      <c r="T405" s="184"/>
      <c r="AT405" s="185" t="s">
        <v>132</v>
      </c>
      <c r="AU405" s="185" t="s">
        <v>82</v>
      </c>
      <c r="AV405" s="11" t="s">
        <v>82</v>
      </c>
      <c r="AW405" s="11" t="s">
        <v>38</v>
      </c>
      <c r="AX405" s="11" t="s">
        <v>23</v>
      </c>
      <c r="AY405" s="185" t="s">
        <v>119</v>
      </c>
    </row>
    <row r="406" spans="2:65" s="1" customFormat="1" ht="22.5" customHeight="1">
      <c r="B406" s="160"/>
      <c r="C406" s="207" t="s">
        <v>642</v>
      </c>
      <c r="D406" s="207" t="s">
        <v>367</v>
      </c>
      <c r="E406" s="208" t="s">
        <v>643</v>
      </c>
      <c r="F406" s="209" t="s">
        <v>644</v>
      </c>
      <c r="G406" s="210" t="s">
        <v>166</v>
      </c>
      <c r="H406" s="211">
        <v>43.645</v>
      </c>
      <c r="I406" s="212"/>
      <c r="J406" s="213">
        <f>ROUND(I406*H406,2)</f>
        <v>0</v>
      </c>
      <c r="K406" s="209" t="s">
        <v>125</v>
      </c>
      <c r="L406" s="214"/>
      <c r="M406" s="215" t="s">
        <v>22</v>
      </c>
      <c r="N406" s="216" t="s">
        <v>45</v>
      </c>
      <c r="O406" s="35"/>
      <c r="P406" s="170">
        <f>O406*H406</f>
        <v>0</v>
      </c>
      <c r="Q406" s="170">
        <v>0.00318</v>
      </c>
      <c r="R406" s="170">
        <f>Q406*H406</f>
        <v>0.1387911</v>
      </c>
      <c r="S406" s="170">
        <v>0</v>
      </c>
      <c r="T406" s="171">
        <f>S406*H406</f>
        <v>0</v>
      </c>
      <c r="AR406" s="17" t="s">
        <v>179</v>
      </c>
      <c r="AT406" s="17" t="s">
        <v>367</v>
      </c>
      <c r="AU406" s="17" t="s">
        <v>82</v>
      </c>
      <c r="AY406" s="17" t="s">
        <v>119</v>
      </c>
      <c r="BE406" s="172">
        <f>IF(N406="základní",J406,0)</f>
        <v>0</v>
      </c>
      <c r="BF406" s="172">
        <f>IF(N406="snížená",J406,0)</f>
        <v>0</v>
      </c>
      <c r="BG406" s="172">
        <f>IF(N406="zákl. přenesená",J406,0)</f>
        <v>0</v>
      </c>
      <c r="BH406" s="172">
        <f>IF(N406="sníž. přenesená",J406,0)</f>
        <v>0</v>
      </c>
      <c r="BI406" s="172">
        <f>IF(N406="nulová",J406,0)</f>
        <v>0</v>
      </c>
      <c r="BJ406" s="17" t="s">
        <v>23</v>
      </c>
      <c r="BK406" s="172">
        <f>ROUND(I406*H406,2)</f>
        <v>0</v>
      </c>
      <c r="BL406" s="17" t="s">
        <v>126</v>
      </c>
      <c r="BM406" s="17" t="s">
        <v>645</v>
      </c>
    </row>
    <row r="407" spans="2:47" s="1" customFormat="1" ht="30" customHeight="1">
      <c r="B407" s="34"/>
      <c r="D407" s="173" t="s">
        <v>128</v>
      </c>
      <c r="F407" s="174" t="s">
        <v>646</v>
      </c>
      <c r="I407" s="134"/>
      <c r="L407" s="34"/>
      <c r="M407" s="63"/>
      <c r="N407" s="35"/>
      <c r="O407" s="35"/>
      <c r="P407" s="35"/>
      <c r="Q407" s="35"/>
      <c r="R407" s="35"/>
      <c r="S407" s="35"/>
      <c r="T407" s="64"/>
      <c r="AT407" s="17" t="s">
        <v>128</v>
      </c>
      <c r="AU407" s="17" t="s">
        <v>82</v>
      </c>
    </row>
    <row r="408" spans="2:51" s="11" customFormat="1" ht="22.5" customHeight="1">
      <c r="B408" s="176"/>
      <c r="D408" s="177" t="s">
        <v>132</v>
      </c>
      <c r="E408" s="178" t="s">
        <v>22</v>
      </c>
      <c r="F408" s="179" t="s">
        <v>647</v>
      </c>
      <c r="H408" s="180">
        <v>43.645</v>
      </c>
      <c r="I408" s="181"/>
      <c r="L408" s="176"/>
      <c r="M408" s="182"/>
      <c r="N408" s="183"/>
      <c r="O408" s="183"/>
      <c r="P408" s="183"/>
      <c r="Q408" s="183"/>
      <c r="R408" s="183"/>
      <c r="S408" s="183"/>
      <c r="T408" s="184"/>
      <c r="AT408" s="185" t="s">
        <v>132</v>
      </c>
      <c r="AU408" s="185" t="s">
        <v>82</v>
      </c>
      <c r="AV408" s="11" t="s">
        <v>82</v>
      </c>
      <c r="AW408" s="11" t="s">
        <v>38</v>
      </c>
      <c r="AX408" s="11" t="s">
        <v>23</v>
      </c>
      <c r="AY408" s="185" t="s">
        <v>119</v>
      </c>
    </row>
    <row r="409" spans="2:65" s="1" customFormat="1" ht="22.5" customHeight="1">
      <c r="B409" s="160"/>
      <c r="C409" s="161" t="s">
        <v>648</v>
      </c>
      <c r="D409" s="161" t="s">
        <v>121</v>
      </c>
      <c r="E409" s="162" t="s">
        <v>649</v>
      </c>
      <c r="F409" s="163" t="s">
        <v>650</v>
      </c>
      <c r="G409" s="164" t="s">
        <v>166</v>
      </c>
      <c r="H409" s="165">
        <v>7.5</v>
      </c>
      <c r="I409" s="166"/>
      <c r="J409" s="167">
        <f>ROUND(I409*H409,2)</f>
        <v>0</v>
      </c>
      <c r="K409" s="163" t="s">
        <v>125</v>
      </c>
      <c r="L409" s="34"/>
      <c r="M409" s="168" t="s">
        <v>22</v>
      </c>
      <c r="N409" s="169" t="s">
        <v>45</v>
      </c>
      <c r="O409" s="35"/>
      <c r="P409" s="170">
        <f>O409*H409</f>
        <v>0</v>
      </c>
      <c r="Q409" s="170">
        <v>0.0033</v>
      </c>
      <c r="R409" s="170">
        <f>Q409*H409</f>
        <v>0.02475</v>
      </c>
      <c r="S409" s="170">
        <v>0</v>
      </c>
      <c r="T409" s="171">
        <f>S409*H409</f>
        <v>0</v>
      </c>
      <c r="AR409" s="17" t="s">
        <v>126</v>
      </c>
      <c r="AT409" s="17" t="s">
        <v>121</v>
      </c>
      <c r="AU409" s="17" t="s">
        <v>82</v>
      </c>
      <c r="AY409" s="17" t="s">
        <v>119</v>
      </c>
      <c r="BE409" s="172">
        <f>IF(N409="základní",J409,0)</f>
        <v>0</v>
      </c>
      <c r="BF409" s="172">
        <f>IF(N409="snížená",J409,0)</f>
        <v>0</v>
      </c>
      <c r="BG409" s="172">
        <f>IF(N409="zákl. přenesená",J409,0)</f>
        <v>0</v>
      </c>
      <c r="BH409" s="172">
        <f>IF(N409="sníž. přenesená",J409,0)</f>
        <v>0</v>
      </c>
      <c r="BI409" s="172">
        <f>IF(N409="nulová",J409,0)</f>
        <v>0</v>
      </c>
      <c r="BJ409" s="17" t="s">
        <v>23</v>
      </c>
      <c r="BK409" s="172">
        <f>ROUND(I409*H409,2)</f>
        <v>0</v>
      </c>
      <c r="BL409" s="17" t="s">
        <v>126</v>
      </c>
      <c r="BM409" s="17" t="s">
        <v>651</v>
      </c>
    </row>
    <row r="410" spans="2:47" s="1" customFormat="1" ht="30" customHeight="1">
      <c r="B410" s="34"/>
      <c r="D410" s="173" t="s">
        <v>128</v>
      </c>
      <c r="F410" s="174" t="s">
        <v>652</v>
      </c>
      <c r="I410" s="134"/>
      <c r="L410" s="34"/>
      <c r="M410" s="63"/>
      <c r="N410" s="35"/>
      <c r="O410" s="35"/>
      <c r="P410" s="35"/>
      <c r="Q410" s="35"/>
      <c r="R410" s="35"/>
      <c r="S410" s="35"/>
      <c r="T410" s="64"/>
      <c r="AT410" s="17" t="s">
        <v>128</v>
      </c>
      <c r="AU410" s="17" t="s">
        <v>82</v>
      </c>
    </row>
    <row r="411" spans="2:47" s="1" customFormat="1" ht="54" customHeight="1">
      <c r="B411" s="34"/>
      <c r="D411" s="173" t="s">
        <v>130</v>
      </c>
      <c r="F411" s="175" t="s">
        <v>653</v>
      </c>
      <c r="I411" s="134"/>
      <c r="L411" s="34"/>
      <c r="M411" s="63"/>
      <c r="N411" s="35"/>
      <c r="O411" s="35"/>
      <c r="P411" s="35"/>
      <c r="Q411" s="35"/>
      <c r="R411" s="35"/>
      <c r="S411" s="35"/>
      <c r="T411" s="64"/>
      <c r="AT411" s="17" t="s">
        <v>130</v>
      </c>
      <c r="AU411" s="17" t="s">
        <v>82</v>
      </c>
    </row>
    <row r="412" spans="2:51" s="11" customFormat="1" ht="22.5" customHeight="1">
      <c r="B412" s="176"/>
      <c r="D412" s="177" t="s">
        <v>132</v>
      </c>
      <c r="E412" s="178" t="s">
        <v>22</v>
      </c>
      <c r="F412" s="179" t="s">
        <v>654</v>
      </c>
      <c r="H412" s="180">
        <v>7.5</v>
      </c>
      <c r="I412" s="181"/>
      <c r="L412" s="176"/>
      <c r="M412" s="182"/>
      <c r="N412" s="183"/>
      <c r="O412" s="183"/>
      <c r="P412" s="183"/>
      <c r="Q412" s="183"/>
      <c r="R412" s="183"/>
      <c r="S412" s="183"/>
      <c r="T412" s="184"/>
      <c r="AT412" s="185" t="s">
        <v>132</v>
      </c>
      <c r="AU412" s="185" t="s">
        <v>82</v>
      </c>
      <c r="AV412" s="11" t="s">
        <v>82</v>
      </c>
      <c r="AW412" s="11" t="s">
        <v>38</v>
      </c>
      <c r="AX412" s="11" t="s">
        <v>23</v>
      </c>
      <c r="AY412" s="185" t="s">
        <v>119</v>
      </c>
    </row>
    <row r="413" spans="2:65" s="1" customFormat="1" ht="31.5" customHeight="1">
      <c r="B413" s="160"/>
      <c r="C413" s="161" t="s">
        <v>655</v>
      </c>
      <c r="D413" s="161" t="s">
        <v>121</v>
      </c>
      <c r="E413" s="162" t="s">
        <v>656</v>
      </c>
      <c r="F413" s="163" t="s">
        <v>657</v>
      </c>
      <c r="G413" s="164" t="s">
        <v>166</v>
      </c>
      <c r="H413" s="165">
        <v>162</v>
      </c>
      <c r="I413" s="166"/>
      <c r="J413" s="167">
        <f>ROUND(I413*H413,2)</f>
        <v>0</v>
      </c>
      <c r="K413" s="163" t="s">
        <v>125</v>
      </c>
      <c r="L413" s="34"/>
      <c r="M413" s="168" t="s">
        <v>22</v>
      </c>
      <c r="N413" s="169" t="s">
        <v>45</v>
      </c>
      <c r="O413" s="35"/>
      <c r="P413" s="170">
        <f>O413*H413</f>
        <v>0</v>
      </c>
      <c r="Q413" s="170">
        <v>0</v>
      </c>
      <c r="R413" s="170">
        <f>Q413*H413</f>
        <v>0</v>
      </c>
      <c r="S413" s="170">
        <v>0</v>
      </c>
      <c r="T413" s="171">
        <f>S413*H413</f>
        <v>0</v>
      </c>
      <c r="AR413" s="17" t="s">
        <v>126</v>
      </c>
      <c r="AT413" s="17" t="s">
        <v>121</v>
      </c>
      <c r="AU413" s="17" t="s">
        <v>82</v>
      </c>
      <c r="AY413" s="17" t="s">
        <v>119</v>
      </c>
      <c r="BE413" s="172">
        <f>IF(N413="základní",J413,0)</f>
        <v>0</v>
      </c>
      <c r="BF413" s="172">
        <f>IF(N413="snížená",J413,0)</f>
        <v>0</v>
      </c>
      <c r="BG413" s="172">
        <f>IF(N413="zákl. přenesená",J413,0)</f>
        <v>0</v>
      </c>
      <c r="BH413" s="172">
        <f>IF(N413="sníž. přenesená",J413,0)</f>
        <v>0</v>
      </c>
      <c r="BI413" s="172">
        <f>IF(N413="nulová",J413,0)</f>
        <v>0</v>
      </c>
      <c r="BJ413" s="17" t="s">
        <v>23</v>
      </c>
      <c r="BK413" s="172">
        <f>ROUND(I413*H413,2)</f>
        <v>0</v>
      </c>
      <c r="BL413" s="17" t="s">
        <v>126</v>
      </c>
      <c r="BM413" s="17" t="s">
        <v>658</v>
      </c>
    </row>
    <row r="414" spans="2:47" s="1" customFormat="1" ht="30" customHeight="1">
      <c r="B414" s="34"/>
      <c r="D414" s="173" t="s">
        <v>128</v>
      </c>
      <c r="F414" s="174" t="s">
        <v>659</v>
      </c>
      <c r="I414" s="134"/>
      <c r="L414" s="34"/>
      <c r="M414" s="63"/>
      <c r="N414" s="35"/>
      <c r="O414" s="35"/>
      <c r="P414" s="35"/>
      <c r="Q414" s="35"/>
      <c r="R414" s="35"/>
      <c r="S414" s="35"/>
      <c r="T414" s="64"/>
      <c r="AT414" s="17" t="s">
        <v>128</v>
      </c>
      <c r="AU414" s="17" t="s">
        <v>82</v>
      </c>
    </row>
    <row r="415" spans="2:47" s="1" customFormat="1" ht="66" customHeight="1">
      <c r="B415" s="34"/>
      <c r="D415" s="173" t="s">
        <v>130</v>
      </c>
      <c r="F415" s="175" t="s">
        <v>616</v>
      </c>
      <c r="I415" s="134"/>
      <c r="L415" s="34"/>
      <c r="M415" s="63"/>
      <c r="N415" s="35"/>
      <c r="O415" s="35"/>
      <c r="P415" s="35"/>
      <c r="Q415" s="35"/>
      <c r="R415" s="35"/>
      <c r="S415" s="35"/>
      <c r="T415" s="64"/>
      <c r="AT415" s="17" t="s">
        <v>130</v>
      </c>
      <c r="AU415" s="17" t="s">
        <v>82</v>
      </c>
    </row>
    <row r="416" spans="2:51" s="11" customFormat="1" ht="22.5" customHeight="1">
      <c r="B416" s="176"/>
      <c r="D416" s="177" t="s">
        <v>132</v>
      </c>
      <c r="E416" s="178" t="s">
        <v>22</v>
      </c>
      <c r="F416" s="179" t="s">
        <v>660</v>
      </c>
      <c r="H416" s="180">
        <v>162</v>
      </c>
      <c r="I416" s="181"/>
      <c r="L416" s="176"/>
      <c r="M416" s="182"/>
      <c r="N416" s="183"/>
      <c r="O416" s="183"/>
      <c r="P416" s="183"/>
      <c r="Q416" s="183"/>
      <c r="R416" s="183"/>
      <c r="S416" s="183"/>
      <c r="T416" s="184"/>
      <c r="AT416" s="185" t="s">
        <v>132</v>
      </c>
      <c r="AU416" s="185" t="s">
        <v>82</v>
      </c>
      <c r="AV416" s="11" t="s">
        <v>82</v>
      </c>
      <c r="AW416" s="11" t="s">
        <v>38</v>
      </c>
      <c r="AX416" s="11" t="s">
        <v>23</v>
      </c>
      <c r="AY416" s="185" t="s">
        <v>119</v>
      </c>
    </row>
    <row r="417" spans="2:65" s="1" customFormat="1" ht="22.5" customHeight="1">
      <c r="B417" s="160"/>
      <c r="C417" s="207" t="s">
        <v>661</v>
      </c>
      <c r="D417" s="207" t="s">
        <v>367</v>
      </c>
      <c r="E417" s="208" t="s">
        <v>662</v>
      </c>
      <c r="F417" s="209" t="s">
        <v>663</v>
      </c>
      <c r="G417" s="210" t="s">
        <v>166</v>
      </c>
      <c r="H417" s="211">
        <v>164.43</v>
      </c>
      <c r="I417" s="212"/>
      <c r="J417" s="213">
        <f>ROUND(I417*H417,2)</f>
        <v>0</v>
      </c>
      <c r="K417" s="209" t="s">
        <v>125</v>
      </c>
      <c r="L417" s="214"/>
      <c r="M417" s="215" t="s">
        <v>22</v>
      </c>
      <c r="N417" s="216" t="s">
        <v>45</v>
      </c>
      <c r="O417" s="35"/>
      <c r="P417" s="170">
        <f>O417*H417</f>
        <v>0</v>
      </c>
      <c r="Q417" s="170">
        <v>0.00663</v>
      </c>
      <c r="R417" s="170">
        <f>Q417*H417</f>
        <v>1.0901709</v>
      </c>
      <c r="S417" s="170">
        <v>0</v>
      </c>
      <c r="T417" s="171">
        <f>S417*H417</f>
        <v>0</v>
      </c>
      <c r="AR417" s="17" t="s">
        <v>179</v>
      </c>
      <c r="AT417" s="17" t="s">
        <v>367</v>
      </c>
      <c r="AU417" s="17" t="s">
        <v>82</v>
      </c>
      <c r="AY417" s="17" t="s">
        <v>119</v>
      </c>
      <c r="BE417" s="172">
        <f>IF(N417="základní",J417,0)</f>
        <v>0</v>
      </c>
      <c r="BF417" s="172">
        <f>IF(N417="snížená",J417,0)</f>
        <v>0</v>
      </c>
      <c r="BG417" s="172">
        <f>IF(N417="zákl. přenesená",J417,0)</f>
        <v>0</v>
      </c>
      <c r="BH417" s="172">
        <f>IF(N417="sníž. přenesená",J417,0)</f>
        <v>0</v>
      </c>
      <c r="BI417" s="172">
        <f>IF(N417="nulová",J417,0)</f>
        <v>0</v>
      </c>
      <c r="BJ417" s="17" t="s">
        <v>23</v>
      </c>
      <c r="BK417" s="172">
        <f>ROUND(I417*H417,2)</f>
        <v>0</v>
      </c>
      <c r="BL417" s="17" t="s">
        <v>126</v>
      </c>
      <c r="BM417" s="17" t="s">
        <v>664</v>
      </c>
    </row>
    <row r="418" spans="2:47" s="1" customFormat="1" ht="30" customHeight="1">
      <c r="B418" s="34"/>
      <c r="D418" s="173" t="s">
        <v>128</v>
      </c>
      <c r="F418" s="174" t="s">
        <v>665</v>
      </c>
      <c r="I418" s="134"/>
      <c r="L418" s="34"/>
      <c r="M418" s="63"/>
      <c r="N418" s="35"/>
      <c r="O418" s="35"/>
      <c r="P418" s="35"/>
      <c r="Q418" s="35"/>
      <c r="R418" s="35"/>
      <c r="S418" s="35"/>
      <c r="T418" s="64"/>
      <c r="AT418" s="17" t="s">
        <v>128</v>
      </c>
      <c r="AU418" s="17" t="s">
        <v>82</v>
      </c>
    </row>
    <row r="419" spans="2:51" s="11" customFormat="1" ht="22.5" customHeight="1">
      <c r="B419" s="176"/>
      <c r="D419" s="177" t="s">
        <v>132</v>
      </c>
      <c r="E419" s="178" t="s">
        <v>22</v>
      </c>
      <c r="F419" s="179" t="s">
        <v>666</v>
      </c>
      <c r="H419" s="180">
        <v>164.43</v>
      </c>
      <c r="I419" s="181"/>
      <c r="L419" s="176"/>
      <c r="M419" s="182"/>
      <c r="N419" s="183"/>
      <c r="O419" s="183"/>
      <c r="P419" s="183"/>
      <c r="Q419" s="183"/>
      <c r="R419" s="183"/>
      <c r="S419" s="183"/>
      <c r="T419" s="184"/>
      <c r="AT419" s="185" t="s">
        <v>132</v>
      </c>
      <c r="AU419" s="185" t="s">
        <v>82</v>
      </c>
      <c r="AV419" s="11" t="s">
        <v>82</v>
      </c>
      <c r="AW419" s="11" t="s">
        <v>38</v>
      </c>
      <c r="AX419" s="11" t="s">
        <v>23</v>
      </c>
      <c r="AY419" s="185" t="s">
        <v>119</v>
      </c>
    </row>
    <row r="420" spans="2:65" s="1" customFormat="1" ht="22.5" customHeight="1">
      <c r="B420" s="160"/>
      <c r="C420" s="161" t="s">
        <v>667</v>
      </c>
      <c r="D420" s="161" t="s">
        <v>121</v>
      </c>
      <c r="E420" s="162" t="s">
        <v>668</v>
      </c>
      <c r="F420" s="163" t="s">
        <v>669</v>
      </c>
      <c r="G420" s="164" t="s">
        <v>166</v>
      </c>
      <c r="H420" s="165">
        <v>9</v>
      </c>
      <c r="I420" s="166"/>
      <c r="J420" s="167">
        <f>ROUND(I420*H420,2)</f>
        <v>0</v>
      </c>
      <c r="K420" s="163" t="s">
        <v>125</v>
      </c>
      <c r="L420" s="34"/>
      <c r="M420" s="168" t="s">
        <v>22</v>
      </c>
      <c r="N420" s="169" t="s">
        <v>45</v>
      </c>
      <c r="O420" s="35"/>
      <c r="P420" s="170">
        <f>O420*H420</f>
        <v>0</v>
      </c>
      <c r="Q420" s="170">
        <v>0.00482</v>
      </c>
      <c r="R420" s="170">
        <f>Q420*H420</f>
        <v>0.043379999999999995</v>
      </c>
      <c r="S420" s="170">
        <v>0</v>
      </c>
      <c r="T420" s="171">
        <f>S420*H420</f>
        <v>0</v>
      </c>
      <c r="AR420" s="17" t="s">
        <v>126</v>
      </c>
      <c r="AT420" s="17" t="s">
        <v>121</v>
      </c>
      <c r="AU420" s="17" t="s">
        <v>82</v>
      </c>
      <c r="AY420" s="17" t="s">
        <v>119</v>
      </c>
      <c r="BE420" s="172">
        <f>IF(N420="základní",J420,0)</f>
        <v>0</v>
      </c>
      <c r="BF420" s="172">
        <f>IF(N420="snížená",J420,0)</f>
        <v>0</v>
      </c>
      <c r="BG420" s="172">
        <f>IF(N420="zákl. přenesená",J420,0)</f>
        <v>0</v>
      </c>
      <c r="BH420" s="172">
        <f>IF(N420="sníž. přenesená",J420,0)</f>
        <v>0</v>
      </c>
      <c r="BI420" s="172">
        <f>IF(N420="nulová",J420,0)</f>
        <v>0</v>
      </c>
      <c r="BJ420" s="17" t="s">
        <v>23</v>
      </c>
      <c r="BK420" s="172">
        <f>ROUND(I420*H420,2)</f>
        <v>0</v>
      </c>
      <c r="BL420" s="17" t="s">
        <v>126</v>
      </c>
      <c r="BM420" s="17" t="s">
        <v>670</v>
      </c>
    </row>
    <row r="421" spans="2:47" s="1" customFormat="1" ht="30" customHeight="1">
      <c r="B421" s="34"/>
      <c r="D421" s="173" t="s">
        <v>128</v>
      </c>
      <c r="F421" s="174" t="s">
        <v>671</v>
      </c>
      <c r="I421" s="134"/>
      <c r="L421" s="34"/>
      <c r="M421" s="63"/>
      <c r="N421" s="35"/>
      <c r="O421" s="35"/>
      <c r="P421" s="35"/>
      <c r="Q421" s="35"/>
      <c r="R421" s="35"/>
      <c r="S421" s="35"/>
      <c r="T421" s="64"/>
      <c r="AT421" s="17" t="s">
        <v>128</v>
      </c>
      <c r="AU421" s="17" t="s">
        <v>82</v>
      </c>
    </row>
    <row r="422" spans="2:47" s="1" customFormat="1" ht="54" customHeight="1">
      <c r="B422" s="34"/>
      <c r="D422" s="173" t="s">
        <v>130</v>
      </c>
      <c r="F422" s="175" t="s">
        <v>653</v>
      </c>
      <c r="I422" s="134"/>
      <c r="L422" s="34"/>
      <c r="M422" s="63"/>
      <c r="N422" s="35"/>
      <c r="O422" s="35"/>
      <c r="P422" s="35"/>
      <c r="Q422" s="35"/>
      <c r="R422" s="35"/>
      <c r="S422" s="35"/>
      <c r="T422" s="64"/>
      <c r="AT422" s="17" t="s">
        <v>130</v>
      </c>
      <c r="AU422" s="17" t="s">
        <v>82</v>
      </c>
    </row>
    <row r="423" spans="2:51" s="11" customFormat="1" ht="22.5" customHeight="1">
      <c r="B423" s="176"/>
      <c r="D423" s="177" t="s">
        <v>132</v>
      </c>
      <c r="E423" s="178" t="s">
        <v>22</v>
      </c>
      <c r="F423" s="179" t="s">
        <v>672</v>
      </c>
      <c r="H423" s="180">
        <v>9</v>
      </c>
      <c r="I423" s="181"/>
      <c r="L423" s="176"/>
      <c r="M423" s="182"/>
      <c r="N423" s="183"/>
      <c r="O423" s="183"/>
      <c r="P423" s="183"/>
      <c r="Q423" s="183"/>
      <c r="R423" s="183"/>
      <c r="S423" s="183"/>
      <c r="T423" s="184"/>
      <c r="AT423" s="185" t="s">
        <v>132</v>
      </c>
      <c r="AU423" s="185" t="s">
        <v>82</v>
      </c>
      <c r="AV423" s="11" t="s">
        <v>82</v>
      </c>
      <c r="AW423" s="11" t="s">
        <v>38</v>
      </c>
      <c r="AX423" s="11" t="s">
        <v>23</v>
      </c>
      <c r="AY423" s="185" t="s">
        <v>119</v>
      </c>
    </row>
    <row r="424" spans="2:65" s="1" customFormat="1" ht="31.5" customHeight="1">
      <c r="B424" s="160"/>
      <c r="C424" s="161" t="s">
        <v>673</v>
      </c>
      <c r="D424" s="161" t="s">
        <v>121</v>
      </c>
      <c r="E424" s="162" t="s">
        <v>674</v>
      </c>
      <c r="F424" s="163" t="s">
        <v>675</v>
      </c>
      <c r="G424" s="164" t="s">
        <v>166</v>
      </c>
      <c r="H424" s="165">
        <v>50.5</v>
      </c>
      <c r="I424" s="166"/>
      <c r="J424" s="167">
        <f>ROUND(I424*H424,2)</f>
        <v>0</v>
      </c>
      <c r="K424" s="163" t="s">
        <v>125</v>
      </c>
      <c r="L424" s="34"/>
      <c r="M424" s="168" t="s">
        <v>22</v>
      </c>
      <c r="N424" s="169" t="s">
        <v>45</v>
      </c>
      <c r="O424" s="35"/>
      <c r="P424" s="170">
        <f>O424*H424</f>
        <v>0</v>
      </c>
      <c r="Q424" s="170">
        <v>0</v>
      </c>
      <c r="R424" s="170">
        <f>Q424*H424</f>
        <v>0</v>
      </c>
      <c r="S424" s="170">
        <v>0</v>
      </c>
      <c r="T424" s="171">
        <f>S424*H424</f>
        <v>0</v>
      </c>
      <c r="AR424" s="17" t="s">
        <v>126</v>
      </c>
      <c r="AT424" s="17" t="s">
        <v>121</v>
      </c>
      <c r="AU424" s="17" t="s">
        <v>82</v>
      </c>
      <c r="AY424" s="17" t="s">
        <v>119</v>
      </c>
      <c r="BE424" s="172">
        <f>IF(N424="základní",J424,0)</f>
        <v>0</v>
      </c>
      <c r="BF424" s="172">
        <f>IF(N424="snížená",J424,0)</f>
        <v>0</v>
      </c>
      <c r="BG424" s="172">
        <f>IF(N424="zákl. přenesená",J424,0)</f>
        <v>0</v>
      </c>
      <c r="BH424" s="172">
        <f>IF(N424="sníž. přenesená",J424,0)</f>
        <v>0</v>
      </c>
      <c r="BI424" s="172">
        <f>IF(N424="nulová",J424,0)</f>
        <v>0</v>
      </c>
      <c r="BJ424" s="17" t="s">
        <v>23</v>
      </c>
      <c r="BK424" s="172">
        <f>ROUND(I424*H424,2)</f>
        <v>0</v>
      </c>
      <c r="BL424" s="17" t="s">
        <v>126</v>
      </c>
      <c r="BM424" s="17" t="s">
        <v>676</v>
      </c>
    </row>
    <row r="425" spans="2:47" s="1" customFormat="1" ht="30" customHeight="1">
      <c r="B425" s="34"/>
      <c r="D425" s="173" t="s">
        <v>128</v>
      </c>
      <c r="F425" s="174" t="s">
        <v>677</v>
      </c>
      <c r="I425" s="134"/>
      <c r="L425" s="34"/>
      <c r="M425" s="63"/>
      <c r="N425" s="35"/>
      <c r="O425" s="35"/>
      <c r="P425" s="35"/>
      <c r="Q425" s="35"/>
      <c r="R425" s="35"/>
      <c r="S425" s="35"/>
      <c r="T425" s="64"/>
      <c r="AT425" s="17" t="s">
        <v>128</v>
      </c>
      <c r="AU425" s="17" t="s">
        <v>82</v>
      </c>
    </row>
    <row r="426" spans="2:47" s="1" customFormat="1" ht="90" customHeight="1">
      <c r="B426" s="34"/>
      <c r="D426" s="173" t="s">
        <v>130</v>
      </c>
      <c r="F426" s="175" t="s">
        <v>678</v>
      </c>
      <c r="I426" s="134"/>
      <c r="L426" s="34"/>
      <c r="M426" s="63"/>
      <c r="N426" s="35"/>
      <c r="O426" s="35"/>
      <c r="P426" s="35"/>
      <c r="Q426" s="35"/>
      <c r="R426" s="35"/>
      <c r="S426" s="35"/>
      <c r="T426" s="64"/>
      <c r="AT426" s="17" t="s">
        <v>130</v>
      </c>
      <c r="AU426" s="17" t="s">
        <v>82</v>
      </c>
    </row>
    <row r="427" spans="2:51" s="11" customFormat="1" ht="22.5" customHeight="1">
      <c r="B427" s="176"/>
      <c r="D427" s="173" t="s">
        <v>132</v>
      </c>
      <c r="E427" s="185" t="s">
        <v>22</v>
      </c>
      <c r="F427" s="186" t="s">
        <v>679</v>
      </c>
      <c r="H427" s="187">
        <v>36</v>
      </c>
      <c r="I427" s="181"/>
      <c r="L427" s="176"/>
      <c r="M427" s="182"/>
      <c r="N427" s="183"/>
      <c r="O427" s="183"/>
      <c r="P427" s="183"/>
      <c r="Q427" s="183"/>
      <c r="R427" s="183"/>
      <c r="S427" s="183"/>
      <c r="T427" s="184"/>
      <c r="AT427" s="185" t="s">
        <v>132</v>
      </c>
      <c r="AU427" s="185" t="s">
        <v>82</v>
      </c>
      <c r="AV427" s="11" t="s">
        <v>82</v>
      </c>
      <c r="AW427" s="11" t="s">
        <v>38</v>
      </c>
      <c r="AX427" s="11" t="s">
        <v>74</v>
      </c>
      <c r="AY427" s="185" t="s">
        <v>119</v>
      </c>
    </row>
    <row r="428" spans="2:51" s="11" customFormat="1" ht="22.5" customHeight="1">
      <c r="B428" s="176"/>
      <c r="D428" s="173" t="s">
        <v>132</v>
      </c>
      <c r="E428" s="185" t="s">
        <v>22</v>
      </c>
      <c r="F428" s="186" t="s">
        <v>680</v>
      </c>
      <c r="H428" s="187">
        <v>14.5</v>
      </c>
      <c r="I428" s="181"/>
      <c r="L428" s="176"/>
      <c r="M428" s="182"/>
      <c r="N428" s="183"/>
      <c r="O428" s="183"/>
      <c r="P428" s="183"/>
      <c r="Q428" s="183"/>
      <c r="R428" s="183"/>
      <c r="S428" s="183"/>
      <c r="T428" s="184"/>
      <c r="AT428" s="185" t="s">
        <v>132</v>
      </c>
      <c r="AU428" s="185" t="s">
        <v>82</v>
      </c>
      <c r="AV428" s="11" t="s">
        <v>82</v>
      </c>
      <c r="AW428" s="11" t="s">
        <v>38</v>
      </c>
      <c r="AX428" s="11" t="s">
        <v>74</v>
      </c>
      <c r="AY428" s="185" t="s">
        <v>119</v>
      </c>
    </row>
    <row r="429" spans="2:51" s="13" customFormat="1" ht="22.5" customHeight="1">
      <c r="B429" s="196"/>
      <c r="D429" s="177" t="s">
        <v>132</v>
      </c>
      <c r="E429" s="197" t="s">
        <v>22</v>
      </c>
      <c r="F429" s="198" t="s">
        <v>149</v>
      </c>
      <c r="H429" s="199">
        <v>50.5</v>
      </c>
      <c r="I429" s="200"/>
      <c r="L429" s="196"/>
      <c r="M429" s="201"/>
      <c r="N429" s="202"/>
      <c r="O429" s="202"/>
      <c r="P429" s="202"/>
      <c r="Q429" s="202"/>
      <c r="R429" s="202"/>
      <c r="S429" s="202"/>
      <c r="T429" s="203"/>
      <c r="AT429" s="204" t="s">
        <v>132</v>
      </c>
      <c r="AU429" s="204" t="s">
        <v>82</v>
      </c>
      <c r="AV429" s="13" t="s">
        <v>126</v>
      </c>
      <c r="AW429" s="13" t="s">
        <v>38</v>
      </c>
      <c r="AX429" s="13" t="s">
        <v>23</v>
      </c>
      <c r="AY429" s="204" t="s">
        <v>119</v>
      </c>
    </row>
    <row r="430" spans="2:65" s="1" customFormat="1" ht="31.5" customHeight="1">
      <c r="B430" s="160"/>
      <c r="C430" s="207" t="s">
        <v>681</v>
      </c>
      <c r="D430" s="207" t="s">
        <v>367</v>
      </c>
      <c r="E430" s="208" t="s">
        <v>682</v>
      </c>
      <c r="F430" s="209" t="s">
        <v>683</v>
      </c>
      <c r="G430" s="210" t="s">
        <v>409</v>
      </c>
      <c r="H430" s="211">
        <v>8.669</v>
      </c>
      <c r="I430" s="212"/>
      <c r="J430" s="213">
        <f>ROUND(I430*H430,2)</f>
        <v>0</v>
      </c>
      <c r="K430" s="209" t="s">
        <v>22</v>
      </c>
      <c r="L430" s="214"/>
      <c r="M430" s="215" t="s">
        <v>22</v>
      </c>
      <c r="N430" s="216" t="s">
        <v>45</v>
      </c>
      <c r="O430" s="35"/>
      <c r="P430" s="170">
        <f>O430*H430</f>
        <v>0</v>
      </c>
      <c r="Q430" s="170">
        <v>0.0894</v>
      </c>
      <c r="R430" s="170">
        <f>Q430*H430</f>
        <v>0.7750085999999999</v>
      </c>
      <c r="S430" s="170">
        <v>0</v>
      </c>
      <c r="T430" s="171">
        <f>S430*H430</f>
        <v>0</v>
      </c>
      <c r="AR430" s="17" t="s">
        <v>179</v>
      </c>
      <c r="AT430" s="17" t="s">
        <v>367</v>
      </c>
      <c r="AU430" s="17" t="s">
        <v>82</v>
      </c>
      <c r="AY430" s="17" t="s">
        <v>119</v>
      </c>
      <c r="BE430" s="172">
        <f>IF(N430="základní",J430,0)</f>
        <v>0</v>
      </c>
      <c r="BF430" s="172">
        <f>IF(N430="snížená",J430,0)</f>
        <v>0</v>
      </c>
      <c r="BG430" s="172">
        <f>IF(N430="zákl. přenesená",J430,0)</f>
        <v>0</v>
      </c>
      <c r="BH430" s="172">
        <f>IF(N430="sníž. přenesená",J430,0)</f>
        <v>0</v>
      </c>
      <c r="BI430" s="172">
        <f>IF(N430="nulová",J430,0)</f>
        <v>0</v>
      </c>
      <c r="BJ430" s="17" t="s">
        <v>23</v>
      </c>
      <c r="BK430" s="172">
        <f>ROUND(I430*H430,2)</f>
        <v>0</v>
      </c>
      <c r="BL430" s="17" t="s">
        <v>126</v>
      </c>
      <c r="BM430" s="17" t="s">
        <v>684</v>
      </c>
    </row>
    <row r="431" spans="2:47" s="1" customFormat="1" ht="30" customHeight="1">
      <c r="B431" s="34"/>
      <c r="D431" s="173" t="s">
        <v>128</v>
      </c>
      <c r="F431" s="174" t="s">
        <v>683</v>
      </c>
      <c r="I431" s="134"/>
      <c r="L431" s="34"/>
      <c r="M431" s="63"/>
      <c r="N431" s="35"/>
      <c r="O431" s="35"/>
      <c r="P431" s="35"/>
      <c r="Q431" s="35"/>
      <c r="R431" s="35"/>
      <c r="S431" s="35"/>
      <c r="T431" s="64"/>
      <c r="AT431" s="17" t="s">
        <v>128</v>
      </c>
      <c r="AU431" s="17" t="s">
        <v>82</v>
      </c>
    </row>
    <row r="432" spans="2:51" s="11" customFormat="1" ht="22.5" customHeight="1">
      <c r="B432" s="176"/>
      <c r="D432" s="177" t="s">
        <v>132</v>
      </c>
      <c r="E432" s="178" t="s">
        <v>22</v>
      </c>
      <c r="F432" s="179" t="s">
        <v>685</v>
      </c>
      <c r="H432" s="180">
        <v>8.669</v>
      </c>
      <c r="I432" s="181"/>
      <c r="L432" s="176"/>
      <c r="M432" s="182"/>
      <c r="N432" s="183"/>
      <c r="O432" s="183"/>
      <c r="P432" s="183"/>
      <c r="Q432" s="183"/>
      <c r="R432" s="183"/>
      <c r="S432" s="183"/>
      <c r="T432" s="184"/>
      <c r="AT432" s="185" t="s">
        <v>132</v>
      </c>
      <c r="AU432" s="185" t="s">
        <v>82</v>
      </c>
      <c r="AV432" s="11" t="s">
        <v>82</v>
      </c>
      <c r="AW432" s="11" t="s">
        <v>38</v>
      </c>
      <c r="AX432" s="11" t="s">
        <v>23</v>
      </c>
      <c r="AY432" s="185" t="s">
        <v>119</v>
      </c>
    </row>
    <row r="433" spans="2:65" s="1" customFormat="1" ht="31.5" customHeight="1">
      <c r="B433" s="160"/>
      <c r="C433" s="161" t="s">
        <v>686</v>
      </c>
      <c r="D433" s="161" t="s">
        <v>121</v>
      </c>
      <c r="E433" s="162" t="s">
        <v>687</v>
      </c>
      <c r="F433" s="163" t="s">
        <v>688</v>
      </c>
      <c r="G433" s="164" t="s">
        <v>166</v>
      </c>
      <c r="H433" s="165">
        <v>124.5</v>
      </c>
      <c r="I433" s="166"/>
      <c r="J433" s="167">
        <f>ROUND(I433*H433,2)</f>
        <v>0</v>
      </c>
      <c r="K433" s="163" t="s">
        <v>125</v>
      </c>
      <c r="L433" s="34"/>
      <c r="M433" s="168" t="s">
        <v>22</v>
      </c>
      <c r="N433" s="169" t="s">
        <v>45</v>
      </c>
      <c r="O433" s="35"/>
      <c r="P433" s="170">
        <f>O433*H433</f>
        <v>0</v>
      </c>
      <c r="Q433" s="170">
        <v>0</v>
      </c>
      <c r="R433" s="170">
        <f>Q433*H433</f>
        <v>0</v>
      </c>
      <c r="S433" s="170">
        <v>0</v>
      </c>
      <c r="T433" s="171">
        <f>S433*H433</f>
        <v>0</v>
      </c>
      <c r="AR433" s="17" t="s">
        <v>126</v>
      </c>
      <c r="AT433" s="17" t="s">
        <v>121</v>
      </c>
      <c r="AU433" s="17" t="s">
        <v>82</v>
      </c>
      <c r="AY433" s="17" t="s">
        <v>119</v>
      </c>
      <c r="BE433" s="172">
        <f>IF(N433="základní",J433,0)</f>
        <v>0</v>
      </c>
      <c r="BF433" s="172">
        <f>IF(N433="snížená",J433,0)</f>
        <v>0</v>
      </c>
      <c r="BG433" s="172">
        <f>IF(N433="zákl. přenesená",J433,0)</f>
        <v>0</v>
      </c>
      <c r="BH433" s="172">
        <f>IF(N433="sníž. přenesená",J433,0)</f>
        <v>0</v>
      </c>
      <c r="BI433" s="172">
        <f>IF(N433="nulová",J433,0)</f>
        <v>0</v>
      </c>
      <c r="BJ433" s="17" t="s">
        <v>23</v>
      </c>
      <c r="BK433" s="172">
        <f>ROUND(I433*H433,2)</f>
        <v>0</v>
      </c>
      <c r="BL433" s="17" t="s">
        <v>126</v>
      </c>
      <c r="BM433" s="17" t="s">
        <v>689</v>
      </c>
    </row>
    <row r="434" spans="2:47" s="1" customFormat="1" ht="30" customHeight="1">
      <c r="B434" s="34"/>
      <c r="D434" s="173" t="s">
        <v>128</v>
      </c>
      <c r="F434" s="174" t="s">
        <v>690</v>
      </c>
      <c r="I434" s="134"/>
      <c r="L434" s="34"/>
      <c r="M434" s="63"/>
      <c r="N434" s="35"/>
      <c r="O434" s="35"/>
      <c r="P434" s="35"/>
      <c r="Q434" s="35"/>
      <c r="R434" s="35"/>
      <c r="S434" s="35"/>
      <c r="T434" s="64"/>
      <c r="AT434" s="17" t="s">
        <v>128</v>
      </c>
      <c r="AU434" s="17" t="s">
        <v>82</v>
      </c>
    </row>
    <row r="435" spans="2:47" s="1" customFormat="1" ht="90" customHeight="1">
      <c r="B435" s="34"/>
      <c r="D435" s="177" t="s">
        <v>130</v>
      </c>
      <c r="F435" s="205" t="s">
        <v>678</v>
      </c>
      <c r="I435" s="134"/>
      <c r="L435" s="34"/>
      <c r="M435" s="63"/>
      <c r="N435" s="35"/>
      <c r="O435" s="35"/>
      <c r="P435" s="35"/>
      <c r="Q435" s="35"/>
      <c r="R435" s="35"/>
      <c r="S435" s="35"/>
      <c r="T435" s="64"/>
      <c r="AT435" s="17" t="s">
        <v>130</v>
      </c>
      <c r="AU435" s="17" t="s">
        <v>82</v>
      </c>
    </row>
    <row r="436" spans="2:65" s="1" customFormat="1" ht="31.5" customHeight="1">
      <c r="B436" s="160"/>
      <c r="C436" s="207" t="s">
        <v>691</v>
      </c>
      <c r="D436" s="207" t="s">
        <v>367</v>
      </c>
      <c r="E436" s="208" t="s">
        <v>692</v>
      </c>
      <c r="F436" s="209" t="s">
        <v>693</v>
      </c>
      <c r="G436" s="210" t="s">
        <v>409</v>
      </c>
      <c r="H436" s="211">
        <v>21.373</v>
      </c>
      <c r="I436" s="212"/>
      <c r="J436" s="213">
        <f>ROUND(I436*H436,2)</f>
        <v>0</v>
      </c>
      <c r="K436" s="209" t="s">
        <v>22</v>
      </c>
      <c r="L436" s="214"/>
      <c r="M436" s="215" t="s">
        <v>22</v>
      </c>
      <c r="N436" s="216" t="s">
        <v>45</v>
      </c>
      <c r="O436" s="35"/>
      <c r="P436" s="170">
        <f>O436*H436</f>
        <v>0</v>
      </c>
      <c r="Q436" s="170">
        <v>0.144</v>
      </c>
      <c r="R436" s="170">
        <f>Q436*H436</f>
        <v>3.077712</v>
      </c>
      <c r="S436" s="170">
        <v>0</v>
      </c>
      <c r="T436" s="171">
        <f>S436*H436</f>
        <v>0</v>
      </c>
      <c r="AR436" s="17" t="s">
        <v>179</v>
      </c>
      <c r="AT436" s="17" t="s">
        <v>367</v>
      </c>
      <c r="AU436" s="17" t="s">
        <v>82</v>
      </c>
      <c r="AY436" s="17" t="s">
        <v>119</v>
      </c>
      <c r="BE436" s="172">
        <f>IF(N436="základní",J436,0)</f>
        <v>0</v>
      </c>
      <c r="BF436" s="172">
        <f>IF(N436="snížená",J436,0)</f>
        <v>0</v>
      </c>
      <c r="BG436" s="172">
        <f>IF(N436="zákl. přenesená",J436,0)</f>
        <v>0</v>
      </c>
      <c r="BH436" s="172">
        <f>IF(N436="sníž. přenesená",J436,0)</f>
        <v>0</v>
      </c>
      <c r="BI436" s="172">
        <f>IF(N436="nulová",J436,0)</f>
        <v>0</v>
      </c>
      <c r="BJ436" s="17" t="s">
        <v>23</v>
      </c>
      <c r="BK436" s="172">
        <f>ROUND(I436*H436,2)</f>
        <v>0</v>
      </c>
      <c r="BL436" s="17" t="s">
        <v>126</v>
      </c>
      <c r="BM436" s="17" t="s">
        <v>694</v>
      </c>
    </row>
    <row r="437" spans="2:47" s="1" customFormat="1" ht="30" customHeight="1">
      <c r="B437" s="34"/>
      <c r="D437" s="173" t="s">
        <v>128</v>
      </c>
      <c r="F437" s="174" t="s">
        <v>693</v>
      </c>
      <c r="I437" s="134"/>
      <c r="L437" s="34"/>
      <c r="M437" s="63"/>
      <c r="N437" s="35"/>
      <c r="O437" s="35"/>
      <c r="P437" s="35"/>
      <c r="Q437" s="35"/>
      <c r="R437" s="35"/>
      <c r="S437" s="35"/>
      <c r="T437" s="64"/>
      <c r="AT437" s="17" t="s">
        <v>128</v>
      </c>
      <c r="AU437" s="17" t="s">
        <v>82</v>
      </c>
    </row>
    <row r="438" spans="2:51" s="11" customFormat="1" ht="22.5" customHeight="1">
      <c r="B438" s="176"/>
      <c r="D438" s="177" t="s">
        <v>132</v>
      </c>
      <c r="E438" s="178" t="s">
        <v>22</v>
      </c>
      <c r="F438" s="179" t="s">
        <v>695</v>
      </c>
      <c r="H438" s="180">
        <v>21.373</v>
      </c>
      <c r="I438" s="181"/>
      <c r="L438" s="176"/>
      <c r="M438" s="182"/>
      <c r="N438" s="183"/>
      <c r="O438" s="183"/>
      <c r="P438" s="183"/>
      <c r="Q438" s="183"/>
      <c r="R438" s="183"/>
      <c r="S438" s="183"/>
      <c r="T438" s="184"/>
      <c r="AT438" s="185" t="s">
        <v>132</v>
      </c>
      <c r="AU438" s="185" t="s">
        <v>82</v>
      </c>
      <c r="AV438" s="11" t="s">
        <v>82</v>
      </c>
      <c r="AW438" s="11" t="s">
        <v>38</v>
      </c>
      <c r="AX438" s="11" t="s">
        <v>23</v>
      </c>
      <c r="AY438" s="185" t="s">
        <v>119</v>
      </c>
    </row>
    <row r="439" spans="2:65" s="1" customFormat="1" ht="22.5" customHeight="1">
      <c r="B439" s="160"/>
      <c r="C439" s="161" t="s">
        <v>696</v>
      </c>
      <c r="D439" s="161" t="s">
        <v>121</v>
      </c>
      <c r="E439" s="162" t="s">
        <v>697</v>
      </c>
      <c r="F439" s="163" t="s">
        <v>698</v>
      </c>
      <c r="G439" s="164" t="s">
        <v>409</v>
      </c>
      <c r="H439" s="165">
        <v>4</v>
      </c>
      <c r="I439" s="166"/>
      <c r="J439" s="167">
        <f>ROUND(I439*H439,2)</f>
        <v>0</v>
      </c>
      <c r="K439" s="163" t="s">
        <v>125</v>
      </c>
      <c r="L439" s="34"/>
      <c r="M439" s="168" t="s">
        <v>22</v>
      </c>
      <c r="N439" s="169" t="s">
        <v>45</v>
      </c>
      <c r="O439" s="35"/>
      <c r="P439" s="170">
        <f>O439*H439</f>
        <v>0</v>
      </c>
      <c r="Q439" s="170">
        <v>0</v>
      </c>
      <c r="R439" s="170">
        <f>Q439*H439</f>
        <v>0</v>
      </c>
      <c r="S439" s="170">
        <v>0</v>
      </c>
      <c r="T439" s="171">
        <f>S439*H439</f>
        <v>0</v>
      </c>
      <c r="AR439" s="17" t="s">
        <v>126</v>
      </c>
      <c r="AT439" s="17" t="s">
        <v>121</v>
      </c>
      <c r="AU439" s="17" t="s">
        <v>82</v>
      </c>
      <c r="AY439" s="17" t="s">
        <v>119</v>
      </c>
      <c r="BE439" s="172">
        <f>IF(N439="základní",J439,0)</f>
        <v>0</v>
      </c>
      <c r="BF439" s="172">
        <f>IF(N439="snížená",J439,0)</f>
        <v>0</v>
      </c>
      <c r="BG439" s="172">
        <f>IF(N439="zákl. přenesená",J439,0)</f>
        <v>0</v>
      </c>
      <c r="BH439" s="172">
        <f>IF(N439="sníž. přenesená",J439,0)</f>
        <v>0</v>
      </c>
      <c r="BI439" s="172">
        <f>IF(N439="nulová",J439,0)</f>
        <v>0</v>
      </c>
      <c r="BJ439" s="17" t="s">
        <v>23</v>
      </c>
      <c r="BK439" s="172">
        <f>ROUND(I439*H439,2)</f>
        <v>0</v>
      </c>
      <c r="BL439" s="17" t="s">
        <v>126</v>
      </c>
      <c r="BM439" s="17" t="s">
        <v>699</v>
      </c>
    </row>
    <row r="440" spans="2:47" s="1" customFormat="1" ht="30" customHeight="1">
      <c r="B440" s="34"/>
      <c r="D440" s="173" t="s">
        <v>128</v>
      </c>
      <c r="F440" s="174" t="s">
        <v>700</v>
      </c>
      <c r="I440" s="134"/>
      <c r="L440" s="34"/>
      <c r="M440" s="63"/>
      <c r="N440" s="35"/>
      <c r="O440" s="35"/>
      <c r="P440" s="35"/>
      <c r="Q440" s="35"/>
      <c r="R440" s="35"/>
      <c r="S440" s="35"/>
      <c r="T440" s="64"/>
      <c r="AT440" s="17" t="s">
        <v>128</v>
      </c>
      <c r="AU440" s="17" t="s">
        <v>82</v>
      </c>
    </row>
    <row r="441" spans="2:47" s="1" customFormat="1" ht="42" customHeight="1">
      <c r="B441" s="34"/>
      <c r="D441" s="177" t="s">
        <v>130</v>
      </c>
      <c r="F441" s="205" t="s">
        <v>701</v>
      </c>
      <c r="I441" s="134"/>
      <c r="L441" s="34"/>
      <c r="M441" s="63"/>
      <c r="N441" s="35"/>
      <c r="O441" s="35"/>
      <c r="P441" s="35"/>
      <c r="Q441" s="35"/>
      <c r="R441" s="35"/>
      <c r="S441" s="35"/>
      <c r="T441" s="64"/>
      <c r="AT441" s="17" t="s">
        <v>130</v>
      </c>
      <c r="AU441" s="17" t="s">
        <v>82</v>
      </c>
    </row>
    <row r="442" spans="2:65" s="1" customFormat="1" ht="22.5" customHeight="1">
      <c r="B442" s="160"/>
      <c r="C442" s="207" t="s">
        <v>702</v>
      </c>
      <c r="D442" s="207" t="s">
        <v>367</v>
      </c>
      <c r="E442" s="208" t="s">
        <v>703</v>
      </c>
      <c r="F442" s="209" t="s">
        <v>704</v>
      </c>
      <c r="G442" s="210" t="s">
        <v>409</v>
      </c>
      <c r="H442" s="211">
        <v>14</v>
      </c>
      <c r="I442" s="212"/>
      <c r="J442" s="213">
        <f>ROUND(I442*H442,2)</f>
        <v>0</v>
      </c>
      <c r="K442" s="209" t="s">
        <v>22</v>
      </c>
      <c r="L442" s="214"/>
      <c r="M442" s="215" t="s">
        <v>22</v>
      </c>
      <c r="N442" s="216" t="s">
        <v>45</v>
      </c>
      <c r="O442" s="35"/>
      <c r="P442" s="170">
        <f>O442*H442</f>
        <v>0</v>
      </c>
      <c r="Q442" s="170">
        <v>0.00071</v>
      </c>
      <c r="R442" s="170">
        <f>Q442*H442</f>
        <v>0.009940000000000001</v>
      </c>
      <c r="S442" s="170">
        <v>0</v>
      </c>
      <c r="T442" s="171">
        <f>S442*H442</f>
        <v>0</v>
      </c>
      <c r="AR442" s="17" t="s">
        <v>179</v>
      </c>
      <c r="AT442" s="17" t="s">
        <v>367</v>
      </c>
      <c r="AU442" s="17" t="s">
        <v>82</v>
      </c>
      <c r="AY442" s="17" t="s">
        <v>119</v>
      </c>
      <c r="BE442" s="172">
        <f>IF(N442="základní",J442,0)</f>
        <v>0</v>
      </c>
      <c r="BF442" s="172">
        <f>IF(N442="snížená",J442,0)</f>
        <v>0</v>
      </c>
      <c r="BG442" s="172">
        <f>IF(N442="zákl. přenesená",J442,0)</f>
        <v>0</v>
      </c>
      <c r="BH442" s="172">
        <f>IF(N442="sníž. přenesená",J442,0)</f>
        <v>0</v>
      </c>
      <c r="BI442" s="172">
        <f>IF(N442="nulová",J442,0)</f>
        <v>0</v>
      </c>
      <c r="BJ442" s="17" t="s">
        <v>23</v>
      </c>
      <c r="BK442" s="172">
        <f>ROUND(I442*H442,2)</f>
        <v>0</v>
      </c>
      <c r="BL442" s="17" t="s">
        <v>126</v>
      </c>
      <c r="BM442" s="17" t="s">
        <v>705</v>
      </c>
    </row>
    <row r="443" spans="2:47" s="1" customFormat="1" ht="22.5" customHeight="1">
      <c r="B443" s="34"/>
      <c r="D443" s="173" t="s">
        <v>128</v>
      </c>
      <c r="F443" s="174" t="s">
        <v>704</v>
      </c>
      <c r="I443" s="134"/>
      <c r="L443" s="34"/>
      <c r="M443" s="63"/>
      <c r="N443" s="35"/>
      <c r="O443" s="35"/>
      <c r="P443" s="35"/>
      <c r="Q443" s="35"/>
      <c r="R443" s="35"/>
      <c r="S443" s="35"/>
      <c r="T443" s="64"/>
      <c r="AT443" s="17" t="s">
        <v>128</v>
      </c>
      <c r="AU443" s="17" t="s">
        <v>82</v>
      </c>
    </row>
    <row r="444" spans="2:51" s="11" customFormat="1" ht="22.5" customHeight="1">
      <c r="B444" s="176"/>
      <c r="D444" s="173" t="s">
        <v>132</v>
      </c>
      <c r="E444" s="185" t="s">
        <v>22</v>
      </c>
      <c r="F444" s="186" t="s">
        <v>706</v>
      </c>
      <c r="H444" s="187">
        <v>4</v>
      </c>
      <c r="I444" s="181"/>
      <c r="L444" s="176"/>
      <c r="M444" s="182"/>
      <c r="N444" s="183"/>
      <c r="O444" s="183"/>
      <c r="P444" s="183"/>
      <c r="Q444" s="183"/>
      <c r="R444" s="183"/>
      <c r="S444" s="183"/>
      <c r="T444" s="184"/>
      <c r="AT444" s="185" t="s">
        <v>132</v>
      </c>
      <c r="AU444" s="185" t="s">
        <v>82</v>
      </c>
      <c r="AV444" s="11" t="s">
        <v>82</v>
      </c>
      <c r="AW444" s="11" t="s">
        <v>38</v>
      </c>
      <c r="AX444" s="11" t="s">
        <v>74</v>
      </c>
      <c r="AY444" s="185" t="s">
        <v>119</v>
      </c>
    </row>
    <row r="445" spans="2:51" s="11" customFormat="1" ht="22.5" customHeight="1">
      <c r="B445" s="176"/>
      <c r="D445" s="173" t="s">
        <v>132</v>
      </c>
      <c r="E445" s="185" t="s">
        <v>22</v>
      </c>
      <c r="F445" s="186" t="s">
        <v>707</v>
      </c>
      <c r="H445" s="187">
        <v>10</v>
      </c>
      <c r="I445" s="181"/>
      <c r="L445" s="176"/>
      <c r="M445" s="182"/>
      <c r="N445" s="183"/>
      <c r="O445" s="183"/>
      <c r="P445" s="183"/>
      <c r="Q445" s="183"/>
      <c r="R445" s="183"/>
      <c r="S445" s="183"/>
      <c r="T445" s="184"/>
      <c r="AT445" s="185" t="s">
        <v>132</v>
      </c>
      <c r="AU445" s="185" t="s">
        <v>82</v>
      </c>
      <c r="AV445" s="11" t="s">
        <v>82</v>
      </c>
      <c r="AW445" s="11" t="s">
        <v>38</v>
      </c>
      <c r="AX445" s="11" t="s">
        <v>74</v>
      </c>
      <c r="AY445" s="185" t="s">
        <v>119</v>
      </c>
    </row>
    <row r="446" spans="2:51" s="13" customFormat="1" ht="22.5" customHeight="1">
      <c r="B446" s="196"/>
      <c r="D446" s="177" t="s">
        <v>132</v>
      </c>
      <c r="E446" s="197" t="s">
        <v>22</v>
      </c>
      <c r="F446" s="198" t="s">
        <v>149</v>
      </c>
      <c r="H446" s="199">
        <v>14</v>
      </c>
      <c r="I446" s="200"/>
      <c r="L446" s="196"/>
      <c r="M446" s="201"/>
      <c r="N446" s="202"/>
      <c r="O446" s="202"/>
      <c r="P446" s="202"/>
      <c r="Q446" s="202"/>
      <c r="R446" s="202"/>
      <c r="S446" s="202"/>
      <c r="T446" s="203"/>
      <c r="AT446" s="204" t="s">
        <v>132</v>
      </c>
      <c r="AU446" s="204" t="s">
        <v>82</v>
      </c>
      <c r="AV446" s="13" t="s">
        <v>126</v>
      </c>
      <c r="AW446" s="13" t="s">
        <v>38</v>
      </c>
      <c r="AX446" s="13" t="s">
        <v>23</v>
      </c>
      <c r="AY446" s="204" t="s">
        <v>119</v>
      </c>
    </row>
    <row r="447" spans="2:65" s="1" customFormat="1" ht="22.5" customHeight="1">
      <c r="B447" s="160"/>
      <c r="C447" s="161" t="s">
        <v>708</v>
      </c>
      <c r="D447" s="161" t="s">
        <v>121</v>
      </c>
      <c r="E447" s="162" t="s">
        <v>709</v>
      </c>
      <c r="F447" s="163" t="s">
        <v>710</v>
      </c>
      <c r="G447" s="164" t="s">
        <v>409</v>
      </c>
      <c r="H447" s="165">
        <v>5</v>
      </c>
      <c r="I447" s="166"/>
      <c r="J447" s="167">
        <f>ROUND(I447*H447,2)</f>
        <v>0</v>
      </c>
      <c r="K447" s="163" t="s">
        <v>125</v>
      </c>
      <c r="L447" s="34"/>
      <c r="M447" s="168" t="s">
        <v>22</v>
      </c>
      <c r="N447" s="169" t="s">
        <v>45</v>
      </c>
      <c r="O447" s="35"/>
      <c r="P447" s="170">
        <f>O447*H447</f>
        <v>0</v>
      </c>
      <c r="Q447" s="170">
        <v>0</v>
      </c>
      <c r="R447" s="170">
        <f>Q447*H447</f>
        <v>0</v>
      </c>
      <c r="S447" s="170">
        <v>0</v>
      </c>
      <c r="T447" s="171">
        <f>S447*H447</f>
        <v>0</v>
      </c>
      <c r="AR447" s="17" t="s">
        <v>126</v>
      </c>
      <c r="AT447" s="17" t="s">
        <v>121</v>
      </c>
      <c r="AU447" s="17" t="s">
        <v>82</v>
      </c>
      <c r="AY447" s="17" t="s">
        <v>119</v>
      </c>
      <c r="BE447" s="172">
        <f>IF(N447="základní",J447,0)</f>
        <v>0</v>
      </c>
      <c r="BF447" s="172">
        <f>IF(N447="snížená",J447,0)</f>
        <v>0</v>
      </c>
      <c r="BG447" s="172">
        <f>IF(N447="zákl. přenesená",J447,0)</f>
        <v>0</v>
      </c>
      <c r="BH447" s="172">
        <f>IF(N447="sníž. přenesená",J447,0)</f>
        <v>0</v>
      </c>
      <c r="BI447" s="172">
        <f>IF(N447="nulová",J447,0)</f>
        <v>0</v>
      </c>
      <c r="BJ447" s="17" t="s">
        <v>23</v>
      </c>
      <c r="BK447" s="172">
        <f>ROUND(I447*H447,2)</f>
        <v>0</v>
      </c>
      <c r="BL447" s="17" t="s">
        <v>126</v>
      </c>
      <c r="BM447" s="17" t="s">
        <v>711</v>
      </c>
    </row>
    <row r="448" spans="2:47" s="1" customFormat="1" ht="30" customHeight="1">
      <c r="B448" s="34"/>
      <c r="D448" s="173" t="s">
        <v>128</v>
      </c>
      <c r="F448" s="174" t="s">
        <v>712</v>
      </c>
      <c r="I448" s="134"/>
      <c r="L448" s="34"/>
      <c r="M448" s="63"/>
      <c r="N448" s="35"/>
      <c r="O448" s="35"/>
      <c r="P448" s="35"/>
      <c r="Q448" s="35"/>
      <c r="R448" s="35"/>
      <c r="S448" s="35"/>
      <c r="T448" s="64"/>
      <c r="AT448" s="17" t="s">
        <v>128</v>
      </c>
      <c r="AU448" s="17" t="s">
        <v>82</v>
      </c>
    </row>
    <row r="449" spans="2:47" s="1" customFormat="1" ht="42" customHeight="1">
      <c r="B449" s="34"/>
      <c r="D449" s="177" t="s">
        <v>130</v>
      </c>
      <c r="F449" s="205" t="s">
        <v>701</v>
      </c>
      <c r="I449" s="134"/>
      <c r="L449" s="34"/>
      <c r="M449" s="63"/>
      <c r="N449" s="35"/>
      <c r="O449" s="35"/>
      <c r="P449" s="35"/>
      <c r="Q449" s="35"/>
      <c r="R449" s="35"/>
      <c r="S449" s="35"/>
      <c r="T449" s="64"/>
      <c r="AT449" s="17" t="s">
        <v>130</v>
      </c>
      <c r="AU449" s="17" t="s">
        <v>82</v>
      </c>
    </row>
    <row r="450" spans="2:65" s="1" customFormat="1" ht="22.5" customHeight="1">
      <c r="B450" s="160"/>
      <c r="C450" s="207" t="s">
        <v>713</v>
      </c>
      <c r="D450" s="207" t="s">
        <v>367</v>
      </c>
      <c r="E450" s="208" t="s">
        <v>714</v>
      </c>
      <c r="F450" s="209" t="s">
        <v>715</v>
      </c>
      <c r="G450" s="210" t="s">
        <v>409</v>
      </c>
      <c r="H450" s="211">
        <v>5</v>
      </c>
      <c r="I450" s="212"/>
      <c r="J450" s="213">
        <f>ROUND(I450*H450,2)</f>
        <v>0</v>
      </c>
      <c r="K450" s="209" t="s">
        <v>22</v>
      </c>
      <c r="L450" s="214"/>
      <c r="M450" s="215" t="s">
        <v>22</v>
      </c>
      <c r="N450" s="216" t="s">
        <v>45</v>
      </c>
      <c r="O450" s="35"/>
      <c r="P450" s="170">
        <f>O450*H450</f>
        <v>0</v>
      </c>
      <c r="Q450" s="170">
        <v>0.00092</v>
      </c>
      <c r="R450" s="170">
        <f>Q450*H450</f>
        <v>0.0046</v>
      </c>
      <c r="S450" s="170">
        <v>0</v>
      </c>
      <c r="T450" s="171">
        <f>S450*H450</f>
        <v>0</v>
      </c>
      <c r="AR450" s="17" t="s">
        <v>179</v>
      </c>
      <c r="AT450" s="17" t="s">
        <v>367</v>
      </c>
      <c r="AU450" s="17" t="s">
        <v>82</v>
      </c>
      <c r="AY450" s="17" t="s">
        <v>119</v>
      </c>
      <c r="BE450" s="172">
        <f>IF(N450="základní",J450,0)</f>
        <v>0</v>
      </c>
      <c r="BF450" s="172">
        <f>IF(N450="snížená",J450,0)</f>
        <v>0</v>
      </c>
      <c r="BG450" s="172">
        <f>IF(N450="zákl. přenesená",J450,0)</f>
        <v>0</v>
      </c>
      <c r="BH450" s="172">
        <f>IF(N450="sníž. přenesená",J450,0)</f>
        <v>0</v>
      </c>
      <c r="BI450" s="172">
        <f>IF(N450="nulová",J450,0)</f>
        <v>0</v>
      </c>
      <c r="BJ450" s="17" t="s">
        <v>23</v>
      </c>
      <c r="BK450" s="172">
        <f>ROUND(I450*H450,2)</f>
        <v>0</v>
      </c>
      <c r="BL450" s="17" t="s">
        <v>126</v>
      </c>
      <c r="BM450" s="17" t="s">
        <v>716</v>
      </c>
    </row>
    <row r="451" spans="2:47" s="1" customFormat="1" ht="22.5" customHeight="1">
      <c r="B451" s="34"/>
      <c r="D451" s="177" t="s">
        <v>128</v>
      </c>
      <c r="F451" s="206" t="s">
        <v>715</v>
      </c>
      <c r="I451" s="134"/>
      <c r="L451" s="34"/>
      <c r="M451" s="63"/>
      <c r="N451" s="35"/>
      <c r="O451" s="35"/>
      <c r="P451" s="35"/>
      <c r="Q451" s="35"/>
      <c r="R451" s="35"/>
      <c r="S451" s="35"/>
      <c r="T451" s="64"/>
      <c r="AT451" s="17" t="s">
        <v>128</v>
      </c>
      <c r="AU451" s="17" t="s">
        <v>82</v>
      </c>
    </row>
    <row r="452" spans="2:65" s="1" customFormat="1" ht="31.5" customHeight="1">
      <c r="B452" s="160"/>
      <c r="C452" s="161" t="s">
        <v>717</v>
      </c>
      <c r="D452" s="161" t="s">
        <v>121</v>
      </c>
      <c r="E452" s="162" t="s">
        <v>718</v>
      </c>
      <c r="F452" s="163" t="s">
        <v>719</v>
      </c>
      <c r="G452" s="164" t="s">
        <v>409</v>
      </c>
      <c r="H452" s="165">
        <v>3</v>
      </c>
      <c r="I452" s="166"/>
      <c r="J452" s="167">
        <f>ROUND(I452*H452,2)</f>
        <v>0</v>
      </c>
      <c r="K452" s="163" t="s">
        <v>125</v>
      </c>
      <c r="L452" s="34"/>
      <c r="M452" s="168" t="s">
        <v>22</v>
      </c>
      <c r="N452" s="169" t="s">
        <v>45</v>
      </c>
      <c r="O452" s="35"/>
      <c r="P452" s="170">
        <f>O452*H452</f>
        <v>0</v>
      </c>
      <c r="Q452" s="170">
        <v>0</v>
      </c>
      <c r="R452" s="170">
        <f>Q452*H452</f>
        <v>0</v>
      </c>
      <c r="S452" s="170">
        <v>0</v>
      </c>
      <c r="T452" s="171">
        <f>S452*H452</f>
        <v>0</v>
      </c>
      <c r="AR452" s="17" t="s">
        <v>126</v>
      </c>
      <c r="AT452" s="17" t="s">
        <v>121</v>
      </c>
      <c r="AU452" s="17" t="s">
        <v>82</v>
      </c>
      <c r="AY452" s="17" t="s">
        <v>119</v>
      </c>
      <c r="BE452" s="172">
        <f>IF(N452="základní",J452,0)</f>
        <v>0</v>
      </c>
      <c r="BF452" s="172">
        <f>IF(N452="snížená",J452,0)</f>
        <v>0</v>
      </c>
      <c r="BG452" s="172">
        <f>IF(N452="zákl. přenesená",J452,0)</f>
        <v>0</v>
      </c>
      <c r="BH452" s="172">
        <f>IF(N452="sníž. přenesená",J452,0)</f>
        <v>0</v>
      </c>
      <c r="BI452" s="172">
        <f>IF(N452="nulová",J452,0)</f>
        <v>0</v>
      </c>
      <c r="BJ452" s="17" t="s">
        <v>23</v>
      </c>
      <c r="BK452" s="172">
        <f>ROUND(I452*H452,2)</f>
        <v>0</v>
      </c>
      <c r="BL452" s="17" t="s">
        <v>126</v>
      </c>
      <c r="BM452" s="17" t="s">
        <v>720</v>
      </c>
    </row>
    <row r="453" spans="2:47" s="1" customFormat="1" ht="30" customHeight="1">
      <c r="B453" s="34"/>
      <c r="D453" s="173" t="s">
        <v>128</v>
      </c>
      <c r="F453" s="174" t="s">
        <v>721</v>
      </c>
      <c r="I453" s="134"/>
      <c r="L453" s="34"/>
      <c r="M453" s="63"/>
      <c r="N453" s="35"/>
      <c r="O453" s="35"/>
      <c r="P453" s="35"/>
      <c r="Q453" s="35"/>
      <c r="R453" s="35"/>
      <c r="S453" s="35"/>
      <c r="T453" s="64"/>
      <c r="AT453" s="17" t="s">
        <v>128</v>
      </c>
      <c r="AU453" s="17" t="s">
        <v>82</v>
      </c>
    </row>
    <row r="454" spans="2:47" s="1" customFormat="1" ht="30" customHeight="1">
      <c r="B454" s="34"/>
      <c r="D454" s="177" t="s">
        <v>130</v>
      </c>
      <c r="F454" s="205" t="s">
        <v>722</v>
      </c>
      <c r="I454" s="134"/>
      <c r="L454" s="34"/>
      <c r="M454" s="63"/>
      <c r="N454" s="35"/>
      <c r="O454" s="35"/>
      <c r="P454" s="35"/>
      <c r="Q454" s="35"/>
      <c r="R454" s="35"/>
      <c r="S454" s="35"/>
      <c r="T454" s="64"/>
      <c r="AT454" s="17" t="s">
        <v>130</v>
      </c>
      <c r="AU454" s="17" t="s">
        <v>82</v>
      </c>
    </row>
    <row r="455" spans="2:65" s="1" customFormat="1" ht="22.5" customHeight="1">
      <c r="B455" s="160"/>
      <c r="C455" s="207" t="s">
        <v>723</v>
      </c>
      <c r="D455" s="207" t="s">
        <v>367</v>
      </c>
      <c r="E455" s="208" t="s">
        <v>724</v>
      </c>
      <c r="F455" s="209" t="s">
        <v>725</v>
      </c>
      <c r="G455" s="210" t="s">
        <v>409</v>
      </c>
      <c r="H455" s="211">
        <v>3</v>
      </c>
      <c r="I455" s="212"/>
      <c r="J455" s="213">
        <f>ROUND(I455*H455,2)</f>
        <v>0</v>
      </c>
      <c r="K455" s="209" t="s">
        <v>125</v>
      </c>
      <c r="L455" s="214"/>
      <c r="M455" s="215" t="s">
        <v>22</v>
      </c>
      <c r="N455" s="216" t="s">
        <v>45</v>
      </c>
      <c r="O455" s="35"/>
      <c r="P455" s="170">
        <f>O455*H455</f>
        <v>0</v>
      </c>
      <c r="Q455" s="170">
        <v>0.00065</v>
      </c>
      <c r="R455" s="170">
        <f>Q455*H455</f>
        <v>0.00195</v>
      </c>
      <c r="S455" s="170">
        <v>0</v>
      </c>
      <c r="T455" s="171">
        <f>S455*H455</f>
        <v>0</v>
      </c>
      <c r="AR455" s="17" t="s">
        <v>179</v>
      </c>
      <c r="AT455" s="17" t="s">
        <v>367</v>
      </c>
      <c r="AU455" s="17" t="s">
        <v>82</v>
      </c>
      <c r="AY455" s="17" t="s">
        <v>119</v>
      </c>
      <c r="BE455" s="172">
        <f>IF(N455="základní",J455,0)</f>
        <v>0</v>
      </c>
      <c r="BF455" s="172">
        <f>IF(N455="snížená",J455,0)</f>
        <v>0</v>
      </c>
      <c r="BG455" s="172">
        <f>IF(N455="zákl. přenesená",J455,0)</f>
        <v>0</v>
      </c>
      <c r="BH455" s="172">
        <f>IF(N455="sníž. přenesená",J455,0)</f>
        <v>0</v>
      </c>
      <c r="BI455" s="172">
        <f>IF(N455="nulová",J455,0)</f>
        <v>0</v>
      </c>
      <c r="BJ455" s="17" t="s">
        <v>23</v>
      </c>
      <c r="BK455" s="172">
        <f>ROUND(I455*H455,2)</f>
        <v>0</v>
      </c>
      <c r="BL455" s="17" t="s">
        <v>126</v>
      </c>
      <c r="BM455" s="17" t="s">
        <v>726</v>
      </c>
    </row>
    <row r="456" spans="2:47" s="1" customFormat="1" ht="30" customHeight="1">
      <c r="B456" s="34"/>
      <c r="D456" s="177" t="s">
        <v>128</v>
      </c>
      <c r="F456" s="206" t="s">
        <v>727</v>
      </c>
      <c r="I456" s="134"/>
      <c r="L456" s="34"/>
      <c r="M456" s="63"/>
      <c r="N456" s="35"/>
      <c r="O456" s="35"/>
      <c r="P456" s="35"/>
      <c r="Q456" s="35"/>
      <c r="R456" s="35"/>
      <c r="S456" s="35"/>
      <c r="T456" s="64"/>
      <c r="AT456" s="17" t="s">
        <v>128</v>
      </c>
      <c r="AU456" s="17" t="s">
        <v>82</v>
      </c>
    </row>
    <row r="457" spans="2:65" s="1" customFormat="1" ht="22.5" customHeight="1">
      <c r="B457" s="160"/>
      <c r="C457" s="161" t="s">
        <v>728</v>
      </c>
      <c r="D457" s="161" t="s">
        <v>121</v>
      </c>
      <c r="E457" s="162" t="s">
        <v>729</v>
      </c>
      <c r="F457" s="163" t="s">
        <v>730</v>
      </c>
      <c r="G457" s="164" t="s">
        <v>409</v>
      </c>
      <c r="H457" s="165">
        <v>2</v>
      </c>
      <c r="I457" s="166"/>
      <c r="J457" s="167">
        <f>ROUND(I457*H457,2)</f>
        <v>0</v>
      </c>
      <c r="K457" s="163" t="s">
        <v>125</v>
      </c>
      <c r="L457" s="34"/>
      <c r="M457" s="168" t="s">
        <v>22</v>
      </c>
      <c r="N457" s="169" t="s">
        <v>45</v>
      </c>
      <c r="O457" s="35"/>
      <c r="P457" s="170">
        <f>O457*H457</f>
        <v>0</v>
      </c>
      <c r="Q457" s="170">
        <v>0</v>
      </c>
      <c r="R457" s="170">
        <f>Q457*H457</f>
        <v>0</v>
      </c>
      <c r="S457" s="170">
        <v>0</v>
      </c>
      <c r="T457" s="171">
        <f>S457*H457</f>
        <v>0</v>
      </c>
      <c r="AR457" s="17" t="s">
        <v>126</v>
      </c>
      <c r="AT457" s="17" t="s">
        <v>121</v>
      </c>
      <c r="AU457" s="17" t="s">
        <v>82</v>
      </c>
      <c r="AY457" s="17" t="s">
        <v>119</v>
      </c>
      <c r="BE457" s="172">
        <f>IF(N457="základní",J457,0)</f>
        <v>0</v>
      </c>
      <c r="BF457" s="172">
        <f>IF(N457="snížená",J457,0)</f>
        <v>0</v>
      </c>
      <c r="BG457" s="172">
        <f>IF(N457="zákl. přenesená",J457,0)</f>
        <v>0</v>
      </c>
      <c r="BH457" s="172">
        <f>IF(N457="sníž. přenesená",J457,0)</f>
        <v>0</v>
      </c>
      <c r="BI457" s="172">
        <f>IF(N457="nulová",J457,0)</f>
        <v>0</v>
      </c>
      <c r="BJ457" s="17" t="s">
        <v>23</v>
      </c>
      <c r="BK457" s="172">
        <f>ROUND(I457*H457,2)</f>
        <v>0</v>
      </c>
      <c r="BL457" s="17" t="s">
        <v>126</v>
      </c>
      <c r="BM457" s="17" t="s">
        <v>731</v>
      </c>
    </row>
    <row r="458" spans="2:47" s="1" customFormat="1" ht="30" customHeight="1">
      <c r="B458" s="34"/>
      <c r="D458" s="173" t="s">
        <v>128</v>
      </c>
      <c r="F458" s="174" t="s">
        <v>732</v>
      </c>
      <c r="I458" s="134"/>
      <c r="L458" s="34"/>
      <c r="M458" s="63"/>
      <c r="N458" s="35"/>
      <c r="O458" s="35"/>
      <c r="P458" s="35"/>
      <c r="Q458" s="35"/>
      <c r="R458" s="35"/>
      <c r="S458" s="35"/>
      <c r="T458" s="64"/>
      <c r="AT458" s="17" t="s">
        <v>128</v>
      </c>
      <c r="AU458" s="17" t="s">
        <v>82</v>
      </c>
    </row>
    <row r="459" spans="2:47" s="1" customFormat="1" ht="42" customHeight="1">
      <c r="B459" s="34"/>
      <c r="D459" s="177" t="s">
        <v>130</v>
      </c>
      <c r="F459" s="205" t="s">
        <v>701</v>
      </c>
      <c r="I459" s="134"/>
      <c r="L459" s="34"/>
      <c r="M459" s="63"/>
      <c r="N459" s="35"/>
      <c r="O459" s="35"/>
      <c r="P459" s="35"/>
      <c r="Q459" s="35"/>
      <c r="R459" s="35"/>
      <c r="S459" s="35"/>
      <c r="T459" s="64"/>
      <c r="AT459" s="17" t="s">
        <v>130</v>
      </c>
      <c r="AU459" s="17" t="s">
        <v>82</v>
      </c>
    </row>
    <row r="460" spans="2:65" s="1" customFormat="1" ht="22.5" customHeight="1">
      <c r="B460" s="160"/>
      <c r="C460" s="207" t="s">
        <v>733</v>
      </c>
      <c r="D460" s="207" t="s">
        <v>367</v>
      </c>
      <c r="E460" s="208" t="s">
        <v>734</v>
      </c>
      <c r="F460" s="209" t="s">
        <v>735</v>
      </c>
      <c r="G460" s="210" t="s">
        <v>409</v>
      </c>
      <c r="H460" s="211">
        <v>29</v>
      </c>
      <c r="I460" s="212"/>
      <c r="J460" s="213">
        <f>ROUND(I460*H460,2)</f>
        <v>0</v>
      </c>
      <c r="K460" s="209" t="s">
        <v>22</v>
      </c>
      <c r="L460" s="214"/>
      <c r="M460" s="215" t="s">
        <v>22</v>
      </c>
      <c r="N460" s="216" t="s">
        <v>45</v>
      </c>
      <c r="O460" s="35"/>
      <c r="P460" s="170">
        <f>O460*H460</f>
        <v>0</v>
      </c>
      <c r="Q460" s="170">
        <v>0.00177</v>
      </c>
      <c r="R460" s="170">
        <f>Q460*H460</f>
        <v>0.05133</v>
      </c>
      <c r="S460" s="170">
        <v>0</v>
      </c>
      <c r="T460" s="171">
        <f>S460*H460</f>
        <v>0</v>
      </c>
      <c r="AR460" s="17" t="s">
        <v>179</v>
      </c>
      <c r="AT460" s="17" t="s">
        <v>367</v>
      </c>
      <c r="AU460" s="17" t="s">
        <v>82</v>
      </c>
      <c r="AY460" s="17" t="s">
        <v>119</v>
      </c>
      <c r="BE460" s="172">
        <f>IF(N460="základní",J460,0)</f>
        <v>0</v>
      </c>
      <c r="BF460" s="172">
        <f>IF(N460="snížená",J460,0)</f>
        <v>0</v>
      </c>
      <c r="BG460" s="172">
        <f>IF(N460="zákl. přenesená",J460,0)</f>
        <v>0</v>
      </c>
      <c r="BH460" s="172">
        <f>IF(N460="sníž. přenesená",J460,0)</f>
        <v>0</v>
      </c>
      <c r="BI460" s="172">
        <f>IF(N460="nulová",J460,0)</f>
        <v>0</v>
      </c>
      <c r="BJ460" s="17" t="s">
        <v>23</v>
      </c>
      <c r="BK460" s="172">
        <f>ROUND(I460*H460,2)</f>
        <v>0</v>
      </c>
      <c r="BL460" s="17" t="s">
        <v>126</v>
      </c>
      <c r="BM460" s="17" t="s">
        <v>736</v>
      </c>
    </row>
    <row r="461" spans="2:47" s="1" customFormat="1" ht="22.5" customHeight="1">
      <c r="B461" s="34"/>
      <c r="D461" s="173" t="s">
        <v>128</v>
      </c>
      <c r="F461" s="174" t="s">
        <v>735</v>
      </c>
      <c r="I461" s="134"/>
      <c r="L461" s="34"/>
      <c r="M461" s="63"/>
      <c r="N461" s="35"/>
      <c r="O461" s="35"/>
      <c r="P461" s="35"/>
      <c r="Q461" s="35"/>
      <c r="R461" s="35"/>
      <c r="S461" s="35"/>
      <c r="T461" s="64"/>
      <c r="AT461" s="17" t="s">
        <v>128</v>
      </c>
      <c r="AU461" s="17" t="s">
        <v>82</v>
      </c>
    </row>
    <row r="462" spans="2:51" s="11" customFormat="1" ht="22.5" customHeight="1">
      <c r="B462" s="176"/>
      <c r="D462" s="173" t="s">
        <v>132</v>
      </c>
      <c r="E462" s="185" t="s">
        <v>22</v>
      </c>
      <c r="F462" s="186" t="s">
        <v>737</v>
      </c>
      <c r="H462" s="187">
        <v>2</v>
      </c>
      <c r="I462" s="181"/>
      <c r="L462" s="176"/>
      <c r="M462" s="182"/>
      <c r="N462" s="183"/>
      <c r="O462" s="183"/>
      <c r="P462" s="183"/>
      <c r="Q462" s="183"/>
      <c r="R462" s="183"/>
      <c r="S462" s="183"/>
      <c r="T462" s="184"/>
      <c r="AT462" s="185" t="s">
        <v>132</v>
      </c>
      <c r="AU462" s="185" t="s">
        <v>82</v>
      </c>
      <c r="AV462" s="11" t="s">
        <v>82</v>
      </c>
      <c r="AW462" s="11" t="s">
        <v>38</v>
      </c>
      <c r="AX462" s="11" t="s">
        <v>74</v>
      </c>
      <c r="AY462" s="185" t="s">
        <v>119</v>
      </c>
    </row>
    <row r="463" spans="2:51" s="11" customFormat="1" ht="22.5" customHeight="1">
      <c r="B463" s="176"/>
      <c r="D463" s="173" t="s">
        <v>132</v>
      </c>
      <c r="E463" s="185" t="s">
        <v>22</v>
      </c>
      <c r="F463" s="186" t="s">
        <v>738</v>
      </c>
      <c r="H463" s="187">
        <v>27</v>
      </c>
      <c r="I463" s="181"/>
      <c r="L463" s="176"/>
      <c r="M463" s="182"/>
      <c r="N463" s="183"/>
      <c r="O463" s="183"/>
      <c r="P463" s="183"/>
      <c r="Q463" s="183"/>
      <c r="R463" s="183"/>
      <c r="S463" s="183"/>
      <c r="T463" s="184"/>
      <c r="AT463" s="185" t="s">
        <v>132</v>
      </c>
      <c r="AU463" s="185" t="s">
        <v>82</v>
      </c>
      <c r="AV463" s="11" t="s">
        <v>82</v>
      </c>
      <c r="AW463" s="11" t="s">
        <v>38</v>
      </c>
      <c r="AX463" s="11" t="s">
        <v>74</v>
      </c>
      <c r="AY463" s="185" t="s">
        <v>119</v>
      </c>
    </row>
    <row r="464" spans="2:51" s="13" customFormat="1" ht="22.5" customHeight="1">
      <c r="B464" s="196"/>
      <c r="D464" s="177" t="s">
        <v>132</v>
      </c>
      <c r="E464" s="197" t="s">
        <v>22</v>
      </c>
      <c r="F464" s="198" t="s">
        <v>149</v>
      </c>
      <c r="H464" s="199">
        <v>29</v>
      </c>
      <c r="I464" s="200"/>
      <c r="L464" s="196"/>
      <c r="M464" s="201"/>
      <c r="N464" s="202"/>
      <c r="O464" s="202"/>
      <c r="P464" s="202"/>
      <c r="Q464" s="202"/>
      <c r="R464" s="202"/>
      <c r="S464" s="202"/>
      <c r="T464" s="203"/>
      <c r="AT464" s="204" t="s">
        <v>132</v>
      </c>
      <c r="AU464" s="204" t="s">
        <v>82</v>
      </c>
      <c r="AV464" s="13" t="s">
        <v>126</v>
      </c>
      <c r="AW464" s="13" t="s">
        <v>38</v>
      </c>
      <c r="AX464" s="13" t="s">
        <v>23</v>
      </c>
      <c r="AY464" s="204" t="s">
        <v>119</v>
      </c>
    </row>
    <row r="465" spans="2:65" s="1" customFormat="1" ht="22.5" customHeight="1">
      <c r="B465" s="160"/>
      <c r="C465" s="161" t="s">
        <v>739</v>
      </c>
      <c r="D465" s="161" t="s">
        <v>121</v>
      </c>
      <c r="E465" s="162" t="s">
        <v>740</v>
      </c>
      <c r="F465" s="163" t="s">
        <v>741</v>
      </c>
      <c r="G465" s="164" t="s">
        <v>409</v>
      </c>
      <c r="H465" s="165">
        <v>5</v>
      </c>
      <c r="I465" s="166"/>
      <c r="J465" s="167">
        <f>ROUND(I465*H465,2)</f>
        <v>0</v>
      </c>
      <c r="K465" s="163" t="s">
        <v>125</v>
      </c>
      <c r="L465" s="34"/>
      <c r="M465" s="168" t="s">
        <v>22</v>
      </c>
      <c r="N465" s="169" t="s">
        <v>45</v>
      </c>
      <c r="O465" s="35"/>
      <c r="P465" s="170">
        <f>O465*H465</f>
        <v>0</v>
      </c>
      <c r="Q465" s="170">
        <v>0</v>
      </c>
      <c r="R465" s="170">
        <f>Q465*H465</f>
        <v>0</v>
      </c>
      <c r="S465" s="170">
        <v>0</v>
      </c>
      <c r="T465" s="171">
        <f>S465*H465</f>
        <v>0</v>
      </c>
      <c r="AR465" s="17" t="s">
        <v>126</v>
      </c>
      <c r="AT465" s="17" t="s">
        <v>121</v>
      </c>
      <c r="AU465" s="17" t="s">
        <v>82</v>
      </c>
      <c r="AY465" s="17" t="s">
        <v>119</v>
      </c>
      <c r="BE465" s="172">
        <f>IF(N465="základní",J465,0)</f>
        <v>0</v>
      </c>
      <c r="BF465" s="172">
        <f>IF(N465="snížená",J465,0)</f>
        <v>0</v>
      </c>
      <c r="BG465" s="172">
        <f>IF(N465="zákl. přenesená",J465,0)</f>
        <v>0</v>
      </c>
      <c r="BH465" s="172">
        <f>IF(N465="sníž. přenesená",J465,0)</f>
        <v>0</v>
      </c>
      <c r="BI465" s="172">
        <f>IF(N465="nulová",J465,0)</f>
        <v>0</v>
      </c>
      <c r="BJ465" s="17" t="s">
        <v>23</v>
      </c>
      <c r="BK465" s="172">
        <f>ROUND(I465*H465,2)</f>
        <v>0</v>
      </c>
      <c r="BL465" s="17" t="s">
        <v>126</v>
      </c>
      <c r="BM465" s="17" t="s">
        <v>742</v>
      </c>
    </row>
    <row r="466" spans="2:47" s="1" customFormat="1" ht="30" customHeight="1">
      <c r="B466" s="34"/>
      <c r="D466" s="173" t="s">
        <v>128</v>
      </c>
      <c r="F466" s="174" t="s">
        <v>743</v>
      </c>
      <c r="I466" s="134"/>
      <c r="L466" s="34"/>
      <c r="M466" s="63"/>
      <c r="N466" s="35"/>
      <c r="O466" s="35"/>
      <c r="P466" s="35"/>
      <c r="Q466" s="35"/>
      <c r="R466" s="35"/>
      <c r="S466" s="35"/>
      <c r="T466" s="64"/>
      <c r="AT466" s="17" t="s">
        <v>128</v>
      </c>
      <c r="AU466" s="17" t="s">
        <v>82</v>
      </c>
    </row>
    <row r="467" spans="2:47" s="1" customFormat="1" ht="42" customHeight="1">
      <c r="B467" s="34"/>
      <c r="D467" s="177" t="s">
        <v>130</v>
      </c>
      <c r="F467" s="205" t="s">
        <v>701</v>
      </c>
      <c r="I467" s="134"/>
      <c r="L467" s="34"/>
      <c r="M467" s="63"/>
      <c r="N467" s="35"/>
      <c r="O467" s="35"/>
      <c r="P467" s="35"/>
      <c r="Q467" s="35"/>
      <c r="R467" s="35"/>
      <c r="S467" s="35"/>
      <c r="T467" s="64"/>
      <c r="AT467" s="17" t="s">
        <v>130</v>
      </c>
      <c r="AU467" s="17" t="s">
        <v>82</v>
      </c>
    </row>
    <row r="468" spans="2:65" s="1" customFormat="1" ht="22.5" customHeight="1">
      <c r="B468" s="160"/>
      <c r="C468" s="207" t="s">
        <v>29</v>
      </c>
      <c r="D468" s="207" t="s">
        <v>367</v>
      </c>
      <c r="E468" s="208" t="s">
        <v>744</v>
      </c>
      <c r="F468" s="209" t="s">
        <v>745</v>
      </c>
      <c r="G468" s="210" t="s">
        <v>409</v>
      </c>
      <c r="H468" s="211">
        <v>1</v>
      </c>
      <c r="I468" s="212"/>
      <c r="J468" s="213">
        <f>ROUND(I468*H468,2)</f>
        <v>0</v>
      </c>
      <c r="K468" s="209" t="s">
        <v>22</v>
      </c>
      <c r="L468" s="214"/>
      <c r="M468" s="215" t="s">
        <v>22</v>
      </c>
      <c r="N468" s="216" t="s">
        <v>45</v>
      </c>
      <c r="O468" s="35"/>
      <c r="P468" s="170">
        <f>O468*H468</f>
        <v>0</v>
      </c>
      <c r="Q468" s="170">
        <v>0.00441</v>
      </c>
      <c r="R468" s="170">
        <f>Q468*H468</f>
        <v>0.00441</v>
      </c>
      <c r="S468" s="170">
        <v>0</v>
      </c>
      <c r="T468" s="171">
        <f>S468*H468</f>
        <v>0</v>
      </c>
      <c r="AR468" s="17" t="s">
        <v>179</v>
      </c>
      <c r="AT468" s="17" t="s">
        <v>367</v>
      </c>
      <c r="AU468" s="17" t="s">
        <v>82</v>
      </c>
      <c r="AY468" s="17" t="s">
        <v>119</v>
      </c>
      <c r="BE468" s="172">
        <f>IF(N468="základní",J468,0)</f>
        <v>0</v>
      </c>
      <c r="BF468" s="172">
        <f>IF(N468="snížená",J468,0)</f>
        <v>0</v>
      </c>
      <c r="BG468" s="172">
        <f>IF(N468="zákl. přenesená",J468,0)</f>
        <v>0</v>
      </c>
      <c r="BH468" s="172">
        <f>IF(N468="sníž. přenesená",J468,0)</f>
        <v>0</v>
      </c>
      <c r="BI468" s="172">
        <f>IF(N468="nulová",J468,0)</f>
        <v>0</v>
      </c>
      <c r="BJ468" s="17" t="s">
        <v>23</v>
      </c>
      <c r="BK468" s="172">
        <f>ROUND(I468*H468,2)</f>
        <v>0</v>
      </c>
      <c r="BL468" s="17" t="s">
        <v>126</v>
      </c>
      <c r="BM468" s="17" t="s">
        <v>746</v>
      </c>
    </row>
    <row r="469" spans="2:47" s="1" customFormat="1" ht="22.5" customHeight="1">
      <c r="B469" s="34"/>
      <c r="D469" s="177" t="s">
        <v>128</v>
      </c>
      <c r="F469" s="206" t="s">
        <v>745</v>
      </c>
      <c r="I469" s="134"/>
      <c r="L469" s="34"/>
      <c r="M469" s="63"/>
      <c r="N469" s="35"/>
      <c r="O469" s="35"/>
      <c r="P469" s="35"/>
      <c r="Q469" s="35"/>
      <c r="R469" s="35"/>
      <c r="S469" s="35"/>
      <c r="T469" s="64"/>
      <c r="AT469" s="17" t="s">
        <v>128</v>
      </c>
      <c r="AU469" s="17" t="s">
        <v>82</v>
      </c>
    </row>
    <row r="470" spans="2:65" s="1" customFormat="1" ht="22.5" customHeight="1">
      <c r="B470" s="160"/>
      <c r="C470" s="207" t="s">
        <v>747</v>
      </c>
      <c r="D470" s="207" t="s">
        <v>367</v>
      </c>
      <c r="E470" s="208" t="s">
        <v>748</v>
      </c>
      <c r="F470" s="209" t="s">
        <v>749</v>
      </c>
      <c r="G470" s="210" t="s">
        <v>409</v>
      </c>
      <c r="H470" s="211">
        <v>2</v>
      </c>
      <c r="I470" s="212"/>
      <c r="J470" s="213">
        <f>ROUND(I470*H470,2)</f>
        <v>0</v>
      </c>
      <c r="K470" s="209" t="s">
        <v>22</v>
      </c>
      <c r="L470" s="214"/>
      <c r="M470" s="215" t="s">
        <v>22</v>
      </c>
      <c r="N470" s="216" t="s">
        <v>45</v>
      </c>
      <c r="O470" s="35"/>
      <c r="P470" s="170">
        <f>O470*H470</f>
        <v>0</v>
      </c>
      <c r="Q470" s="170">
        <v>0.00387</v>
      </c>
      <c r="R470" s="170">
        <f>Q470*H470</f>
        <v>0.00774</v>
      </c>
      <c r="S470" s="170">
        <v>0</v>
      </c>
      <c r="T470" s="171">
        <f>S470*H470</f>
        <v>0</v>
      </c>
      <c r="AR470" s="17" t="s">
        <v>179</v>
      </c>
      <c r="AT470" s="17" t="s">
        <v>367</v>
      </c>
      <c r="AU470" s="17" t="s">
        <v>82</v>
      </c>
      <c r="AY470" s="17" t="s">
        <v>119</v>
      </c>
      <c r="BE470" s="172">
        <f>IF(N470="základní",J470,0)</f>
        <v>0</v>
      </c>
      <c r="BF470" s="172">
        <f>IF(N470="snížená",J470,0)</f>
        <v>0</v>
      </c>
      <c r="BG470" s="172">
        <f>IF(N470="zákl. přenesená",J470,0)</f>
        <v>0</v>
      </c>
      <c r="BH470" s="172">
        <f>IF(N470="sníž. přenesená",J470,0)</f>
        <v>0</v>
      </c>
      <c r="BI470" s="172">
        <f>IF(N470="nulová",J470,0)</f>
        <v>0</v>
      </c>
      <c r="BJ470" s="17" t="s">
        <v>23</v>
      </c>
      <c r="BK470" s="172">
        <f>ROUND(I470*H470,2)</f>
        <v>0</v>
      </c>
      <c r="BL470" s="17" t="s">
        <v>126</v>
      </c>
      <c r="BM470" s="17" t="s">
        <v>750</v>
      </c>
    </row>
    <row r="471" spans="2:47" s="1" customFormat="1" ht="22.5" customHeight="1">
      <c r="B471" s="34"/>
      <c r="D471" s="177" t="s">
        <v>128</v>
      </c>
      <c r="F471" s="206" t="s">
        <v>749</v>
      </c>
      <c r="I471" s="134"/>
      <c r="L471" s="34"/>
      <c r="M471" s="63"/>
      <c r="N471" s="35"/>
      <c r="O471" s="35"/>
      <c r="P471" s="35"/>
      <c r="Q471" s="35"/>
      <c r="R471" s="35"/>
      <c r="S471" s="35"/>
      <c r="T471" s="64"/>
      <c r="AT471" s="17" t="s">
        <v>128</v>
      </c>
      <c r="AU471" s="17" t="s">
        <v>82</v>
      </c>
    </row>
    <row r="472" spans="2:65" s="1" customFormat="1" ht="22.5" customHeight="1">
      <c r="B472" s="160"/>
      <c r="C472" s="207" t="s">
        <v>751</v>
      </c>
      <c r="D472" s="207" t="s">
        <v>367</v>
      </c>
      <c r="E472" s="208" t="s">
        <v>752</v>
      </c>
      <c r="F472" s="209" t="s">
        <v>753</v>
      </c>
      <c r="G472" s="210" t="s">
        <v>409</v>
      </c>
      <c r="H472" s="211">
        <v>2</v>
      </c>
      <c r="I472" s="212"/>
      <c r="J472" s="213">
        <f>ROUND(I472*H472,2)</f>
        <v>0</v>
      </c>
      <c r="K472" s="209" t="s">
        <v>22</v>
      </c>
      <c r="L472" s="214"/>
      <c r="M472" s="215" t="s">
        <v>22</v>
      </c>
      <c r="N472" s="216" t="s">
        <v>45</v>
      </c>
      <c r="O472" s="35"/>
      <c r="P472" s="170">
        <f>O472*H472</f>
        <v>0</v>
      </c>
      <c r="Q472" s="170">
        <v>0.00226</v>
      </c>
      <c r="R472" s="170">
        <f>Q472*H472</f>
        <v>0.00452</v>
      </c>
      <c r="S472" s="170">
        <v>0</v>
      </c>
      <c r="T472" s="171">
        <f>S472*H472</f>
        <v>0</v>
      </c>
      <c r="AR472" s="17" t="s">
        <v>179</v>
      </c>
      <c r="AT472" s="17" t="s">
        <v>367</v>
      </c>
      <c r="AU472" s="17" t="s">
        <v>82</v>
      </c>
      <c r="AY472" s="17" t="s">
        <v>119</v>
      </c>
      <c r="BE472" s="172">
        <f>IF(N472="základní",J472,0)</f>
        <v>0</v>
      </c>
      <c r="BF472" s="172">
        <f>IF(N472="snížená",J472,0)</f>
        <v>0</v>
      </c>
      <c r="BG472" s="172">
        <f>IF(N472="zákl. přenesená",J472,0)</f>
        <v>0</v>
      </c>
      <c r="BH472" s="172">
        <f>IF(N472="sníž. přenesená",J472,0)</f>
        <v>0</v>
      </c>
      <c r="BI472" s="172">
        <f>IF(N472="nulová",J472,0)</f>
        <v>0</v>
      </c>
      <c r="BJ472" s="17" t="s">
        <v>23</v>
      </c>
      <c r="BK472" s="172">
        <f>ROUND(I472*H472,2)</f>
        <v>0</v>
      </c>
      <c r="BL472" s="17" t="s">
        <v>126</v>
      </c>
      <c r="BM472" s="17" t="s">
        <v>754</v>
      </c>
    </row>
    <row r="473" spans="2:47" s="1" customFormat="1" ht="22.5" customHeight="1">
      <c r="B473" s="34"/>
      <c r="D473" s="177" t="s">
        <v>128</v>
      </c>
      <c r="F473" s="206" t="s">
        <v>753</v>
      </c>
      <c r="I473" s="134"/>
      <c r="L473" s="34"/>
      <c r="M473" s="63"/>
      <c r="N473" s="35"/>
      <c r="O473" s="35"/>
      <c r="P473" s="35"/>
      <c r="Q473" s="35"/>
      <c r="R473" s="35"/>
      <c r="S473" s="35"/>
      <c r="T473" s="64"/>
      <c r="AT473" s="17" t="s">
        <v>128</v>
      </c>
      <c r="AU473" s="17" t="s">
        <v>82</v>
      </c>
    </row>
    <row r="474" spans="2:65" s="1" customFormat="1" ht="31.5" customHeight="1">
      <c r="B474" s="160"/>
      <c r="C474" s="161" t="s">
        <v>755</v>
      </c>
      <c r="D474" s="161" t="s">
        <v>121</v>
      </c>
      <c r="E474" s="162" t="s">
        <v>756</v>
      </c>
      <c r="F474" s="163" t="s">
        <v>757</v>
      </c>
      <c r="G474" s="164" t="s">
        <v>409</v>
      </c>
      <c r="H474" s="165">
        <v>4</v>
      </c>
      <c r="I474" s="166"/>
      <c r="J474" s="167">
        <f>ROUND(I474*H474,2)</f>
        <v>0</v>
      </c>
      <c r="K474" s="163" t="s">
        <v>125</v>
      </c>
      <c r="L474" s="34"/>
      <c r="M474" s="168" t="s">
        <v>22</v>
      </c>
      <c r="N474" s="169" t="s">
        <v>45</v>
      </c>
      <c r="O474" s="35"/>
      <c r="P474" s="170">
        <f>O474*H474</f>
        <v>0</v>
      </c>
      <c r="Q474" s="170">
        <v>1E-05</v>
      </c>
      <c r="R474" s="170">
        <f>Q474*H474</f>
        <v>4E-05</v>
      </c>
      <c r="S474" s="170">
        <v>0</v>
      </c>
      <c r="T474" s="171">
        <f>S474*H474</f>
        <v>0</v>
      </c>
      <c r="AR474" s="17" t="s">
        <v>126</v>
      </c>
      <c r="AT474" s="17" t="s">
        <v>121</v>
      </c>
      <c r="AU474" s="17" t="s">
        <v>82</v>
      </c>
      <c r="AY474" s="17" t="s">
        <v>119</v>
      </c>
      <c r="BE474" s="172">
        <f>IF(N474="základní",J474,0)</f>
        <v>0</v>
      </c>
      <c r="BF474" s="172">
        <f>IF(N474="snížená",J474,0)</f>
        <v>0</v>
      </c>
      <c r="BG474" s="172">
        <f>IF(N474="zákl. přenesená",J474,0)</f>
        <v>0</v>
      </c>
      <c r="BH474" s="172">
        <f>IF(N474="sníž. přenesená",J474,0)</f>
        <v>0</v>
      </c>
      <c r="BI474" s="172">
        <f>IF(N474="nulová",J474,0)</f>
        <v>0</v>
      </c>
      <c r="BJ474" s="17" t="s">
        <v>23</v>
      </c>
      <c r="BK474" s="172">
        <f>ROUND(I474*H474,2)</f>
        <v>0</v>
      </c>
      <c r="BL474" s="17" t="s">
        <v>126</v>
      </c>
      <c r="BM474" s="17" t="s">
        <v>758</v>
      </c>
    </row>
    <row r="475" spans="2:47" s="1" customFormat="1" ht="30" customHeight="1">
      <c r="B475" s="34"/>
      <c r="D475" s="173" t="s">
        <v>128</v>
      </c>
      <c r="F475" s="174" t="s">
        <v>759</v>
      </c>
      <c r="I475" s="134"/>
      <c r="L475" s="34"/>
      <c r="M475" s="63"/>
      <c r="N475" s="35"/>
      <c r="O475" s="35"/>
      <c r="P475" s="35"/>
      <c r="Q475" s="35"/>
      <c r="R475" s="35"/>
      <c r="S475" s="35"/>
      <c r="T475" s="64"/>
      <c r="AT475" s="17" t="s">
        <v>128</v>
      </c>
      <c r="AU475" s="17" t="s">
        <v>82</v>
      </c>
    </row>
    <row r="476" spans="2:47" s="1" customFormat="1" ht="30" customHeight="1">
      <c r="B476" s="34"/>
      <c r="D476" s="177" t="s">
        <v>130</v>
      </c>
      <c r="F476" s="205" t="s">
        <v>722</v>
      </c>
      <c r="I476" s="134"/>
      <c r="L476" s="34"/>
      <c r="M476" s="63"/>
      <c r="N476" s="35"/>
      <c r="O476" s="35"/>
      <c r="P476" s="35"/>
      <c r="Q476" s="35"/>
      <c r="R476" s="35"/>
      <c r="S476" s="35"/>
      <c r="T476" s="64"/>
      <c r="AT476" s="17" t="s">
        <v>130</v>
      </c>
      <c r="AU476" s="17" t="s">
        <v>82</v>
      </c>
    </row>
    <row r="477" spans="2:65" s="1" customFormat="1" ht="22.5" customHeight="1">
      <c r="B477" s="160"/>
      <c r="C477" s="207" t="s">
        <v>760</v>
      </c>
      <c r="D477" s="207" t="s">
        <v>367</v>
      </c>
      <c r="E477" s="208" t="s">
        <v>761</v>
      </c>
      <c r="F477" s="209" t="s">
        <v>762</v>
      </c>
      <c r="G477" s="210" t="s">
        <v>409</v>
      </c>
      <c r="H477" s="211">
        <v>4</v>
      </c>
      <c r="I477" s="212"/>
      <c r="J477" s="213">
        <f>ROUND(I477*H477,2)</f>
        <v>0</v>
      </c>
      <c r="K477" s="209" t="s">
        <v>125</v>
      </c>
      <c r="L477" s="214"/>
      <c r="M477" s="215" t="s">
        <v>22</v>
      </c>
      <c r="N477" s="216" t="s">
        <v>45</v>
      </c>
      <c r="O477" s="35"/>
      <c r="P477" s="170">
        <f>O477*H477</f>
        <v>0</v>
      </c>
      <c r="Q477" s="170">
        <v>0.00125</v>
      </c>
      <c r="R477" s="170">
        <f>Q477*H477</f>
        <v>0.005</v>
      </c>
      <c r="S477" s="170">
        <v>0</v>
      </c>
      <c r="T477" s="171">
        <f>S477*H477</f>
        <v>0</v>
      </c>
      <c r="AR477" s="17" t="s">
        <v>179</v>
      </c>
      <c r="AT477" s="17" t="s">
        <v>367</v>
      </c>
      <c r="AU477" s="17" t="s">
        <v>82</v>
      </c>
      <c r="AY477" s="17" t="s">
        <v>119</v>
      </c>
      <c r="BE477" s="172">
        <f>IF(N477="základní",J477,0)</f>
        <v>0</v>
      </c>
      <c r="BF477" s="172">
        <f>IF(N477="snížená",J477,0)</f>
        <v>0</v>
      </c>
      <c r="BG477" s="172">
        <f>IF(N477="zákl. přenesená",J477,0)</f>
        <v>0</v>
      </c>
      <c r="BH477" s="172">
        <f>IF(N477="sníž. přenesená",J477,0)</f>
        <v>0</v>
      </c>
      <c r="BI477" s="172">
        <f>IF(N477="nulová",J477,0)</f>
        <v>0</v>
      </c>
      <c r="BJ477" s="17" t="s">
        <v>23</v>
      </c>
      <c r="BK477" s="172">
        <f>ROUND(I477*H477,2)</f>
        <v>0</v>
      </c>
      <c r="BL477" s="17" t="s">
        <v>126</v>
      </c>
      <c r="BM477" s="17" t="s">
        <v>763</v>
      </c>
    </row>
    <row r="478" spans="2:47" s="1" customFormat="1" ht="30" customHeight="1">
      <c r="B478" s="34"/>
      <c r="D478" s="177" t="s">
        <v>128</v>
      </c>
      <c r="F478" s="206" t="s">
        <v>764</v>
      </c>
      <c r="I478" s="134"/>
      <c r="L478" s="34"/>
      <c r="M478" s="63"/>
      <c r="N478" s="35"/>
      <c r="O478" s="35"/>
      <c r="P478" s="35"/>
      <c r="Q478" s="35"/>
      <c r="R478" s="35"/>
      <c r="S478" s="35"/>
      <c r="T478" s="64"/>
      <c r="AT478" s="17" t="s">
        <v>128</v>
      </c>
      <c r="AU478" s="17" t="s">
        <v>82</v>
      </c>
    </row>
    <row r="479" spans="2:65" s="1" customFormat="1" ht="31.5" customHeight="1">
      <c r="B479" s="160"/>
      <c r="C479" s="161" t="s">
        <v>765</v>
      </c>
      <c r="D479" s="161" t="s">
        <v>121</v>
      </c>
      <c r="E479" s="162" t="s">
        <v>766</v>
      </c>
      <c r="F479" s="163" t="s">
        <v>767</v>
      </c>
      <c r="G479" s="164" t="s">
        <v>409</v>
      </c>
      <c r="H479" s="165">
        <v>1</v>
      </c>
      <c r="I479" s="166"/>
      <c r="J479" s="167">
        <f>ROUND(I479*H479,2)</f>
        <v>0</v>
      </c>
      <c r="K479" s="163" t="s">
        <v>125</v>
      </c>
      <c r="L479" s="34"/>
      <c r="M479" s="168" t="s">
        <v>22</v>
      </c>
      <c r="N479" s="169" t="s">
        <v>45</v>
      </c>
      <c r="O479" s="35"/>
      <c r="P479" s="170">
        <f>O479*H479</f>
        <v>0</v>
      </c>
      <c r="Q479" s="170">
        <v>2E-05</v>
      </c>
      <c r="R479" s="170">
        <f>Q479*H479</f>
        <v>2E-05</v>
      </c>
      <c r="S479" s="170">
        <v>0</v>
      </c>
      <c r="T479" s="171">
        <f>S479*H479</f>
        <v>0</v>
      </c>
      <c r="AR479" s="17" t="s">
        <v>126</v>
      </c>
      <c r="AT479" s="17" t="s">
        <v>121</v>
      </c>
      <c r="AU479" s="17" t="s">
        <v>82</v>
      </c>
      <c r="AY479" s="17" t="s">
        <v>119</v>
      </c>
      <c r="BE479" s="172">
        <f>IF(N479="základní",J479,0)</f>
        <v>0</v>
      </c>
      <c r="BF479" s="172">
        <f>IF(N479="snížená",J479,0)</f>
        <v>0</v>
      </c>
      <c r="BG479" s="172">
        <f>IF(N479="zákl. přenesená",J479,0)</f>
        <v>0</v>
      </c>
      <c r="BH479" s="172">
        <f>IF(N479="sníž. přenesená",J479,0)</f>
        <v>0</v>
      </c>
      <c r="BI479" s="172">
        <f>IF(N479="nulová",J479,0)</f>
        <v>0</v>
      </c>
      <c r="BJ479" s="17" t="s">
        <v>23</v>
      </c>
      <c r="BK479" s="172">
        <f>ROUND(I479*H479,2)</f>
        <v>0</v>
      </c>
      <c r="BL479" s="17" t="s">
        <v>126</v>
      </c>
      <c r="BM479" s="17" t="s">
        <v>768</v>
      </c>
    </row>
    <row r="480" spans="2:47" s="1" customFormat="1" ht="30" customHeight="1">
      <c r="B480" s="34"/>
      <c r="D480" s="173" t="s">
        <v>128</v>
      </c>
      <c r="F480" s="174" t="s">
        <v>769</v>
      </c>
      <c r="I480" s="134"/>
      <c r="L480" s="34"/>
      <c r="M480" s="63"/>
      <c r="N480" s="35"/>
      <c r="O480" s="35"/>
      <c r="P480" s="35"/>
      <c r="Q480" s="35"/>
      <c r="R480" s="35"/>
      <c r="S480" s="35"/>
      <c r="T480" s="64"/>
      <c r="AT480" s="17" t="s">
        <v>128</v>
      </c>
      <c r="AU480" s="17" t="s">
        <v>82</v>
      </c>
    </row>
    <row r="481" spans="2:47" s="1" customFormat="1" ht="30" customHeight="1">
      <c r="B481" s="34"/>
      <c r="D481" s="177" t="s">
        <v>130</v>
      </c>
      <c r="F481" s="205" t="s">
        <v>722</v>
      </c>
      <c r="I481" s="134"/>
      <c r="L481" s="34"/>
      <c r="M481" s="63"/>
      <c r="N481" s="35"/>
      <c r="O481" s="35"/>
      <c r="P481" s="35"/>
      <c r="Q481" s="35"/>
      <c r="R481" s="35"/>
      <c r="S481" s="35"/>
      <c r="T481" s="64"/>
      <c r="AT481" s="17" t="s">
        <v>130</v>
      </c>
      <c r="AU481" s="17" t="s">
        <v>82</v>
      </c>
    </row>
    <row r="482" spans="2:65" s="1" customFormat="1" ht="31.5" customHeight="1">
      <c r="B482" s="160"/>
      <c r="C482" s="207" t="s">
        <v>770</v>
      </c>
      <c r="D482" s="207" t="s">
        <v>367</v>
      </c>
      <c r="E482" s="208" t="s">
        <v>771</v>
      </c>
      <c r="F482" s="209" t="s">
        <v>772</v>
      </c>
      <c r="G482" s="210" t="s">
        <v>409</v>
      </c>
      <c r="H482" s="211">
        <v>1</v>
      </c>
      <c r="I482" s="212"/>
      <c r="J482" s="213">
        <f>ROUND(I482*H482,2)</f>
        <v>0</v>
      </c>
      <c r="K482" s="209" t="s">
        <v>22</v>
      </c>
      <c r="L482" s="214"/>
      <c r="M482" s="215" t="s">
        <v>22</v>
      </c>
      <c r="N482" s="216" t="s">
        <v>45</v>
      </c>
      <c r="O482" s="35"/>
      <c r="P482" s="170">
        <f>O482*H482</f>
        <v>0</v>
      </c>
      <c r="Q482" s="170">
        <v>0.0142</v>
      </c>
      <c r="R482" s="170">
        <f>Q482*H482</f>
        <v>0.0142</v>
      </c>
      <c r="S482" s="170">
        <v>0</v>
      </c>
      <c r="T482" s="171">
        <f>S482*H482</f>
        <v>0</v>
      </c>
      <c r="AR482" s="17" t="s">
        <v>179</v>
      </c>
      <c r="AT482" s="17" t="s">
        <v>367</v>
      </c>
      <c r="AU482" s="17" t="s">
        <v>82</v>
      </c>
      <c r="AY482" s="17" t="s">
        <v>119</v>
      </c>
      <c r="BE482" s="172">
        <f>IF(N482="základní",J482,0)</f>
        <v>0</v>
      </c>
      <c r="BF482" s="172">
        <f>IF(N482="snížená",J482,0)</f>
        <v>0</v>
      </c>
      <c r="BG482" s="172">
        <f>IF(N482="zákl. přenesená",J482,0)</f>
        <v>0</v>
      </c>
      <c r="BH482" s="172">
        <f>IF(N482="sníž. přenesená",J482,0)</f>
        <v>0</v>
      </c>
      <c r="BI482" s="172">
        <f>IF(N482="nulová",J482,0)</f>
        <v>0</v>
      </c>
      <c r="BJ482" s="17" t="s">
        <v>23</v>
      </c>
      <c r="BK482" s="172">
        <f>ROUND(I482*H482,2)</f>
        <v>0</v>
      </c>
      <c r="BL482" s="17" t="s">
        <v>126</v>
      </c>
      <c r="BM482" s="17" t="s">
        <v>773</v>
      </c>
    </row>
    <row r="483" spans="2:47" s="1" customFormat="1" ht="22.5" customHeight="1">
      <c r="B483" s="34"/>
      <c r="D483" s="177" t="s">
        <v>128</v>
      </c>
      <c r="F483" s="206" t="s">
        <v>772</v>
      </c>
      <c r="I483" s="134"/>
      <c r="L483" s="34"/>
      <c r="M483" s="63"/>
      <c r="N483" s="35"/>
      <c r="O483" s="35"/>
      <c r="P483" s="35"/>
      <c r="Q483" s="35"/>
      <c r="R483" s="35"/>
      <c r="S483" s="35"/>
      <c r="T483" s="64"/>
      <c r="AT483" s="17" t="s">
        <v>128</v>
      </c>
      <c r="AU483" s="17" t="s">
        <v>82</v>
      </c>
    </row>
    <row r="484" spans="2:65" s="1" customFormat="1" ht="31.5" customHeight="1">
      <c r="B484" s="160"/>
      <c r="C484" s="161" t="s">
        <v>774</v>
      </c>
      <c r="D484" s="161" t="s">
        <v>121</v>
      </c>
      <c r="E484" s="162" t="s">
        <v>775</v>
      </c>
      <c r="F484" s="163" t="s">
        <v>776</v>
      </c>
      <c r="G484" s="164" t="s">
        <v>409</v>
      </c>
      <c r="H484" s="165">
        <v>3</v>
      </c>
      <c r="I484" s="166"/>
      <c r="J484" s="167">
        <f>ROUND(I484*H484,2)</f>
        <v>0</v>
      </c>
      <c r="K484" s="163" t="s">
        <v>125</v>
      </c>
      <c r="L484" s="34"/>
      <c r="M484" s="168" t="s">
        <v>22</v>
      </c>
      <c r="N484" s="169" t="s">
        <v>45</v>
      </c>
      <c r="O484" s="35"/>
      <c r="P484" s="170">
        <f>O484*H484</f>
        <v>0</v>
      </c>
      <c r="Q484" s="170">
        <v>3E-05</v>
      </c>
      <c r="R484" s="170">
        <f>Q484*H484</f>
        <v>9E-05</v>
      </c>
      <c r="S484" s="170">
        <v>0</v>
      </c>
      <c r="T484" s="171">
        <f>S484*H484</f>
        <v>0</v>
      </c>
      <c r="AR484" s="17" t="s">
        <v>126</v>
      </c>
      <c r="AT484" s="17" t="s">
        <v>121</v>
      </c>
      <c r="AU484" s="17" t="s">
        <v>82</v>
      </c>
      <c r="AY484" s="17" t="s">
        <v>119</v>
      </c>
      <c r="BE484" s="172">
        <f>IF(N484="základní",J484,0)</f>
        <v>0</v>
      </c>
      <c r="BF484" s="172">
        <f>IF(N484="snížená",J484,0)</f>
        <v>0</v>
      </c>
      <c r="BG484" s="172">
        <f>IF(N484="zákl. přenesená",J484,0)</f>
        <v>0</v>
      </c>
      <c r="BH484" s="172">
        <f>IF(N484="sníž. přenesená",J484,0)</f>
        <v>0</v>
      </c>
      <c r="BI484" s="172">
        <f>IF(N484="nulová",J484,0)</f>
        <v>0</v>
      </c>
      <c r="BJ484" s="17" t="s">
        <v>23</v>
      </c>
      <c r="BK484" s="172">
        <f>ROUND(I484*H484,2)</f>
        <v>0</v>
      </c>
      <c r="BL484" s="17" t="s">
        <v>126</v>
      </c>
      <c r="BM484" s="17" t="s">
        <v>777</v>
      </c>
    </row>
    <row r="485" spans="2:47" s="1" customFormat="1" ht="30" customHeight="1">
      <c r="B485" s="34"/>
      <c r="D485" s="173" t="s">
        <v>128</v>
      </c>
      <c r="F485" s="174" t="s">
        <v>778</v>
      </c>
      <c r="I485" s="134"/>
      <c r="L485" s="34"/>
      <c r="M485" s="63"/>
      <c r="N485" s="35"/>
      <c r="O485" s="35"/>
      <c r="P485" s="35"/>
      <c r="Q485" s="35"/>
      <c r="R485" s="35"/>
      <c r="S485" s="35"/>
      <c r="T485" s="64"/>
      <c r="AT485" s="17" t="s">
        <v>128</v>
      </c>
      <c r="AU485" s="17" t="s">
        <v>82</v>
      </c>
    </row>
    <row r="486" spans="2:47" s="1" customFormat="1" ht="30" customHeight="1">
      <c r="B486" s="34"/>
      <c r="D486" s="177" t="s">
        <v>130</v>
      </c>
      <c r="F486" s="205" t="s">
        <v>722</v>
      </c>
      <c r="I486" s="134"/>
      <c r="L486" s="34"/>
      <c r="M486" s="63"/>
      <c r="N486" s="35"/>
      <c r="O486" s="35"/>
      <c r="P486" s="35"/>
      <c r="Q486" s="35"/>
      <c r="R486" s="35"/>
      <c r="S486" s="35"/>
      <c r="T486" s="64"/>
      <c r="AT486" s="17" t="s">
        <v>130</v>
      </c>
      <c r="AU486" s="17" t="s">
        <v>82</v>
      </c>
    </row>
    <row r="487" spans="2:65" s="1" customFormat="1" ht="31.5" customHeight="1">
      <c r="B487" s="160"/>
      <c r="C487" s="207" t="s">
        <v>779</v>
      </c>
      <c r="D487" s="207" t="s">
        <v>367</v>
      </c>
      <c r="E487" s="208" t="s">
        <v>780</v>
      </c>
      <c r="F487" s="209" t="s">
        <v>781</v>
      </c>
      <c r="G487" s="210" t="s">
        <v>409</v>
      </c>
      <c r="H487" s="211">
        <v>3</v>
      </c>
      <c r="I487" s="212"/>
      <c r="J487" s="213">
        <f>ROUND(I487*H487,2)</f>
        <v>0</v>
      </c>
      <c r="K487" s="209" t="s">
        <v>22</v>
      </c>
      <c r="L487" s="214"/>
      <c r="M487" s="215" t="s">
        <v>22</v>
      </c>
      <c r="N487" s="216" t="s">
        <v>45</v>
      </c>
      <c r="O487" s="35"/>
      <c r="P487" s="170">
        <f>O487*H487</f>
        <v>0</v>
      </c>
      <c r="Q487" s="170">
        <v>0.0072</v>
      </c>
      <c r="R487" s="170">
        <f>Q487*H487</f>
        <v>0.0216</v>
      </c>
      <c r="S487" s="170">
        <v>0</v>
      </c>
      <c r="T487" s="171">
        <f>S487*H487</f>
        <v>0</v>
      </c>
      <c r="AR487" s="17" t="s">
        <v>179</v>
      </c>
      <c r="AT487" s="17" t="s">
        <v>367</v>
      </c>
      <c r="AU487" s="17" t="s">
        <v>82</v>
      </c>
      <c r="AY487" s="17" t="s">
        <v>119</v>
      </c>
      <c r="BE487" s="172">
        <f>IF(N487="základní",J487,0)</f>
        <v>0</v>
      </c>
      <c r="BF487" s="172">
        <f>IF(N487="snížená",J487,0)</f>
        <v>0</v>
      </c>
      <c r="BG487" s="172">
        <f>IF(N487="zákl. přenesená",J487,0)</f>
        <v>0</v>
      </c>
      <c r="BH487" s="172">
        <f>IF(N487="sníž. přenesená",J487,0)</f>
        <v>0</v>
      </c>
      <c r="BI487" s="172">
        <f>IF(N487="nulová",J487,0)</f>
        <v>0</v>
      </c>
      <c r="BJ487" s="17" t="s">
        <v>23</v>
      </c>
      <c r="BK487" s="172">
        <f>ROUND(I487*H487,2)</f>
        <v>0</v>
      </c>
      <c r="BL487" s="17" t="s">
        <v>126</v>
      </c>
      <c r="BM487" s="17" t="s">
        <v>782</v>
      </c>
    </row>
    <row r="488" spans="2:47" s="1" customFormat="1" ht="22.5" customHeight="1">
      <c r="B488" s="34"/>
      <c r="D488" s="177" t="s">
        <v>128</v>
      </c>
      <c r="F488" s="206" t="s">
        <v>781</v>
      </c>
      <c r="I488" s="134"/>
      <c r="L488" s="34"/>
      <c r="M488" s="63"/>
      <c r="N488" s="35"/>
      <c r="O488" s="35"/>
      <c r="P488" s="35"/>
      <c r="Q488" s="35"/>
      <c r="R488" s="35"/>
      <c r="S488" s="35"/>
      <c r="T488" s="64"/>
      <c r="AT488" s="17" t="s">
        <v>128</v>
      </c>
      <c r="AU488" s="17" t="s">
        <v>82</v>
      </c>
    </row>
    <row r="489" spans="2:65" s="1" customFormat="1" ht="22.5" customHeight="1">
      <c r="B489" s="160"/>
      <c r="C489" s="161" t="s">
        <v>783</v>
      </c>
      <c r="D489" s="161" t="s">
        <v>121</v>
      </c>
      <c r="E489" s="162" t="s">
        <v>784</v>
      </c>
      <c r="F489" s="163" t="s">
        <v>785</v>
      </c>
      <c r="G489" s="164" t="s">
        <v>409</v>
      </c>
      <c r="H489" s="165">
        <v>1</v>
      </c>
      <c r="I489" s="166"/>
      <c r="J489" s="167">
        <f>ROUND(I489*H489,2)</f>
        <v>0</v>
      </c>
      <c r="K489" s="163" t="s">
        <v>125</v>
      </c>
      <c r="L489" s="34"/>
      <c r="M489" s="168" t="s">
        <v>22</v>
      </c>
      <c r="N489" s="169" t="s">
        <v>45</v>
      </c>
      <c r="O489" s="35"/>
      <c r="P489" s="170">
        <f>O489*H489</f>
        <v>0</v>
      </c>
      <c r="Q489" s="170">
        <v>2E-05</v>
      </c>
      <c r="R489" s="170">
        <f>Q489*H489</f>
        <v>2E-05</v>
      </c>
      <c r="S489" s="170">
        <v>0</v>
      </c>
      <c r="T489" s="171">
        <f>S489*H489</f>
        <v>0</v>
      </c>
      <c r="AR489" s="17" t="s">
        <v>126</v>
      </c>
      <c r="AT489" s="17" t="s">
        <v>121</v>
      </c>
      <c r="AU489" s="17" t="s">
        <v>82</v>
      </c>
      <c r="AY489" s="17" t="s">
        <v>119</v>
      </c>
      <c r="BE489" s="172">
        <f>IF(N489="základní",J489,0)</f>
        <v>0</v>
      </c>
      <c r="BF489" s="172">
        <f>IF(N489="snížená",J489,0)</f>
        <v>0</v>
      </c>
      <c r="BG489" s="172">
        <f>IF(N489="zákl. přenesená",J489,0)</f>
        <v>0</v>
      </c>
      <c r="BH489" s="172">
        <f>IF(N489="sníž. přenesená",J489,0)</f>
        <v>0</v>
      </c>
      <c r="BI489" s="172">
        <f>IF(N489="nulová",J489,0)</f>
        <v>0</v>
      </c>
      <c r="BJ489" s="17" t="s">
        <v>23</v>
      </c>
      <c r="BK489" s="172">
        <f>ROUND(I489*H489,2)</f>
        <v>0</v>
      </c>
      <c r="BL489" s="17" t="s">
        <v>126</v>
      </c>
      <c r="BM489" s="17" t="s">
        <v>786</v>
      </c>
    </row>
    <row r="490" spans="2:47" s="1" customFormat="1" ht="22.5" customHeight="1">
      <c r="B490" s="34"/>
      <c r="D490" s="173" t="s">
        <v>128</v>
      </c>
      <c r="F490" s="174" t="s">
        <v>787</v>
      </c>
      <c r="I490" s="134"/>
      <c r="L490" s="34"/>
      <c r="M490" s="63"/>
      <c r="N490" s="35"/>
      <c r="O490" s="35"/>
      <c r="P490" s="35"/>
      <c r="Q490" s="35"/>
      <c r="R490" s="35"/>
      <c r="S490" s="35"/>
      <c r="T490" s="64"/>
      <c r="AT490" s="17" t="s">
        <v>128</v>
      </c>
      <c r="AU490" s="17" t="s">
        <v>82</v>
      </c>
    </row>
    <row r="491" spans="2:47" s="1" customFormat="1" ht="222" customHeight="1">
      <c r="B491" s="34"/>
      <c r="D491" s="177" t="s">
        <v>130</v>
      </c>
      <c r="F491" s="205" t="s">
        <v>788</v>
      </c>
      <c r="I491" s="134"/>
      <c r="L491" s="34"/>
      <c r="M491" s="63"/>
      <c r="N491" s="35"/>
      <c r="O491" s="35"/>
      <c r="P491" s="35"/>
      <c r="Q491" s="35"/>
      <c r="R491" s="35"/>
      <c r="S491" s="35"/>
      <c r="T491" s="64"/>
      <c r="AT491" s="17" t="s">
        <v>130</v>
      </c>
      <c r="AU491" s="17" t="s">
        <v>82</v>
      </c>
    </row>
    <row r="492" spans="2:65" s="1" customFormat="1" ht="22.5" customHeight="1">
      <c r="B492" s="160"/>
      <c r="C492" s="207" t="s">
        <v>789</v>
      </c>
      <c r="D492" s="207" t="s">
        <v>367</v>
      </c>
      <c r="E492" s="208" t="s">
        <v>790</v>
      </c>
      <c r="F492" s="209" t="s">
        <v>791</v>
      </c>
      <c r="G492" s="210" t="s">
        <v>409</v>
      </c>
      <c r="H492" s="211">
        <v>1</v>
      </c>
      <c r="I492" s="212"/>
      <c r="J492" s="213">
        <f>ROUND(I492*H492,2)</f>
        <v>0</v>
      </c>
      <c r="K492" s="209" t="s">
        <v>22</v>
      </c>
      <c r="L492" s="214"/>
      <c r="M492" s="215" t="s">
        <v>22</v>
      </c>
      <c r="N492" s="216" t="s">
        <v>45</v>
      </c>
      <c r="O492" s="35"/>
      <c r="P492" s="170">
        <f>O492*H492</f>
        <v>0</v>
      </c>
      <c r="Q492" s="170">
        <v>0.00244</v>
      </c>
      <c r="R492" s="170">
        <f>Q492*H492</f>
        <v>0.00244</v>
      </c>
      <c r="S492" s="170">
        <v>0</v>
      </c>
      <c r="T492" s="171">
        <f>S492*H492</f>
        <v>0</v>
      </c>
      <c r="AR492" s="17" t="s">
        <v>179</v>
      </c>
      <c r="AT492" s="17" t="s">
        <v>367</v>
      </c>
      <c r="AU492" s="17" t="s">
        <v>82</v>
      </c>
      <c r="AY492" s="17" t="s">
        <v>119</v>
      </c>
      <c r="BE492" s="172">
        <f>IF(N492="základní",J492,0)</f>
        <v>0</v>
      </c>
      <c r="BF492" s="172">
        <f>IF(N492="snížená",J492,0)</f>
        <v>0</v>
      </c>
      <c r="BG492" s="172">
        <f>IF(N492="zákl. přenesená",J492,0)</f>
        <v>0</v>
      </c>
      <c r="BH492" s="172">
        <f>IF(N492="sníž. přenesená",J492,0)</f>
        <v>0</v>
      </c>
      <c r="BI492" s="172">
        <f>IF(N492="nulová",J492,0)</f>
        <v>0</v>
      </c>
      <c r="BJ492" s="17" t="s">
        <v>23</v>
      </c>
      <c r="BK492" s="172">
        <f>ROUND(I492*H492,2)</f>
        <v>0</v>
      </c>
      <c r="BL492" s="17" t="s">
        <v>126</v>
      </c>
      <c r="BM492" s="17" t="s">
        <v>792</v>
      </c>
    </row>
    <row r="493" spans="2:47" s="1" customFormat="1" ht="22.5" customHeight="1">
      <c r="B493" s="34"/>
      <c r="D493" s="177" t="s">
        <v>128</v>
      </c>
      <c r="F493" s="206" t="s">
        <v>793</v>
      </c>
      <c r="I493" s="134"/>
      <c r="L493" s="34"/>
      <c r="M493" s="63"/>
      <c r="N493" s="35"/>
      <c r="O493" s="35"/>
      <c r="P493" s="35"/>
      <c r="Q493" s="35"/>
      <c r="R493" s="35"/>
      <c r="S493" s="35"/>
      <c r="T493" s="64"/>
      <c r="AT493" s="17" t="s">
        <v>128</v>
      </c>
      <c r="AU493" s="17" t="s">
        <v>82</v>
      </c>
    </row>
    <row r="494" spans="2:65" s="1" customFormat="1" ht="22.5" customHeight="1">
      <c r="B494" s="160"/>
      <c r="C494" s="161" t="s">
        <v>794</v>
      </c>
      <c r="D494" s="161" t="s">
        <v>121</v>
      </c>
      <c r="E494" s="162" t="s">
        <v>795</v>
      </c>
      <c r="F494" s="163" t="s">
        <v>796</v>
      </c>
      <c r="G494" s="164" t="s">
        <v>409</v>
      </c>
      <c r="H494" s="165">
        <v>1</v>
      </c>
      <c r="I494" s="166"/>
      <c r="J494" s="167">
        <f>ROUND(I494*H494,2)</f>
        <v>0</v>
      </c>
      <c r="K494" s="163" t="s">
        <v>125</v>
      </c>
      <c r="L494" s="34"/>
      <c r="M494" s="168" t="s">
        <v>22</v>
      </c>
      <c r="N494" s="169" t="s">
        <v>45</v>
      </c>
      <c r="O494" s="35"/>
      <c r="P494" s="170">
        <f>O494*H494</f>
        <v>0</v>
      </c>
      <c r="Q494" s="170">
        <v>2E-05</v>
      </c>
      <c r="R494" s="170">
        <f>Q494*H494</f>
        <v>2E-05</v>
      </c>
      <c r="S494" s="170">
        <v>0</v>
      </c>
      <c r="T494" s="171">
        <f>S494*H494</f>
        <v>0</v>
      </c>
      <c r="AR494" s="17" t="s">
        <v>126</v>
      </c>
      <c r="AT494" s="17" t="s">
        <v>121</v>
      </c>
      <c r="AU494" s="17" t="s">
        <v>82</v>
      </c>
      <c r="AY494" s="17" t="s">
        <v>119</v>
      </c>
      <c r="BE494" s="172">
        <f>IF(N494="základní",J494,0)</f>
        <v>0</v>
      </c>
      <c r="BF494" s="172">
        <f>IF(N494="snížená",J494,0)</f>
        <v>0</v>
      </c>
      <c r="BG494" s="172">
        <f>IF(N494="zákl. přenesená",J494,0)</f>
        <v>0</v>
      </c>
      <c r="BH494" s="172">
        <f>IF(N494="sníž. přenesená",J494,0)</f>
        <v>0</v>
      </c>
      <c r="BI494" s="172">
        <f>IF(N494="nulová",J494,0)</f>
        <v>0</v>
      </c>
      <c r="BJ494" s="17" t="s">
        <v>23</v>
      </c>
      <c r="BK494" s="172">
        <f>ROUND(I494*H494,2)</f>
        <v>0</v>
      </c>
      <c r="BL494" s="17" t="s">
        <v>126</v>
      </c>
      <c r="BM494" s="17" t="s">
        <v>797</v>
      </c>
    </row>
    <row r="495" spans="2:47" s="1" customFormat="1" ht="22.5" customHeight="1">
      <c r="B495" s="34"/>
      <c r="D495" s="173" t="s">
        <v>128</v>
      </c>
      <c r="F495" s="174" t="s">
        <v>798</v>
      </c>
      <c r="I495" s="134"/>
      <c r="L495" s="34"/>
      <c r="M495" s="63"/>
      <c r="N495" s="35"/>
      <c r="O495" s="35"/>
      <c r="P495" s="35"/>
      <c r="Q495" s="35"/>
      <c r="R495" s="35"/>
      <c r="S495" s="35"/>
      <c r="T495" s="64"/>
      <c r="AT495" s="17" t="s">
        <v>128</v>
      </c>
      <c r="AU495" s="17" t="s">
        <v>82</v>
      </c>
    </row>
    <row r="496" spans="2:47" s="1" customFormat="1" ht="222" customHeight="1">
      <c r="B496" s="34"/>
      <c r="D496" s="177" t="s">
        <v>130</v>
      </c>
      <c r="F496" s="205" t="s">
        <v>788</v>
      </c>
      <c r="I496" s="134"/>
      <c r="L496" s="34"/>
      <c r="M496" s="63"/>
      <c r="N496" s="35"/>
      <c r="O496" s="35"/>
      <c r="P496" s="35"/>
      <c r="Q496" s="35"/>
      <c r="R496" s="35"/>
      <c r="S496" s="35"/>
      <c r="T496" s="64"/>
      <c r="AT496" s="17" t="s">
        <v>130</v>
      </c>
      <c r="AU496" s="17" t="s">
        <v>82</v>
      </c>
    </row>
    <row r="497" spans="2:65" s="1" customFormat="1" ht="22.5" customHeight="1">
      <c r="B497" s="160"/>
      <c r="C497" s="207" t="s">
        <v>799</v>
      </c>
      <c r="D497" s="207" t="s">
        <v>367</v>
      </c>
      <c r="E497" s="208" t="s">
        <v>800</v>
      </c>
      <c r="F497" s="209" t="s">
        <v>801</v>
      </c>
      <c r="G497" s="210" t="s">
        <v>409</v>
      </c>
      <c r="H497" s="211">
        <v>1</v>
      </c>
      <c r="I497" s="212"/>
      <c r="J497" s="213">
        <f>ROUND(I497*H497,2)</f>
        <v>0</v>
      </c>
      <c r="K497" s="209" t="s">
        <v>22</v>
      </c>
      <c r="L497" s="214"/>
      <c r="M497" s="215" t="s">
        <v>22</v>
      </c>
      <c r="N497" s="216" t="s">
        <v>45</v>
      </c>
      <c r="O497" s="35"/>
      <c r="P497" s="170">
        <f>O497*H497</f>
        <v>0</v>
      </c>
      <c r="Q497" s="170">
        <v>0.004</v>
      </c>
      <c r="R497" s="170">
        <f>Q497*H497</f>
        <v>0.004</v>
      </c>
      <c r="S497" s="170">
        <v>0</v>
      </c>
      <c r="T497" s="171">
        <f>S497*H497</f>
        <v>0</v>
      </c>
      <c r="AR497" s="17" t="s">
        <v>179</v>
      </c>
      <c r="AT497" s="17" t="s">
        <v>367</v>
      </c>
      <c r="AU497" s="17" t="s">
        <v>82</v>
      </c>
      <c r="AY497" s="17" t="s">
        <v>119</v>
      </c>
      <c r="BE497" s="172">
        <f>IF(N497="základní",J497,0)</f>
        <v>0</v>
      </c>
      <c r="BF497" s="172">
        <f>IF(N497="snížená",J497,0)</f>
        <v>0</v>
      </c>
      <c r="BG497" s="172">
        <f>IF(N497="zákl. přenesená",J497,0)</f>
        <v>0</v>
      </c>
      <c r="BH497" s="172">
        <f>IF(N497="sníž. přenesená",J497,0)</f>
        <v>0</v>
      </c>
      <c r="BI497" s="172">
        <f>IF(N497="nulová",J497,0)</f>
        <v>0</v>
      </c>
      <c r="BJ497" s="17" t="s">
        <v>23</v>
      </c>
      <c r="BK497" s="172">
        <f>ROUND(I497*H497,2)</f>
        <v>0</v>
      </c>
      <c r="BL497" s="17" t="s">
        <v>126</v>
      </c>
      <c r="BM497" s="17" t="s">
        <v>802</v>
      </c>
    </row>
    <row r="498" spans="2:47" s="1" customFormat="1" ht="22.5" customHeight="1">
      <c r="B498" s="34"/>
      <c r="D498" s="177" t="s">
        <v>128</v>
      </c>
      <c r="F498" s="206" t="s">
        <v>803</v>
      </c>
      <c r="I498" s="134"/>
      <c r="L498" s="34"/>
      <c r="M498" s="63"/>
      <c r="N498" s="35"/>
      <c r="O498" s="35"/>
      <c r="P498" s="35"/>
      <c r="Q498" s="35"/>
      <c r="R498" s="35"/>
      <c r="S498" s="35"/>
      <c r="T498" s="64"/>
      <c r="AT498" s="17" t="s">
        <v>128</v>
      </c>
      <c r="AU498" s="17" t="s">
        <v>82</v>
      </c>
    </row>
    <row r="499" spans="2:65" s="1" customFormat="1" ht="22.5" customHeight="1">
      <c r="B499" s="160"/>
      <c r="C499" s="207" t="s">
        <v>804</v>
      </c>
      <c r="D499" s="207" t="s">
        <v>367</v>
      </c>
      <c r="E499" s="208" t="s">
        <v>805</v>
      </c>
      <c r="F499" s="209" t="s">
        <v>806</v>
      </c>
      <c r="G499" s="210" t="s">
        <v>409</v>
      </c>
      <c r="H499" s="211">
        <v>2</v>
      </c>
      <c r="I499" s="212"/>
      <c r="J499" s="213">
        <f>ROUND(I499*H499,2)</f>
        <v>0</v>
      </c>
      <c r="K499" s="209" t="s">
        <v>22</v>
      </c>
      <c r="L499" s="214"/>
      <c r="M499" s="215" t="s">
        <v>22</v>
      </c>
      <c r="N499" s="216" t="s">
        <v>45</v>
      </c>
      <c r="O499" s="35"/>
      <c r="P499" s="170">
        <f>O499*H499</f>
        <v>0</v>
      </c>
      <c r="Q499" s="170">
        <v>0.003</v>
      </c>
      <c r="R499" s="170">
        <f>Q499*H499</f>
        <v>0.006</v>
      </c>
      <c r="S499" s="170">
        <v>0</v>
      </c>
      <c r="T499" s="171">
        <f>S499*H499</f>
        <v>0</v>
      </c>
      <c r="AR499" s="17" t="s">
        <v>179</v>
      </c>
      <c r="AT499" s="17" t="s">
        <v>367</v>
      </c>
      <c r="AU499" s="17" t="s">
        <v>82</v>
      </c>
      <c r="AY499" s="17" t="s">
        <v>119</v>
      </c>
      <c r="BE499" s="172">
        <f>IF(N499="základní",J499,0)</f>
        <v>0</v>
      </c>
      <c r="BF499" s="172">
        <f>IF(N499="snížená",J499,0)</f>
        <v>0</v>
      </c>
      <c r="BG499" s="172">
        <f>IF(N499="zákl. přenesená",J499,0)</f>
        <v>0</v>
      </c>
      <c r="BH499" s="172">
        <f>IF(N499="sníž. přenesená",J499,0)</f>
        <v>0</v>
      </c>
      <c r="BI499" s="172">
        <f>IF(N499="nulová",J499,0)</f>
        <v>0</v>
      </c>
      <c r="BJ499" s="17" t="s">
        <v>23</v>
      </c>
      <c r="BK499" s="172">
        <f>ROUND(I499*H499,2)</f>
        <v>0</v>
      </c>
      <c r="BL499" s="17" t="s">
        <v>126</v>
      </c>
      <c r="BM499" s="17" t="s">
        <v>807</v>
      </c>
    </row>
    <row r="500" spans="2:47" s="1" customFormat="1" ht="22.5" customHeight="1">
      <c r="B500" s="34"/>
      <c r="D500" s="177" t="s">
        <v>128</v>
      </c>
      <c r="F500" s="206" t="s">
        <v>806</v>
      </c>
      <c r="I500" s="134"/>
      <c r="L500" s="34"/>
      <c r="M500" s="63"/>
      <c r="N500" s="35"/>
      <c r="O500" s="35"/>
      <c r="P500" s="35"/>
      <c r="Q500" s="35"/>
      <c r="R500" s="35"/>
      <c r="S500" s="35"/>
      <c r="T500" s="64"/>
      <c r="AT500" s="17" t="s">
        <v>128</v>
      </c>
      <c r="AU500" s="17" t="s">
        <v>82</v>
      </c>
    </row>
    <row r="501" spans="2:65" s="1" customFormat="1" ht="22.5" customHeight="1">
      <c r="B501" s="160"/>
      <c r="C501" s="161" t="s">
        <v>808</v>
      </c>
      <c r="D501" s="161" t="s">
        <v>121</v>
      </c>
      <c r="E501" s="162" t="s">
        <v>809</v>
      </c>
      <c r="F501" s="163" t="s">
        <v>810</v>
      </c>
      <c r="G501" s="164" t="s">
        <v>409</v>
      </c>
      <c r="H501" s="165">
        <v>5</v>
      </c>
      <c r="I501" s="166"/>
      <c r="J501" s="167">
        <f>ROUND(I501*H501,2)</f>
        <v>0</v>
      </c>
      <c r="K501" s="163" t="s">
        <v>125</v>
      </c>
      <c r="L501" s="34"/>
      <c r="M501" s="168" t="s">
        <v>22</v>
      </c>
      <c r="N501" s="169" t="s">
        <v>45</v>
      </c>
      <c r="O501" s="35"/>
      <c r="P501" s="170">
        <f>O501*H501</f>
        <v>0</v>
      </c>
      <c r="Q501" s="170">
        <v>0.0016</v>
      </c>
      <c r="R501" s="170">
        <f>Q501*H501</f>
        <v>0.008</v>
      </c>
      <c r="S501" s="170">
        <v>0</v>
      </c>
      <c r="T501" s="171">
        <f>S501*H501</f>
        <v>0</v>
      </c>
      <c r="AR501" s="17" t="s">
        <v>126</v>
      </c>
      <c r="AT501" s="17" t="s">
        <v>121</v>
      </c>
      <c r="AU501" s="17" t="s">
        <v>82</v>
      </c>
      <c r="AY501" s="17" t="s">
        <v>119</v>
      </c>
      <c r="BE501" s="172">
        <f>IF(N501="základní",J501,0)</f>
        <v>0</v>
      </c>
      <c r="BF501" s="172">
        <f>IF(N501="snížená",J501,0)</f>
        <v>0</v>
      </c>
      <c r="BG501" s="172">
        <f>IF(N501="zákl. přenesená",J501,0)</f>
        <v>0</v>
      </c>
      <c r="BH501" s="172">
        <f>IF(N501="sníž. přenesená",J501,0)</f>
        <v>0</v>
      </c>
      <c r="BI501" s="172">
        <f>IF(N501="nulová",J501,0)</f>
        <v>0</v>
      </c>
      <c r="BJ501" s="17" t="s">
        <v>23</v>
      </c>
      <c r="BK501" s="172">
        <f>ROUND(I501*H501,2)</f>
        <v>0</v>
      </c>
      <c r="BL501" s="17" t="s">
        <v>126</v>
      </c>
      <c r="BM501" s="17" t="s">
        <v>811</v>
      </c>
    </row>
    <row r="502" spans="2:47" s="1" customFormat="1" ht="30" customHeight="1">
      <c r="B502" s="34"/>
      <c r="D502" s="173" t="s">
        <v>128</v>
      </c>
      <c r="F502" s="174" t="s">
        <v>812</v>
      </c>
      <c r="I502" s="134"/>
      <c r="L502" s="34"/>
      <c r="M502" s="63"/>
      <c r="N502" s="35"/>
      <c r="O502" s="35"/>
      <c r="P502" s="35"/>
      <c r="Q502" s="35"/>
      <c r="R502" s="35"/>
      <c r="S502" s="35"/>
      <c r="T502" s="64"/>
      <c r="AT502" s="17" t="s">
        <v>128</v>
      </c>
      <c r="AU502" s="17" t="s">
        <v>82</v>
      </c>
    </row>
    <row r="503" spans="2:47" s="1" customFormat="1" ht="222" customHeight="1">
      <c r="B503" s="34"/>
      <c r="D503" s="177" t="s">
        <v>130</v>
      </c>
      <c r="F503" s="205" t="s">
        <v>788</v>
      </c>
      <c r="I503" s="134"/>
      <c r="L503" s="34"/>
      <c r="M503" s="63"/>
      <c r="N503" s="35"/>
      <c r="O503" s="35"/>
      <c r="P503" s="35"/>
      <c r="Q503" s="35"/>
      <c r="R503" s="35"/>
      <c r="S503" s="35"/>
      <c r="T503" s="64"/>
      <c r="AT503" s="17" t="s">
        <v>130</v>
      </c>
      <c r="AU503" s="17" t="s">
        <v>82</v>
      </c>
    </row>
    <row r="504" spans="2:65" s="1" customFormat="1" ht="22.5" customHeight="1">
      <c r="B504" s="160"/>
      <c r="C504" s="207" t="s">
        <v>813</v>
      </c>
      <c r="D504" s="207" t="s">
        <v>367</v>
      </c>
      <c r="E504" s="208" t="s">
        <v>814</v>
      </c>
      <c r="F504" s="209" t="s">
        <v>815</v>
      </c>
      <c r="G504" s="210" t="s">
        <v>409</v>
      </c>
      <c r="H504" s="211">
        <v>5</v>
      </c>
      <c r="I504" s="212"/>
      <c r="J504" s="213">
        <f>ROUND(I504*H504,2)</f>
        <v>0</v>
      </c>
      <c r="K504" s="209" t="s">
        <v>22</v>
      </c>
      <c r="L504" s="214"/>
      <c r="M504" s="215" t="s">
        <v>22</v>
      </c>
      <c r="N504" s="216" t="s">
        <v>45</v>
      </c>
      <c r="O504" s="35"/>
      <c r="P504" s="170">
        <f>O504*H504</f>
        <v>0</v>
      </c>
      <c r="Q504" s="170">
        <v>0.02444</v>
      </c>
      <c r="R504" s="170">
        <f>Q504*H504</f>
        <v>0.1222</v>
      </c>
      <c r="S504" s="170">
        <v>0</v>
      </c>
      <c r="T504" s="171">
        <f>S504*H504</f>
        <v>0</v>
      </c>
      <c r="AR504" s="17" t="s">
        <v>179</v>
      </c>
      <c r="AT504" s="17" t="s">
        <v>367</v>
      </c>
      <c r="AU504" s="17" t="s">
        <v>82</v>
      </c>
      <c r="AY504" s="17" t="s">
        <v>119</v>
      </c>
      <c r="BE504" s="172">
        <f>IF(N504="základní",J504,0)</f>
        <v>0</v>
      </c>
      <c r="BF504" s="172">
        <f>IF(N504="snížená",J504,0)</f>
        <v>0</v>
      </c>
      <c r="BG504" s="172">
        <f>IF(N504="zákl. přenesená",J504,0)</f>
        <v>0</v>
      </c>
      <c r="BH504" s="172">
        <f>IF(N504="sníž. přenesená",J504,0)</f>
        <v>0</v>
      </c>
      <c r="BI504" s="172">
        <f>IF(N504="nulová",J504,0)</f>
        <v>0</v>
      </c>
      <c r="BJ504" s="17" t="s">
        <v>23</v>
      </c>
      <c r="BK504" s="172">
        <f>ROUND(I504*H504,2)</f>
        <v>0</v>
      </c>
      <c r="BL504" s="17" t="s">
        <v>126</v>
      </c>
      <c r="BM504" s="17" t="s">
        <v>816</v>
      </c>
    </row>
    <row r="505" spans="2:47" s="1" customFormat="1" ht="22.5" customHeight="1">
      <c r="B505" s="34"/>
      <c r="D505" s="177" t="s">
        <v>128</v>
      </c>
      <c r="F505" s="206" t="s">
        <v>815</v>
      </c>
      <c r="I505" s="134"/>
      <c r="L505" s="34"/>
      <c r="M505" s="63"/>
      <c r="N505" s="35"/>
      <c r="O505" s="35"/>
      <c r="P505" s="35"/>
      <c r="Q505" s="35"/>
      <c r="R505" s="35"/>
      <c r="S505" s="35"/>
      <c r="T505" s="64"/>
      <c r="AT505" s="17" t="s">
        <v>128</v>
      </c>
      <c r="AU505" s="17" t="s">
        <v>82</v>
      </c>
    </row>
    <row r="506" spans="2:65" s="1" customFormat="1" ht="22.5" customHeight="1">
      <c r="B506" s="160"/>
      <c r="C506" s="207" t="s">
        <v>817</v>
      </c>
      <c r="D506" s="207" t="s">
        <v>367</v>
      </c>
      <c r="E506" s="208" t="s">
        <v>818</v>
      </c>
      <c r="F506" s="209" t="s">
        <v>819</v>
      </c>
      <c r="G506" s="210" t="s">
        <v>409</v>
      </c>
      <c r="H506" s="211">
        <v>5</v>
      </c>
      <c r="I506" s="212"/>
      <c r="J506" s="213">
        <f>ROUND(I506*H506,2)</f>
        <v>0</v>
      </c>
      <c r="K506" s="209" t="s">
        <v>22</v>
      </c>
      <c r="L506" s="214"/>
      <c r="M506" s="215" t="s">
        <v>22</v>
      </c>
      <c r="N506" s="216" t="s">
        <v>45</v>
      </c>
      <c r="O506" s="35"/>
      <c r="P506" s="170">
        <f>O506*H506</f>
        <v>0</v>
      </c>
      <c r="Q506" s="170">
        <v>0.0042</v>
      </c>
      <c r="R506" s="170">
        <f>Q506*H506</f>
        <v>0.020999999999999998</v>
      </c>
      <c r="S506" s="170">
        <v>0</v>
      </c>
      <c r="T506" s="171">
        <f>S506*H506</f>
        <v>0</v>
      </c>
      <c r="AR506" s="17" t="s">
        <v>179</v>
      </c>
      <c r="AT506" s="17" t="s">
        <v>367</v>
      </c>
      <c r="AU506" s="17" t="s">
        <v>82</v>
      </c>
      <c r="AY506" s="17" t="s">
        <v>119</v>
      </c>
      <c r="BE506" s="172">
        <f>IF(N506="základní",J506,0)</f>
        <v>0</v>
      </c>
      <c r="BF506" s="172">
        <f>IF(N506="snížená",J506,0)</f>
        <v>0</v>
      </c>
      <c r="BG506" s="172">
        <f>IF(N506="zákl. přenesená",J506,0)</f>
        <v>0</v>
      </c>
      <c r="BH506" s="172">
        <f>IF(N506="sníž. přenesená",J506,0)</f>
        <v>0</v>
      </c>
      <c r="BI506" s="172">
        <f>IF(N506="nulová",J506,0)</f>
        <v>0</v>
      </c>
      <c r="BJ506" s="17" t="s">
        <v>23</v>
      </c>
      <c r="BK506" s="172">
        <f>ROUND(I506*H506,2)</f>
        <v>0</v>
      </c>
      <c r="BL506" s="17" t="s">
        <v>126</v>
      </c>
      <c r="BM506" s="17" t="s">
        <v>820</v>
      </c>
    </row>
    <row r="507" spans="2:47" s="1" customFormat="1" ht="22.5" customHeight="1">
      <c r="B507" s="34"/>
      <c r="D507" s="177" t="s">
        <v>128</v>
      </c>
      <c r="F507" s="206" t="s">
        <v>821</v>
      </c>
      <c r="I507" s="134"/>
      <c r="L507" s="34"/>
      <c r="M507" s="63"/>
      <c r="N507" s="35"/>
      <c r="O507" s="35"/>
      <c r="P507" s="35"/>
      <c r="Q507" s="35"/>
      <c r="R507" s="35"/>
      <c r="S507" s="35"/>
      <c r="T507" s="64"/>
      <c r="AT507" s="17" t="s">
        <v>128</v>
      </c>
      <c r="AU507" s="17" t="s">
        <v>82</v>
      </c>
    </row>
    <row r="508" spans="2:65" s="1" customFormat="1" ht="22.5" customHeight="1">
      <c r="B508" s="160"/>
      <c r="C508" s="161" t="s">
        <v>822</v>
      </c>
      <c r="D508" s="161" t="s">
        <v>121</v>
      </c>
      <c r="E508" s="162" t="s">
        <v>823</v>
      </c>
      <c r="F508" s="163" t="s">
        <v>824</v>
      </c>
      <c r="G508" s="164" t="s">
        <v>409</v>
      </c>
      <c r="H508" s="165">
        <v>1</v>
      </c>
      <c r="I508" s="166"/>
      <c r="J508" s="167">
        <f>ROUND(I508*H508,2)</f>
        <v>0</v>
      </c>
      <c r="K508" s="163" t="s">
        <v>125</v>
      </c>
      <c r="L508" s="34"/>
      <c r="M508" s="168" t="s">
        <v>22</v>
      </c>
      <c r="N508" s="169" t="s">
        <v>45</v>
      </c>
      <c r="O508" s="35"/>
      <c r="P508" s="170">
        <f>O508*H508</f>
        <v>0</v>
      </c>
      <c r="Q508" s="170">
        <v>0.00034</v>
      </c>
      <c r="R508" s="170">
        <f>Q508*H508</f>
        <v>0.00034</v>
      </c>
      <c r="S508" s="170">
        <v>0</v>
      </c>
      <c r="T508" s="171">
        <f>S508*H508</f>
        <v>0</v>
      </c>
      <c r="AR508" s="17" t="s">
        <v>126</v>
      </c>
      <c r="AT508" s="17" t="s">
        <v>121</v>
      </c>
      <c r="AU508" s="17" t="s">
        <v>82</v>
      </c>
      <c r="AY508" s="17" t="s">
        <v>119</v>
      </c>
      <c r="BE508" s="172">
        <f>IF(N508="základní",J508,0)</f>
        <v>0</v>
      </c>
      <c r="BF508" s="172">
        <f>IF(N508="snížená",J508,0)</f>
        <v>0</v>
      </c>
      <c r="BG508" s="172">
        <f>IF(N508="zákl. přenesená",J508,0)</f>
        <v>0</v>
      </c>
      <c r="BH508" s="172">
        <f>IF(N508="sníž. přenesená",J508,0)</f>
        <v>0</v>
      </c>
      <c r="BI508" s="172">
        <f>IF(N508="nulová",J508,0)</f>
        <v>0</v>
      </c>
      <c r="BJ508" s="17" t="s">
        <v>23</v>
      </c>
      <c r="BK508" s="172">
        <f>ROUND(I508*H508,2)</f>
        <v>0</v>
      </c>
      <c r="BL508" s="17" t="s">
        <v>126</v>
      </c>
      <c r="BM508" s="17" t="s">
        <v>825</v>
      </c>
    </row>
    <row r="509" spans="2:47" s="1" customFormat="1" ht="22.5" customHeight="1">
      <c r="B509" s="34"/>
      <c r="D509" s="173" t="s">
        <v>128</v>
      </c>
      <c r="F509" s="174" t="s">
        <v>826</v>
      </c>
      <c r="I509" s="134"/>
      <c r="L509" s="34"/>
      <c r="M509" s="63"/>
      <c r="N509" s="35"/>
      <c r="O509" s="35"/>
      <c r="P509" s="35"/>
      <c r="Q509" s="35"/>
      <c r="R509" s="35"/>
      <c r="S509" s="35"/>
      <c r="T509" s="64"/>
      <c r="AT509" s="17" t="s">
        <v>128</v>
      </c>
      <c r="AU509" s="17" t="s">
        <v>82</v>
      </c>
    </row>
    <row r="510" spans="2:47" s="1" customFormat="1" ht="222" customHeight="1">
      <c r="B510" s="34"/>
      <c r="D510" s="177" t="s">
        <v>130</v>
      </c>
      <c r="F510" s="205" t="s">
        <v>788</v>
      </c>
      <c r="I510" s="134"/>
      <c r="L510" s="34"/>
      <c r="M510" s="63"/>
      <c r="N510" s="35"/>
      <c r="O510" s="35"/>
      <c r="P510" s="35"/>
      <c r="Q510" s="35"/>
      <c r="R510" s="35"/>
      <c r="S510" s="35"/>
      <c r="T510" s="64"/>
      <c r="AT510" s="17" t="s">
        <v>130</v>
      </c>
      <c r="AU510" s="17" t="s">
        <v>82</v>
      </c>
    </row>
    <row r="511" spans="2:65" s="1" customFormat="1" ht="22.5" customHeight="1">
      <c r="B511" s="160"/>
      <c r="C511" s="207" t="s">
        <v>827</v>
      </c>
      <c r="D511" s="207" t="s">
        <v>367</v>
      </c>
      <c r="E511" s="208" t="s">
        <v>828</v>
      </c>
      <c r="F511" s="209" t="s">
        <v>829</v>
      </c>
      <c r="G511" s="210" t="s">
        <v>409</v>
      </c>
      <c r="H511" s="211">
        <v>1</v>
      </c>
      <c r="I511" s="212"/>
      <c r="J511" s="213">
        <f>ROUND(I511*H511,2)</f>
        <v>0</v>
      </c>
      <c r="K511" s="209" t="s">
        <v>22</v>
      </c>
      <c r="L511" s="214"/>
      <c r="M511" s="215" t="s">
        <v>22</v>
      </c>
      <c r="N511" s="216" t="s">
        <v>45</v>
      </c>
      <c r="O511" s="35"/>
      <c r="P511" s="170">
        <f>O511*H511</f>
        <v>0</v>
      </c>
      <c r="Q511" s="170">
        <v>0.084</v>
      </c>
      <c r="R511" s="170">
        <f>Q511*H511</f>
        <v>0.084</v>
      </c>
      <c r="S511" s="170">
        <v>0</v>
      </c>
      <c r="T511" s="171">
        <f>S511*H511</f>
        <v>0</v>
      </c>
      <c r="AR511" s="17" t="s">
        <v>179</v>
      </c>
      <c r="AT511" s="17" t="s">
        <v>367</v>
      </c>
      <c r="AU511" s="17" t="s">
        <v>82</v>
      </c>
      <c r="AY511" s="17" t="s">
        <v>119</v>
      </c>
      <c r="BE511" s="172">
        <f>IF(N511="základní",J511,0)</f>
        <v>0</v>
      </c>
      <c r="BF511" s="172">
        <f>IF(N511="snížená",J511,0)</f>
        <v>0</v>
      </c>
      <c r="BG511" s="172">
        <f>IF(N511="zákl. přenesená",J511,0)</f>
        <v>0</v>
      </c>
      <c r="BH511" s="172">
        <f>IF(N511="sníž. přenesená",J511,0)</f>
        <v>0</v>
      </c>
      <c r="BI511" s="172">
        <f>IF(N511="nulová",J511,0)</f>
        <v>0</v>
      </c>
      <c r="BJ511" s="17" t="s">
        <v>23</v>
      </c>
      <c r="BK511" s="172">
        <f>ROUND(I511*H511,2)</f>
        <v>0</v>
      </c>
      <c r="BL511" s="17" t="s">
        <v>126</v>
      </c>
      <c r="BM511" s="17" t="s">
        <v>830</v>
      </c>
    </row>
    <row r="512" spans="2:47" s="1" customFormat="1" ht="22.5" customHeight="1">
      <c r="B512" s="34"/>
      <c r="D512" s="177" t="s">
        <v>128</v>
      </c>
      <c r="F512" s="206" t="s">
        <v>829</v>
      </c>
      <c r="I512" s="134"/>
      <c r="L512" s="34"/>
      <c r="M512" s="63"/>
      <c r="N512" s="35"/>
      <c r="O512" s="35"/>
      <c r="P512" s="35"/>
      <c r="Q512" s="35"/>
      <c r="R512" s="35"/>
      <c r="S512" s="35"/>
      <c r="T512" s="64"/>
      <c r="AT512" s="17" t="s">
        <v>128</v>
      </c>
      <c r="AU512" s="17" t="s">
        <v>82</v>
      </c>
    </row>
    <row r="513" spans="2:65" s="1" customFormat="1" ht="22.5" customHeight="1">
      <c r="B513" s="160"/>
      <c r="C513" s="207" t="s">
        <v>831</v>
      </c>
      <c r="D513" s="207" t="s">
        <v>367</v>
      </c>
      <c r="E513" s="208" t="s">
        <v>832</v>
      </c>
      <c r="F513" s="209" t="s">
        <v>833</v>
      </c>
      <c r="G513" s="210" t="s">
        <v>409</v>
      </c>
      <c r="H513" s="211">
        <v>1</v>
      </c>
      <c r="I513" s="212"/>
      <c r="J513" s="213">
        <f>ROUND(I513*H513,2)</f>
        <v>0</v>
      </c>
      <c r="K513" s="209" t="s">
        <v>22</v>
      </c>
      <c r="L513" s="214"/>
      <c r="M513" s="215" t="s">
        <v>22</v>
      </c>
      <c r="N513" s="216" t="s">
        <v>45</v>
      </c>
      <c r="O513" s="35"/>
      <c r="P513" s="170">
        <f>O513*H513</f>
        <v>0</v>
      </c>
      <c r="Q513" s="170">
        <v>0</v>
      </c>
      <c r="R513" s="170">
        <f>Q513*H513</f>
        <v>0</v>
      </c>
      <c r="S513" s="170">
        <v>0</v>
      </c>
      <c r="T513" s="171">
        <f>S513*H513</f>
        <v>0</v>
      </c>
      <c r="AR513" s="17" t="s">
        <v>179</v>
      </c>
      <c r="AT513" s="17" t="s">
        <v>367</v>
      </c>
      <c r="AU513" s="17" t="s">
        <v>82</v>
      </c>
      <c r="AY513" s="17" t="s">
        <v>119</v>
      </c>
      <c r="BE513" s="172">
        <f>IF(N513="základní",J513,0)</f>
        <v>0</v>
      </c>
      <c r="BF513" s="172">
        <f>IF(N513="snížená",J513,0)</f>
        <v>0</v>
      </c>
      <c r="BG513" s="172">
        <f>IF(N513="zákl. přenesená",J513,0)</f>
        <v>0</v>
      </c>
      <c r="BH513" s="172">
        <f>IF(N513="sníž. přenesená",J513,0)</f>
        <v>0</v>
      </c>
      <c r="BI513" s="172">
        <f>IF(N513="nulová",J513,0)</f>
        <v>0</v>
      </c>
      <c r="BJ513" s="17" t="s">
        <v>23</v>
      </c>
      <c r="BK513" s="172">
        <f>ROUND(I513*H513,2)</f>
        <v>0</v>
      </c>
      <c r="BL513" s="17" t="s">
        <v>126</v>
      </c>
      <c r="BM513" s="17" t="s">
        <v>834</v>
      </c>
    </row>
    <row r="514" spans="2:47" s="1" customFormat="1" ht="22.5" customHeight="1">
      <c r="B514" s="34"/>
      <c r="D514" s="177" t="s">
        <v>128</v>
      </c>
      <c r="F514" s="206" t="s">
        <v>833</v>
      </c>
      <c r="I514" s="134"/>
      <c r="L514" s="34"/>
      <c r="M514" s="63"/>
      <c r="N514" s="35"/>
      <c r="O514" s="35"/>
      <c r="P514" s="35"/>
      <c r="Q514" s="35"/>
      <c r="R514" s="35"/>
      <c r="S514" s="35"/>
      <c r="T514" s="64"/>
      <c r="AT514" s="17" t="s">
        <v>128</v>
      </c>
      <c r="AU514" s="17" t="s">
        <v>82</v>
      </c>
    </row>
    <row r="515" spans="2:65" s="1" customFormat="1" ht="22.5" customHeight="1">
      <c r="B515" s="160"/>
      <c r="C515" s="161" t="s">
        <v>835</v>
      </c>
      <c r="D515" s="161" t="s">
        <v>121</v>
      </c>
      <c r="E515" s="162" t="s">
        <v>836</v>
      </c>
      <c r="F515" s="163" t="s">
        <v>837</v>
      </c>
      <c r="G515" s="164" t="s">
        <v>409</v>
      </c>
      <c r="H515" s="165">
        <v>4</v>
      </c>
      <c r="I515" s="166"/>
      <c r="J515" s="167">
        <f>ROUND(I515*H515,2)</f>
        <v>0</v>
      </c>
      <c r="K515" s="163" t="s">
        <v>125</v>
      </c>
      <c r="L515" s="34"/>
      <c r="M515" s="168" t="s">
        <v>22</v>
      </c>
      <c r="N515" s="169" t="s">
        <v>45</v>
      </c>
      <c r="O515" s="35"/>
      <c r="P515" s="170">
        <f>O515*H515</f>
        <v>0</v>
      </c>
      <c r="Q515" s="170">
        <v>0.00285</v>
      </c>
      <c r="R515" s="170">
        <f>Q515*H515</f>
        <v>0.0114</v>
      </c>
      <c r="S515" s="170">
        <v>0</v>
      </c>
      <c r="T515" s="171">
        <f>S515*H515</f>
        <v>0</v>
      </c>
      <c r="AR515" s="17" t="s">
        <v>126</v>
      </c>
      <c r="AT515" s="17" t="s">
        <v>121</v>
      </c>
      <c r="AU515" s="17" t="s">
        <v>82</v>
      </c>
      <c r="AY515" s="17" t="s">
        <v>119</v>
      </c>
      <c r="BE515" s="172">
        <f>IF(N515="základní",J515,0)</f>
        <v>0</v>
      </c>
      <c r="BF515" s="172">
        <f>IF(N515="snížená",J515,0)</f>
        <v>0</v>
      </c>
      <c r="BG515" s="172">
        <f>IF(N515="zákl. přenesená",J515,0)</f>
        <v>0</v>
      </c>
      <c r="BH515" s="172">
        <f>IF(N515="sníž. přenesená",J515,0)</f>
        <v>0</v>
      </c>
      <c r="BI515" s="172">
        <f>IF(N515="nulová",J515,0)</f>
        <v>0</v>
      </c>
      <c r="BJ515" s="17" t="s">
        <v>23</v>
      </c>
      <c r="BK515" s="172">
        <f>ROUND(I515*H515,2)</f>
        <v>0</v>
      </c>
      <c r="BL515" s="17" t="s">
        <v>126</v>
      </c>
      <c r="BM515" s="17" t="s">
        <v>838</v>
      </c>
    </row>
    <row r="516" spans="2:47" s="1" customFormat="1" ht="30" customHeight="1">
      <c r="B516" s="34"/>
      <c r="D516" s="173" t="s">
        <v>128</v>
      </c>
      <c r="F516" s="174" t="s">
        <v>839</v>
      </c>
      <c r="I516" s="134"/>
      <c r="L516" s="34"/>
      <c r="M516" s="63"/>
      <c r="N516" s="35"/>
      <c r="O516" s="35"/>
      <c r="P516" s="35"/>
      <c r="Q516" s="35"/>
      <c r="R516" s="35"/>
      <c r="S516" s="35"/>
      <c r="T516" s="64"/>
      <c r="AT516" s="17" t="s">
        <v>128</v>
      </c>
      <c r="AU516" s="17" t="s">
        <v>82</v>
      </c>
    </row>
    <row r="517" spans="2:47" s="1" customFormat="1" ht="222" customHeight="1">
      <c r="B517" s="34"/>
      <c r="D517" s="177" t="s">
        <v>130</v>
      </c>
      <c r="F517" s="205" t="s">
        <v>788</v>
      </c>
      <c r="I517" s="134"/>
      <c r="L517" s="34"/>
      <c r="M517" s="63"/>
      <c r="N517" s="35"/>
      <c r="O517" s="35"/>
      <c r="P517" s="35"/>
      <c r="Q517" s="35"/>
      <c r="R517" s="35"/>
      <c r="S517" s="35"/>
      <c r="T517" s="64"/>
      <c r="AT517" s="17" t="s">
        <v>130</v>
      </c>
      <c r="AU517" s="17" t="s">
        <v>82</v>
      </c>
    </row>
    <row r="518" spans="2:65" s="1" customFormat="1" ht="22.5" customHeight="1">
      <c r="B518" s="160"/>
      <c r="C518" s="207" t="s">
        <v>840</v>
      </c>
      <c r="D518" s="207" t="s">
        <v>367</v>
      </c>
      <c r="E518" s="208" t="s">
        <v>841</v>
      </c>
      <c r="F518" s="209" t="s">
        <v>842</v>
      </c>
      <c r="G518" s="210" t="s">
        <v>409</v>
      </c>
      <c r="H518" s="211">
        <v>4</v>
      </c>
      <c r="I518" s="212"/>
      <c r="J518" s="213">
        <f>ROUND(I518*H518,2)</f>
        <v>0</v>
      </c>
      <c r="K518" s="209" t="s">
        <v>22</v>
      </c>
      <c r="L518" s="214"/>
      <c r="M518" s="215" t="s">
        <v>22</v>
      </c>
      <c r="N518" s="216" t="s">
        <v>45</v>
      </c>
      <c r="O518" s="35"/>
      <c r="P518" s="170">
        <f>O518*H518</f>
        <v>0</v>
      </c>
      <c r="Q518" s="170">
        <v>0.04</v>
      </c>
      <c r="R518" s="170">
        <f>Q518*H518</f>
        <v>0.16</v>
      </c>
      <c r="S518" s="170">
        <v>0</v>
      </c>
      <c r="T518" s="171">
        <f>S518*H518</f>
        <v>0</v>
      </c>
      <c r="AR518" s="17" t="s">
        <v>179</v>
      </c>
      <c r="AT518" s="17" t="s">
        <v>367</v>
      </c>
      <c r="AU518" s="17" t="s">
        <v>82</v>
      </c>
      <c r="AY518" s="17" t="s">
        <v>119</v>
      </c>
      <c r="BE518" s="172">
        <f>IF(N518="základní",J518,0)</f>
        <v>0</v>
      </c>
      <c r="BF518" s="172">
        <f>IF(N518="snížená",J518,0)</f>
        <v>0</v>
      </c>
      <c r="BG518" s="172">
        <f>IF(N518="zákl. přenesená",J518,0)</f>
        <v>0</v>
      </c>
      <c r="BH518" s="172">
        <f>IF(N518="sníž. přenesená",J518,0)</f>
        <v>0</v>
      </c>
      <c r="BI518" s="172">
        <f>IF(N518="nulová",J518,0)</f>
        <v>0</v>
      </c>
      <c r="BJ518" s="17" t="s">
        <v>23</v>
      </c>
      <c r="BK518" s="172">
        <f>ROUND(I518*H518,2)</f>
        <v>0</v>
      </c>
      <c r="BL518" s="17" t="s">
        <v>126</v>
      </c>
      <c r="BM518" s="17" t="s">
        <v>843</v>
      </c>
    </row>
    <row r="519" spans="2:47" s="1" customFormat="1" ht="22.5" customHeight="1">
      <c r="B519" s="34"/>
      <c r="D519" s="177" t="s">
        <v>128</v>
      </c>
      <c r="F519" s="206" t="s">
        <v>842</v>
      </c>
      <c r="I519" s="134"/>
      <c r="L519" s="34"/>
      <c r="M519" s="63"/>
      <c r="N519" s="35"/>
      <c r="O519" s="35"/>
      <c r="P519" s="35"/>
      <c r="Q519" s="35"/>
      <c r="R519" s="35"/>
      <c r="S519" s="35"/>
      <c r="T519" s="64"/>
      <c r="AT519" s="17" t="s">
        <v>128</v>
      </c>
      <c r="AU519" s="17" t="s">
        <v>82</v>
      </c>
    </row>
    <row r="520" spans="2:65" s="1" customFormat="1" ht="22.5" customHeight="1">
      <c r="B520" s="160"/>
      <c r="C520" s="207" t="s">
        <v>844</v>
      </c>
      <c r="D520" s="207" t="s">
        <v>367</v>
      </c>
      <c r="E520" s="208" t="s">
        <v>845</v>
      </c>
      <c r="F520" s="209" t="s">
        <v>846</v>
      </c>
      <c r="G520" s="210" t="s">
        <v>409</v>
      </c>
      <c r="H520" s="211">
        <v>4</v>
      </c>
      <c r="I520" s="212"/>
      <c r="J520" s="213">
        <f>ROUND(I520*H520,2)</f>
        <v>0</v>
      </c>
      <c r="K520" s="209" t="s">
        <v>22</v>
      </c>
      <c r="L520" s="214"/>
      <c r="M520" s="215" t="s">
        <v>22</v>
      </c>
      <c r="N520" s="216" t="s">
        <v>45</v>
      </c>
      <c r="O520" s="35"/>
      <c r="P520" s="170">
        <f>O520*H520</f>
        <v>0</v>
      </c>
      <c r="Q520" s="170">
        <v>0.007</v>
      </c>
      <c r="R520" s="170">
        <f>Q520*H520</f>
        <v>0.028</v>
      </c>
      <c r="S520" s="170">
        <v>0</v>
      </c>
      <c r="T520" s="171">
        <f>S520*H520</f>
        <v>0</v>
      </c>
      <c r="AR520" s="17" t="s">
        <v>179</v>
      </c>
      <c r="AT520" s="17" t="s">
        <v>367</v>
      </c>
      <c r="AU520" s="17" t="s">
        <v>82</v>
      </c>
      <c r="AY520" s="17" t="s">
        <v>119</v>
      </c>
      <c r="BE520" s="172">
        <f>IF(N520="základní",J520,0)</f>
        <v>0</v>
      </c>
      <c r="BF520" s="172">
        <f>IF(N520="snížená",J520,0)</f>
        <v>0</v>
      </c>
      <c r="BG520" s="172">
        <f>IF(N520="zákl. přenesená",J520,0)</f>
        <v>0</v>
      </c>
      <c r="BH520" s="172">
        <f>IF(N520="sníž. přenesená",J520,0)</f>
        <v>0</v>
      </c>
      <c r="BI520" s="172">
        <f>IF(N520="nulová",J520,0)</f>
        <v>0</v>
      </c>
      <c r="BJ520" s="17" t="s">
        <v>23</v>
      </c>
      <c r="BK520" s="172">
        <f>ROUND(I520*H520,2)</f>
        <v>0</v>
      </c>
      <c r="BL520" s="17" t="s">
        <v>126</v>
      </c>
      <c r="BM520" s="17" t="s">
        <v>847</v>
      </c>
    </row>
    <row r="521" spans="2:47" s="1" customFormat="1" ht="22.5" customHeight="1">
      <c r="B521" s="34"/>
      <c r="D521" s="177" t="s">
        <v>128</v>
      </c>
      <c r="F521" s="206" t="s">
        <v>848</v>
      </c>
      <c r="I521" s="134"/>
      <c r="L521" s="34"/>
      <c r="M521" s="63"/>
      <c r="N521" s="35"/>
      <c r="O521" s="35"/>
      <c r="P521" s="35"/>
      <c r="Q521" s="35"/>
      <c r="R521" s="35"/>
      <c r="S521" s="35"/>
      <c r="T521" s="64"/>
      <c r="AT521" s="17" t="s">
        <v>128</v>
      </c>
      <c r="AU521" s="17" t="s">
        <v>82</v>
      </c>
    </row>
    <row r="522" spans="2:65" s="1" customFormat="1" ht="22.5" customHeight="1">
      <c r="B522" s="160"/>
      <c r="C522" s="161" t="s">
        <v>849</v>
      </c>
      <c r="D522" s="161" t="s">
        <v>121</v>
      </c>
      <c r="E522" s="162" t="s">
        <v>850</v>
      </c>
      <c r="F522" s="163" t="s">
        <v>851</v>
      </c>
      <c r="G522" s="164" t="s">
        <v>409</v>
      </c>
      <c r="H522" s="165">
        <v>2</v>
      </c>
      <c r="I522" s="166"/>
      <c r="J522" s="167">
        <f>ROUND(I522*H522,2)</f>
        <v>0</v>
      </c>
      <c r="K522" s="163" t="s">
        <v>125</v>
      </c>
      <c r="L522" s="34"/>
      <c r="M522" s="168" t="s">
        <v>22</v>
      </c>
      <c r="N522" s="169" t="s">
        <v>45</v>
      </c>
      <c r="O522" s="35"/>
      <c r="P522" s="170">
        <f>O522*H522</f>
        <v>0</v>
      </c>
      <c r="Q522" s="170">
        <v>0</v>
      </c>
      <c r="R522" s="170">
        <f>Q522*H522</f>
        <v>0</v>
      </c>
      <c r="S522" s="170">
        <v>0</v>
      </c>
      <c r="T522" s="171">
        <f>S522*H522</f>
        <v>0</v>
      </c>
      <c r="AR522" s="17" t="s">
        <v>126</v>
      </c>
      <c r="AT522" s="17" t="s">
        <v>121</v>
      </c>
      <c r="AU522" s="17" t="s">
        <v>82</v>
      </c>
      <c r="AY522" s="17" t="s">
        <v>119</v>
      </c>
      <c r="BE522" s="172">
        <f>IF(N522="základní",J522,0)</f>
        <v>0</v>
      </c>
      <c r="BF522" s="172">
        <f>IF(N522="snížená",J522,0)</f>
        <v>0</v>
      </c>
      <c r="BG522" s="172">
        <f>IF(N522="zákl. přenesená",J522,0)</f>
        <v>0</v>
      </c>
      <c r="BH522" s="172">
        <f>IF(N522="sníž. přenesená",J522,0)</f>
        <v>0</v>
      </c>
      <c r="BI522" s="172">
        <f>IF(N522="nulová",J522,0)</f>
        <v>0</v>
      </c>
      <c r="BJ522" s="17" t="s">
        <v>23</v>
      </c>
      <c r="BK522" s="172">
        <f>ROUND(I522*H522,2)</f>
        <v>0</v>
      </c>
      <c r="BL522" s="17" t="s">
        <v>126</v>
      </c>
      <c r="BM522" s="17" t="s">
        <v>852</v>
      </c>
    </row>
    <row r="523" spans="2:47" s="1" customFormat="1" ht="30" customHeight="1">
      <c r="B523" s="34"/>
      <c r="D523" s="173" t="s">
        <v>128</v>
      </c>
      <c r="F523" s="174" t="s">
        <v>853</v>
      </c>
      <c r="I523" s="134"/>
      <c r="L523" s="34"/>
      <c r="M523" s="63"/>
      <c r="N523" s="35"/>
      <c r="O523" s="35"/>
      <c r="P523" s="35"/>
      <c r="Q523" s="35"/>
      <c r="R523" s="35"/>
      <c r="S523" s="35"/>
      <c r="T523" s="64"/>
      <c r="AT523" s="17" t="s">
        <v>128</v>
      </c>
      <c r="AU523" s="17" t="s">
        <v>82</v>
      </c>
    </row>
    <row r="524" spans="2:47" s="1" customFormat="1" ht="222" customHeight="1">
      <c r="B524" s="34"/>
      <c r="D524" s="177" t="s">
        <v>130</v>
      </c>
      <c r="F524" s="205" t="s">
        <v>788</v>
      </c>
      <c r="I524" s="134"/>
      <c r="L524" s="34"/>
      <c r="M524" s="63"/>
      <c r="N524" s="35"/>
      <c r="O524" s="35"/>
      <c r="P524" s="35"/>
      <c r="Q524" s="35"/>
      <c r="R524" s="35"/>
      <c r="S524" s="35"/>
      <c r="T524" s="64"/>
      <c r="AT524" s="17" t="s">
        <v>130</v>
      </c>
      <c r="AU524" s="17" t="s">
        <v>82</v>
      </c>
    </row>
    <row r="525" spans="2:65" s="1" customFormat="1" ht="22.5" customHeight="1">
      <c r="B525" s="160"/>
      <c r="C525" s="207" t="s">
        <v>854</v>
      </c>
      <c r="D525" s="207" t="s">
        <v>367</v>
      </c>
      <c r="E525" s="208" t="s">
        <v>855</v>
      </c>
      <c r="F525" s="209" t="s">
        <v>856</v>
      </c>
      <c r="G525" s="210" t="s">
        <v>409</v>
      </c>
      <c r="H525" s="211">
        <v>1</v>
      </c>
      <c r="I525" s="212"/>
      <c r="J525" s="213">
        <f>ROUND(I525*H525,2)</f>
        <v>0</v>
      </c>
      <c r="K525" s="209" t="s">
        <v>22</v>
      </c>
      <c r="L525" s="214"/>
      <c r="M525" s="215" t="s">
        <v>22</v>
      </c>
      <c r="N525" s="216" t="s">
        <v>45</v>
      </c>
      <c r="O525" s="35"/>
      <c r="P525" s="170">
        <f>O525*H525</f>
        <v>0</v>
      </c>
      <c r="Q525" s="170">
        <v>0.006</v>
      </c>
      <c r="R525" s="170">
        <f>Q525*H525</f>
        <v>0.006</v>
      </c>
      <c r="S525" s="170">
        <v>0</v>
      </c>
      <c r="T525" s="171">
        <f>S525*H525</f>
        <v>0</v>
      </c>
      <c r="AR525" s="17" t="s">
        <v>179</v>
      </c>
      <c r="AT525" s="17" t="s">
        <v>367</v>
      </c>
      <c r="AU525" s="17" t="s">
        <v>82</v>
      </c>
      <c r="AY525" s="17" t="s">
        <v>119</v>
      </c>
      <c r="BE525" s="172">
        <f>IF(N525="základní",J525,0)</f>
        <v>0</v>
      </c>
      <c r="BF525" s="172">
        <f>IF(N525="snížená",J525,0)</f>
        <v>0</v>
      </c>
      <c r="BG525" s="172">
        <f>IF(N525="zákl. přenesená",J525,0)</f>
        <v>0</v>
      </c>
      <c r="BH525" s="172">
        <f>IF(N525="sníž. přenesená",J525,0)</f>
        <v>0</v>
      </c>
      <c r="BI525" s="172">
        <f>IF(N525="nulová",J525,0)</f>
        <v>0</v>
      </c>
      <c r="BJ525" s="17" t="s">
        <v>23</v>
      </c>
      <c r="BK525" s="172">
        <f>ROUND(I525*H525,2)</f>
        <v>0</v>
      </c>
      <c r="BL525" s="17" t="s">
        <v>126</v>
      </c>
      <c r="BM525" s="17" t="s">
        <v>857</v>
      </c>
    </row>
    <row r="526" spans="2:47" s="1" customFormat="1" ht="22.5" customHeight="1">
      <c r="B526" s="34"/>
      <c r="D526" s="177" t="s">
        <v>128</v>
      </c>
      <c r="F526" s="206" t="s">
        <v>858</v>
      </c>
      <c r="I526" s="134"/>
      <c r="L526" s="34"/>
      <c r="M526" s="63"/>
      <c r="N526" s="35"/>
      <c r="O526" s="35"/>
      <c r="P526" s="35"/>
      <c r="Q526" s="35"/>
      <c r="R526" s="35"/>
      <c r="S526" s="35"/>
      <c r="T526" s="64"/>
      <c r="AT526" s="17" t="s">
        <v>128</v>
      </c>
      <c r="AU526" s="17" t="s">
        <v>82</v>
      </c>
    </row>
    <row r="527" spans="2:65" s="1" customFormat="1" ht="22.5" customHeight="1">
      <c r="B527" s="160"/>
      <c r="C527" s="207" t="s">
        <v>859</v>
      </c>
      <c r="D527" s="207" t="s">
        <v>367</v>
      </c>
      <c r="E527" s="208" t="s">
        <v>860</v>
      </c>
      <c r="F527" s="209" t="s">
        <v>861</v>
      </c>
      <c r="G527" s="210" t="s">
        <v>409</v>
      </c>
      <c r="H527" s="211">
        <v>1</v>
      </c>
      <c r="I527" s="212"/>
      <c r="J527" s="213">
        <f>ROUND(I527*H527,2)</f>
        <v>0</v>
      </c>
      <c r="K527" s="209" t="s">
        <v>22</v>
      </c>
      <c r="L527" s="214"/>
      <c r="M527" s="215" t="s">
        <v>22</v>
      </c>
      <c r="N527" s="216" t="s">
        <v>45</v>
      </c>
      <c r="O527" s="35"/>
      <c r="P527" s="170">
        <f>O527*H527</f>
        <v>0</v>
      </c>
      <c r="Q527" s="170">
        <v>0.005</v>
      </c>
      <c r="R527" s="170">
        <f>Q527*H527</f>
        <v>0.005</v>
      </c>
      <c r="S527" s="170">
        <v>0</v>
      </c>
      <c r="T527" s="171">
        <f>S527*H527</f>
        <v>0</v>
      </c>
      <c r="AR527" s="17" t="s">
        <v>179</v>
      </c>
      <c r="AT527" s="17" t="s">
        <v>367</v>
      </c>
      <c r="AU527" s="17" t="s">
        <v>82</v>
      </c>
      <c r="AY527" s="17" t="s">
        <v>119</v>
      </c>
      <c r="BE527" s="172">
        <f>IF(N527="základní",J527,0)</f>
        <v>0</v>
      </c>
      <c r="BF527" s="172">
        <f>IF(N527="snížená",J527,0)</f>
        <v>0</v>
      </c>
      <c r="BG527" s="172">
        <f>IF(N527="zákl. přenesená",J527,0)</f>
        <v>0</v>
      </c>
      <c r="BH527" s="172">
        <f>IF(N527="sníž. přenesená",J527,0)</f>
        <v>0</v>
      </c>
      <c r="BI527" s="172">
        <f>IF(N527="nulová",J527,0)</f>
        <v>0</v>
      </c>
      <c r="BJ527" s="17" t="s">
        <v>23</v>
      </c>
      <c r="BK527" s="172">
        <f>ROUND(I527*H527,2)</f>
        <v>0</v>
      </c>
      <c r="BL527" s="17" t="s">
        <v>126</v>
      </c>
      <c r="BM527" s="17" t="s">
        <v>862</v>
      </c>
    </row>
    <row r="528" spans="2:47" s="1" customFormat="1" ht="22.5" customHeight="1">
      <c r="B528" s="34"/>
      <c r="D528" s="177" t="s">
        <v>128</v>
      </c>
      <c r="F528" s="206" t="s">
        <v>863</v>
      </c>
      <c r="I528" s="134"/>
      <c r="L528" s="34"/>
      <c r="M528" s="63"/>
      <c r="N528" s="35"/>
      <c r="O528" s="35"/>
      <c r="P528" s="35"/>
      <c r="Q528" s="35"/>
      <c r="R528" s="35"/>
      <c r="S528" s="35"/>
      <c r="T528" s="64"/>
      <c r="AT528" s="17" t="s">
        <v>128</v>
      </c>
      <c r="AU528" s="17" t="s">
        <v>82</v>
      </c>
    </row>
    <row r="529" spans="2:65" s="1" customFormat="1" ht="31.5" customHeight="1">
      <c r="B529" s="160"/>
      <c r="C529" s="161" t="s">
        <v>864</v>
      </c>
      <c r="D529" s="161" t="s">
        <v>121</v>
      </c>
      <c r="E529" s="162" t="s">
        <v>865</v>
      </c>
      <c r="F529" s="163" t="s">
        <v>866</v>
      </c>
      <c r="G529" s="164" t="s">
        <v>409</v>
      </c>
      <c r="H529" s="165">
        <v>1</v>
      </c>
      <c r="I529" s="166"/>
      <c r="J529" s="167">
        <f>ROUND(I529*H529,2)</f>
        <v>0</v>
      </c>
      <c r="K529" s="163" t="s">
        <v>22</v>
      </c>
      <c r="L529" s="34"/>
      <c r="M529" s="168" t="s">
        <v>22</v>
      </c>
      <c r="N529" s="169" t="s">
        <v>45</v>
      </c>
      <c r="O529" s="35"/>
      <c r="P529" s="170">
        <f>O529*H529</f>
        <v>0</v>
      </c>
      <c r="Q529" s="170">
        <v>0</v>
      </c>
      <c r="R529" s="170">
        <f>Q529*H529</f>
        <v>0</v>
      </c>
      <c r="S529" s="170">
        <v>0</v>
      </c>
      <c r="T529" s="171">
        <f>S529*H529</f>
        <v>0</v>
      </c>
      <c r="AR529" s="17" t="s">
        <v>126</v>
      </c>
      <c r="AT529" s="17" t="s">
        <v>121</v>
      </c>
      <c r="AU529" s="17" t="s">
        <v>82</v>
      </c>
      <c r="AY529" s="17" t="s">
        <v>119</v>
      </c>
      <c r="BE529" s="172">
        <f>IF(N529="základní",J529,0)</f>
        <v>0</v>
      </c>
      <c r="BF529" s="172">
        <f>IF(N529="snížená",J529,0)</f>
        <v>0</v>
      </c>
      <c r="BG529" s="172">
        <f>IF(N529="zákl. přenesená",J529,0)</f>
        <v>0</v>
      </c>
      <c r="BH529" s="172">
        <f>IF(N529="sníž. přenesená",J529,0)</f>
        <v>0</v>
      </c>
      <c r="BI529" s="172">
        <f>IF(N529="nulová",J529,0)</f>
        <v>0</v>
      </c>
      <c r="BJ529" s="17" t="s">
        <v>23</v>
      </c>
      <c r="BK529" s="172">
        <f>ROUND(I529*H529,2)</f>
        <v>0</v>
      </c>
      <c r="BL529" s="17" t="s">
        <v>126</v>
      </c>
      <c r="BM529" s="17" t="s">
        <v>867</v>
      </c>
    </row>
    <row r="530" spans="2:47" s="1" customFormat="1" ht="30" customHeight="1">
      <c r="B530" s="34"/>
      <c r="D530" s="177" t="s">
        <v>128</v>
      </c>
      <c r="F530" s="206" t="s">
        <v>866</v>
      </c>
      <c r="I530" s="134"/>
      <c r="L530" s="34"/>
      <c r="M530" s="63"/>
      <c r="N530" s="35"/>
      <c r="O530" s="35"/>
      <c r="P530" s="35"/>
      <c r="Q530" s="35"/>
      <c r="R530" s="35"/>
      <c r="S530" s="35"/>
      <c r="T530" s="64"/>
      <c r="AT530" s="17" t="s">
        <v>128</v>
      </c>
      <c r="AU530" s="17" t="s">
        <v>82</v>
      </c>
    </row>
    <row r="531" spans="2:65" s="1" customFormat="1" ht="31.5" customHeight="1">
      <c r="B531" s="160"/>
      <c r="C531" s="161" t="s">
        <v>868</v>
      </c>
      <c r="D531" s="161" t="s">
        <v>121</v>
      </c>
      <c r="E531" s="162" t="s">
        <v>869</v>
      </c>
      <c r="F531" s="163" t="s">
        <v>870</v>
      </c>
      <c r="G531" s="164" t="s">
        <v>409</v>
      </c>
      <c r="H531" s="165">
        <v>1</v>
      </c>
      <c r="I531" s="166"/>
      <c r="J531" s="167">
        <f>ROUND(I531*H531,2)</f>
        <v>0</v>
      </c>
      <c r="K531" s="163" t="s">
        <v>22</v>
      </c>
      <c r="L531" s="34"/>
      <c r="M531" s="168" t="s">
        <v>22</v>
      </c>
      <c r="N531" s="169" t="s">
        <v>45</v>
      </c>
      <c r="O531" s="35"/>
      <c r="P531" s="170">
        <f>O531*H531</f>
        <v>0</v>
      </c>
      <c r="Q531" s="170">
        <v>0</v>
      </c>
      <c r="R531" s="170">
        <f>Q531*H531</f>
        <v>0</v>
      </c>
      <c r="S531" s="170">
        <v>0</v>
      </c>
      <c r="T531" s="171">
        <f>S531*H531</f>
        <v>0</v>
      </c>
      <c r="AR531" s="17" t="s">
        <v>126</v>
      </c>
      <c r="AT531" s="17" t="s">
        <v>121</v>
      </c>
      <c r="AU531" s="17" t="s">
        <v>82</v>
      </c>
      <c r="AY531" s="17" t="s">
        <v>119</v>
      </c>
      <c r="BE531" s="172">
        <f>IF(N531="základní",J531,0)</f>
        <v>0</v>
      </c>
      <c r="BF531" s="172">
        <f>IF(N531="snížená",J531,0)</f>
        <v>0</v>
      </c>
      <c r="BG531" s="172">
        <f>IF(N531="zákl. přenesená",J531,0)</f>
        <v>0</v>
      </c>
      <c r="BH531" s="172">
        <f>IF(N531="sníž. přenesená",J531,0)</f>
        <v>0</v>
      </c>
      <c r="BI531" s="172">
        <f>IF(N531="nulová",J531,0)</f>
        <v>0</v>
      </c>
      <c r="BJ531" s="17" t="s">
        <v>23</v>
      </c>
      <c r="BK531" s="172">
        <f>ROUND(I531*H531,2)</f>
        <v>0</v>
      </c>
      <c r="BL531" s="17" t="s">
        <v>126</v>
      </c>
      <c r="BM531" s="17" t="s">
        <v>871</v>
      </c>
    </row>
    <row r="532" spans="2:47" s="1" customFormat="1" ht="30" customHeight="1">
      <c r="B532" s="34"/>
      <c r="D532" s="177" t="s">
        <v>128</v>
      </c>
      <c r="F532" s="206" t="s">
        <v>870</v>
      </c>
      <c r="I532" s="134"/>
      <c r="L532" s="34"/>
      <c r="M532" s="63"/>
      <c r="N532" s="35"/>
      <c r="O532" s="35"/>
      <c r="P532" s="35"/>
      <c r="Q532" s="35"/>
      <c r="R532" s="35"/>
      <c r="S532" s="35"/>
      <c r="T532" s="64"/>
      <c r="AT532" s="17" t="s">
        <v>128</v>
      </c>
      <c r="AU532" s="17" t="s">
        <v>82</v>
      </c>
    </row>
    <row r="533" spans="2:65" s="1" customFormat="1" ht="22.5" customHeight="1">
      <c r="B533" s="160"/>
      <c r="C533" s="161" t="s">
        <v>872</v>
      </c>
      <c r="D533" s="161" t="s">
        <v>121</v>
      </c>
      <c r="E533" s="162" t="s">
        <v>873</v>
      </c>
      <c r="F533" s="163" t="s">
        <v>874</v>
      </c>
      <c r="G533" s="164" t="s">
        <v>166</v>
      </c>
      <c r="H533" s="165">
        <v>191.5</v>
      </c>
      <c r="I533" s="166"/>
      <c r="J533" s="167">
        <f>ROUND(I533*H533,2)</f>
        <v>0</v>
      </c>
      <c r="K533" s="163" t="s">
        <v>22</v>
      </c>
      <c r="L533" s="34"/>
      <c r="M533" s="168" t="s">
        <v>22</v>
      </c>
      <c r="N533" s="169" t="s">
        <v>45</v>
      </c>
      <c r="O533" s="35"/>
      <c r="P533" s="170">
        <f>O533*H533</f>
        <v>0</v>
      </c>
      <c r="Q533" s="170">
        <v>0</v>
      </c>
      <c r="R533" s="170">
        <f>Q533*H533</f>
        <v>0</v>
      </c>
      <c r="S533" s="170">
        <v>0</v>
      </c>
      <c r="T533" s="171">
        <f>S533*H533</f>
        <v>0</v>
      </c>
      <c r="AR533" s="17" t="s">
        <v>126</v>
      </c>
      <c r="AT533" s="17" t="s">
        <v>121</v>
      </c>
      <c r="AU533" s="17" t="s">
        <v>82</v>
      </c>
      <c r="AY533" s="17" t="s">
        <v>119</v>
      </c>
      <c r="BE533" s="172">
        <f>IF(N533="základní",J533,0)</f>
        <v>0</v>
      </c>
      <c r="BF533" s="172">
        <f>IF(N533="snížená",J533,0)</f>
        <v>0</v>
      </c>
      <c r="BG533" s="172">
        <f>IF(N533="zákl. přenesená",J533,0)</f>
        <v>0</v>
      </c>
      <c r="BH533" s="172">
        <f>IF(N533="sníž. přenesená",J533,0)</f>
        <v>0</v>
      </c>
      <c r="BI533" s="172">
        <f>IF(N533="nulová",J533,0)</f>
        <v>0</v>
      </c>
      <c r="BJ533" s="17" t="s">
        <v>23</v>
      </c>
      <c r="BK533" s="172">
        <f>ROUND(I533*H533,2)</f>
        <v>0</v>
      </c>
      <c r="BL533" s="17" t="s">
        <v>126</v>
      </c>
      <c r="BM533" s="17" t="s">
        <v>875</v>
      </c>
    </row>
    <row r="534" spans="2:47" s="1" customFormat="1" ht="22.5" customHeight="1">
      <c r="B534" s="34"/>
      <c r="D534" s="173" t="s">
        <v>128</v>
      </c>
      <c r="F534" s="174" t="s">
        <v>874</v>
      </c>
      <c r="I534" s="134"/>
      <c r="L534" s="34"/>
      <c r="M534" s="63"/>
      <c r="N534" s="35"/>
      <c r="O534" s="35"/>
      <c r="P534" s="35"/>
      <c r="Q534" s="35"/>
      <c r="R534" s="35"/>
      <c r="S534" s="35"/>
      <c r="T534" s="64"/>
      <c r="AT534" s="17" t="s">
        <v>128</v>
      </c>
      <c r="AU534" s="17" t="s">
        <v>82</v>
      </c>
    </row>
    <row r="535" spans="2:51" s="11" customFormat="1" ht="22.5" customHeight="1">
      <c r="B535" s="176"/>
      <c r="D535" s="173" t="s">
        <v>132</v>
      </c>
      <c r="E535" s="185" t="s">
        <v>22</v>
      </c>
      <c r="F535" s="186" t="s">
        <v>876</v>
      </c>
      <c r="H535" s="187">
        <v>160.5</v>
      </c>
      <c r="I535" s="181"/>
      <c r="L535" s="176"/>
      <c r="M535" s="182"/>
      <c r="N535" s="183"/>
      <c r="O535" s="183"/>
      <c r="P535" s="183"/>
      <c r="Q535" s="183"/>
      <c r="R535" s="183"/>
      <c r="S535" s="183"/>
      <c r="T535" s="184"/>
      <c r="AT535" s="185" t="s">
        <v>132</v>
      </c>
      <c r="AU535" s="185" t="s">
        <v>82</v>
      </c>
      <c r="AV535" s="11" t="s">
        <v>82</v>
      </c>
      <c r="AW535" s="11" t="s">
        <v>38</v>
      </c>
      <c r="AX535" s="11" t="s">
        <v>74</v>
      </c>
      <c r="AY535" s="185" t="s">
        <v>119</v>
      </c>
    </row>
    <row r="536" spans="2:51" s="11" customFormat="1" ht="22.5" customHeight="1">
      <c r="B536" s="176"/>
      <c r="D536" s="173" t="s">
        <v>132</v>
      </c>
      <c r="E536" s="185" t="s">
        <v>22</v>
      </c>
      <c r="F536" s="186" t="s">
        <v>877</v>
      </c>
      <c r="H536" s="187">
        <v>14.5</v>
      </c>
      <c r="I536" s="181"/>
      <c r="L536" s="176"/>
      <c r="M536" s="182"/>
      <c r="N536" s="183"/>
      <c r="O536" s="183"/>
      <c r="P536" s="183"/>
      <c r="Q536" s="183"/>
      <c r="R536" s="183"/>
      <c r="S536" s="183"/>
      <c r="T536" s="184"/>
      <c r="AT536" s="185" t="s">
        <v>132</v>
      </c>
      <c r="AU536" s="185" t="s">
        <v>82</v>
      </c>
      <c r="AV536" s="11" t="s">
        <v>82</v>
      </c>
      <c r="AW536" s="11" t="s">
        <v>38</v>
      </c>
      <c r="AX536" s="11" t="s">
        <v>74</v>
      </c>
      <c r="AY536" s="185" t="s">
        <v>119</v>
      </c>
    </row>
    <row r="537" spans="2:51" s="11" customFormat="1" ht="22.5" customHeight="1">
      <c r="B537" s="176"/>
      <c r="D537" s="173" t="s">
        <v>132</v>
      </c>
      <c r="E537" s="185" t="s">
        <v>22</v>
      </c>
      <c r="F537" s="186" t="s">
        <v>878</v>
      </c>
      <c r="H537" s="187">
        <v>16.5</v>
      </c>
      <c r="I537" s="181"/>
      <c r="L537" s="176"/>
      <c r="M537" s="182"/>
      <c r="N537" s="183"/>
      <c r="O537" s="183"/>
      <c r="P537" s="183"/>
      <c r="Q537" s="183"/>
      <c r="R537" s="183"/>
      <c r="S537" s="183"/>
      <c r="T537" s="184"/>
      <c r="AT537" s="185" t="s">
        <v>132</v>
      </c>
      <c r="AU537" s="185" t="s">
        <v>82</v>
      </c>
      <c r="AV537" s="11" t="s">
        <v>82</v>
      </c>
      <c r="AW537" s="11" t="s">
        <v>38</v>
      </c>
      <c r="AX537" s="11" t="s">
        <v>74</v>
      </c>
      <c r="AY537" s="185" t="s">
        <v>119</v>
      </c>
    </row>
    <row r="538" spans="2:51" s="13" customFormat="1" ht="22.5" customHeight="1">
      <c r="B538" s="196"/>
      <c r="D538" s="177" t="s">
        <v>132</v>
      </c>
      <c r="E538" s="197" t="s">
        <v>22</v>
      </c>
      <c r="F538" s="198" t="s">
        <v>149</v>
      </c>
      <c r="H538" s="199">
        <v>191.5</v>
      </c>
      <c r="I538" s="200"/>
      <c r="L538" s="196"/>
      <c r="M538" s="201"/>
      <c r="N538" s="202"/>
      <c r="O538" s="202"/>
      <c r="P538" s="202"/>
      <c r="Q538" s="202"/>
      <c r="R538" s="202"/>
      <c r="S538" s="202"/>
      <c r="T538" s="203"/>
      <c r="AT538" s="204" t="s">
        <v>132</v>
      </c>
      <c r="AU538" s="204" t="s">
        <v>82</v>
      </c>
      <c r="AV538" s="13" t="s">
        <v>126</v>
      </c>
      <c r="AW538" s="13" t="s">
        <v>38</v>
      </c>
      <c r="AX538" s="13" t="s">
        <v>23</v>
      </c>
      <c r="AY538" s="204" t="s">
        <v>119</v>
      </c>
    </row>
    <row r="539" spans="2:65" s="1" customFormat="1" ht="22.5" customHeight="1">
      <c r="B539" s="160"/>
      <c r="C539" s="161" t="s">
        <v>879</v>
      </c>
      <c r="D539" s="161" t="s">
        <v>121</v>
      </c>
      <c r="E539" s="162" t="s">
        <v>880</v>
      </c>
      <c r="F539" s="163" t="s">
        <v>881</v>
      </c>
      <c r="G539" s="164" t="s">
        <v>166</v>
      </c>
      <c r="H539" s="165">
        <v>43</v>
      </c>
      <c r="I539" s="166"/>
      <c r="J539" s="167">
        <f>ROUND(I539*H539,2)</f>
        <v>0</v>
      </c>
      <c r="K539" s="163" t="s">
        <v>125</v>
      </c>
      <c r="L539" s="34"/>
      <c r="M539" s="168" t="s">
        <v>22</v>
      </c>
      <c r="N539" s="169" t="s">
        <v>45</v>
      </c>
      <c r="O539" s="35"/>
      <c r="P539" s="170">
        <f>O539*H539</f>
        <v>0</v>
      </c>
      <c r="Q539" s="170">
        <v>0</v>
      </c>
      <c r="R539" s="170">
        <f>Q539*H539</f>
        <v>0</v>
      </c>
      <c r="S539" s="170">
        <v>0</v>
      </c>
      <c r="T539" s="171">
        <f>S539*H539</f>
        <v>0</v>
      </c>
      <c r="AR539" s="17" t="s">
        <v>126</v>
      </c>
      <c r="AT539" s="17" t="s">
        <v>121</v>
      </c>
      <c r="AU539" s="17" t="s">
        <v>82</v>
      </c>
      <c r="AY539" s="17" t="s">
        <v>119</v>
      </c>
      <c r="BE539" s="172">
        <f>IF(N539="základní",J539,0)</f>
        <v>0</v>
      </c>
      <c r="BF539" s="172">
        <f>IF(N539="snížená",J539,0)</f>
        <v>0</v>
      </c>
      <c r="BG539" s="172">
        <f>IF(N539="zákl. přenesená",J539,0)</f>
        <v>0</v>
      </c>
      <c r="BH539" s="172">
        <f>IF(N539="sníž. přenesená",J539,0)</f>
        <v>0</v>
      </c>
      <c r="BI539" s="172">
        <f>IF(N539="nulová",J539,0)</f>
        <v>0</v>
      </c>
      <c r="BJ539" s="17" t="s">
        <v>23</v>
      </c>
      <c r="BK539" s="172">
        <f>ROUND(I539*H539,2)</f>
        <v>0</v>
      </c>
      <c r="BL539" s="17" t="s">
        <v>126</v>
      </c>
      <c r="BM539" s="17" t="s">
        <v>882</v>
      </c>
    </row>
    <row r="540" spans="2:47" s="1" customFormat="1" ht="22.5" customHeight="1">
      <c r="B540" s="34"/>
      <c r="D540" s="173" t="s">
        <v>128</v>
      </c>
      <c r="F540" s="174" t="s">
        <v>883</v>
      </c>
      <c r="I540" s="134"/>
      <c r="L540" s="34"/>
      <c r="M540" s="63"/>
      <c r="N540" s="35"/>
      <c r="O540" s="35"/>
      <c r="P540" s="35"/>
      <c r="Q540" s="35"/>
      <c r="R540" s="35"/>
      <c r="S540" s="35"/>
      <c r="T540" s="64"/>
      <c r="AT540" s="17" t="s">
        <v>128</v>
      </c>
      <c r="AU540" s="17" t="s">
        <v>82</v>
      </c>
    </row>
    <row r="541" spans="2:47" s="1" customFormat="1" ht="90" customHeight="1">
      <c r="B541" s="34"/>
      <c r="D541" s="173" t="s">
        <v>130</v>
      </c>
      <c r="F541" s="175" t="s">
        <v>884</v>
      </c>
      <c r="I541" s="134"/>
      <c r="L541" s="34"/>
      <c r="M541" s="63"/>
      <c r="N541" s="35"/>
      <c r="O541" s="35"/>
      <c r="P541" s="35"/>
      <c r="Q541" s="35"/>
      <c r="R541" s="35"/>
      <c r="S541" s="35"/>
      <c r="T541" s="64"/>
      <c r="AT541" s="17" t="s">
        <v>130</v>
      </c>
      <c r="AU541" s="17" t="s">
        <v>82</v>
      </c>
    </row>
    <row r="542" spans="2:51" s="11" customFormat="1" ht="22.5" customHeight="1">
      <c r="B542" s="176"/>
      <c r="D542" s="177" t="s">
        <v>132</v>
      </c>
      <c r="E542" s="178" t="s">
        <v>22</v>
      </c>
      <c r="F542" s="179" t="s">
        <v>641</v>
      </c>
      <c r="H542" s="180">
        <v>43</v>
      </c>
      <c r="I542" s="181"/>
      <c r="L542" s="176"/>
      <c r="M542" s="182"/>
      <c r="N542" s="183"/>
      <c r="O542" s="183"/>
      <c r="P542" s="183"/>
      <c r="Q542" s="183"/>
      <c r="R542" s="183"/>
      <c r="S542" s="183"/>
      <c r="T542" s="184"/>
      <c r="AT542" s="185" t="s">
        <v>132</v>
      </c>
      <c r="AU542" s="185" t="s">
        <v>82</v>
      </c>
      <c r="AV542" s="11" t="s">
        <v>82</v>
      </c>
      <c r="AW542" s="11" t="s">
        <v>38</v>
      </c>
      <c r="AX542" s="11" t="s">
        <v>23</v>
      </c>
      <c r="AY542" s="185" t="s">
        <v>119</v>
      </c>
    </row>
    <row r="543" spans="2:65" s="1" customFormat="1" ht="22.5" customHeight="1">
      <c r="B543" s="160"/>
      <c r="C543" s="161" t="s">
        <v>885</v>
      </c>
      <c r="D543" s="161" t="s">
        <v>121</v>
      </c>
      <c r="E543" s="162" t="s">
        <v>886</v>
      </c>
      <c r="F543" s="163" t="s">
        <v>887</v>
      </c>
      <c r="G543" s="164" t="s">
        <v>166</v>
      </c>
      <c r="H543" s="165">
        <v>43</v>
      </c>
      <c r="I543" s="166"/>
      <c r="J543" s="167">
        <f>ROUND(I543*H543,2)</f>
        <v>0</v>
      </c>
      <c r="K543" s="163" t="s">
        <v>125</v>
      </c>
      <c r="L543" s="34"/>
      <c r="M543" s="168" t="s">
        <v>22</v>
      </c>
      <c r="N543" s="169" t="s">
        <v>45</v>
      </c>
      <c r="O543" s="35"/>
      <c r="P543" s="170">
        <f>O543*H543</f>
        <v>0</v>
      </c>
      <c r="Q543" s="170">
        <v>0</v>
      </c>
      <c r="R543" s="170">
        <f>Q543*H543</f>
        <v>0</v>
      </c>
      <c r="S543" s="170">
        <v>0</v>
      </c>
      <c r="T543" s="171">
        <f>S543*H543</f>
        <v>0</v>
      </c>
      <c r="AR543" s="17" t="s">
        <v>126</v>
      </c>
      <c r="AT543" s="17" t="s">
        <v>121</v>
      </c>
      <c r="AU543" s="17" t="s">
        <v>82</v>
      </c>
      <c r="AY543" s="17" t="s">
        <v>119</v>
      </c>
      <c r="BE543" s="172">
        <f>IF(N543="základní",J543,0)</f>
        <v>0</v>
      </c>
      <c r="BF543" s="172">
        <f>IF(N543="snížená",J543,0)</f>
        <v>0</v>
      </c>
      <c r="BG543" s="172">
        <f>IF(N543="zákl. přenesená",J543,0)</f>
        <v>0</v>
      </c>
      <c r="BH543" s="172">
        <f>IF(N543="sníž. přenesená",J543,0)</f>
        <v>0</v>
      </c>
      <c r="BI543" s="172">
        <f>IF(N543="nulová",J543,0)</f>
        <v>0</v>
      </c>
      <c r="BJ543" s="17" t="s">
        <v>23</v>
      </c>
      <c r="BK543" s="172">
        <f>ROUND(I543*H543,2)</f>
        <v>0</v>
      </c>
      <c r="BL543" s="17" t="s">
        <v>126</v>
      </c>
      <c r="BM543" s="17" t="s">
        <v>888</v>
      </c>
    </row>
    <row r="544" spans="2:47" s="1" customFormat="1" ht="22.5" customHeight="1">
      <c r="B544" s="34"/>
      <c r="D544" s="173" t="s">
        <v>128</v>
      </c>
      <c r="F544" s="174" t="s">
        <v>887</v>
      </c>
      <c r="I544" s="134"/>
      <c r="L544" s="34"/>
      <c r="M544" s="63"/>
      <c r="N544" s="35"/>
      <c r="O544" s="35"/>
      <c r="P544" s="35"/>
      <c r="Q544" s="35"/>
      <c r="R544" s="35"/>
      <c r="S544" s="35"/>
      <c r="T544" s="64"/>
      <c r="AT544" s="17" t="s">
        <v>128</v>
      </c>
      <c r="AU544" s="17" t="s">
        <v>82</v>
      </c>
    </row>
    <row r="545" spans="2:47" s="1" customFormat="1" ht="42" customHeight="1">
      <c r="B545" s="34"/>
      <c r="D545" s="177" t="s">
        <v>130</v>
      </c>
      <c r="F545" s="205" t="s">
        <v>889</v>
      </c>
      <c r="I545" s="134"/>
      <c r="L545" s="34"/>
      <c r="M545" s="63"/>
      <c r="N545" s="35"/>
      <c r="O545" s="35"/>
      <c r="P545" s="35"/>
      <c r="Q545" s="35"/>
      <c r="R545" s="35"/>
      <c r="S545" s="35"/>
      <c r="T545" s="64"/>
      <c r="AT545" s="17" t="s">
        <v>130</v>
      </c>
      <c r="AU545" s="17" t="s">
        <v>82</v>
      </c>
    </row>
    <row r="546" spans="2:65" s="1" customFormat="1" ht="22.5" customHeight="1">
      <c r="B546" s="160"/>
      <c r="C546" s="161" t="s">
        <v>890</v>
      </c>
      <c r="D546" s="161" t="s">
        <v>121</v>
      </c>
      <c r="E546" s="162" t="s">
        <v>891</v>
      </c>
      <c r="F546" s="163" t="s">
        <v>892</v>
      </c>
      <c r="G546" s="164" t="s">
        <v>166</v>
      </c>
      <c r="H546" s="165">
        <v>162</v>
      </c>
      <c r="I546" s="166"/>
      <c r="J546" s="167">
        <f>ROUND(I546*H546,2)</f>
        <v>0</v>
      </c>
      <c r="K546" s="163" t="s">
        <v>125</v>
      </c>
      <c r="L546" s="34"/>
      <c r="M546" s="168" t="s">
        <v>22</v>
      </c>
      <c r="N546" s="169" t="s">
        <v>45</v>
      </c>
      <c r="O546" s="35"/>
      <c r="P546" s="170">
        <f>O546*H546</f>
        <v>0</v>
      </c>
      <c r="Q546" s="170">
        <v>0</v>
      </c>
      <c r="R546" s="170">
        <f>Q546*H546</f>
        <v>0</v>
      </c>
      <c r="S546" s="170">
        <v>0</v>
      </c>
      <c r="T546" s="171">
        <f>S546*H546</f>
        <v>0</v>
      </c>
      <c r="AR546" s="17" t="s">
        <v>126</v>
      </c>
      <c r="AT546" s="17" t="s">
        <v>121</v>
      </c>
      <c r="AU546" s="17" t="s">
        <v>82</v>
      </c>
      <c r="AY546" s="17" t="s">
        <v>119</v>
      </c>
      <c r="BE546" s="172">
        <f>IF(N546="základní",J546,0)</f>
        <v>0</v>
      </c>
      <c r="BF546" s="172">
        <f>IF(N546="snížená",J546,0)</f>
        <v>0</v>
      </c>
      <c r="BG546" s="172">
        <f>IF(N546="zákl. přenesená",J546,0)</f>
        <v>0</v>
      </c>
      <c r="BH546" s="172">
        <f>IF(N546="sníž. přenesená",J546,0)</f>
        <v>0</v>
      </c>
      <c r="BI546" s="172">
        <f>IF(N546="nulová",J546,0)</f>
        <v>0</v>
      </c>
      <c r="BJ546" s="17" t="s">
        <v>23</v>
      </c>
      <c r="BK546" s="172">
        <f>ROUND(I546*H546,2)</f>
        <v>0</v>
      </c>
      <c r="BL546" s="17" t="s">
        <v>126</v>
      </c>
      <c r="BM546" s="17" t="s">
        <v>893</v>
      </c>
    </row>
    <row r="547" spans="2:47" s="1" customFormat="1" ht="22.5" customHeight="1">
      <c r="B547" s="34"/>
      <c r="D547" s="173" t="s">
        <v>128</v>
      </c>
      <c r="F547" s="174" t="s">
        <v>894</v>
      </c>
      <c r="I547" s="134"/>
      <c r="L547" s="34"/>
      <c r="M547" s="63"/>
      <c r="N547" s="35"/>
      <c r="O547" s="35"/>
      <c r="P547" s="35"/>
      <c r="Q547" s="35"/>
      <c r="R547" s="35"/>
      <c r="S547" s="35"/>
      <c r="T547" s="64"/>
      <c r="AT547" s="17" t="s">
        <v>128</v>
      </c>
      <c r="AU547" s="17" t="s">
        <v>82</v>
      </c>
    </row>
    <row r="548" spans="2:47" s="1" customFormat="1" ht="90" customHeight="1">
      <c r="B548" s="34"/>
      <c r="D548" s="173" t="s">
        <v>130</v>
      </c>
      <c r="F548" s="175" t="s">
        <v>884</v>
      </c>
      <c r="I548" s="134"/>
      <c r="L548" s="34"/>
      <c r="M548" s="63"/>
      <c r="N548" s="35"/>
      <c r="O548" s="35"/>
      <c r="P548" s="35"/>
      <c r="Q548" s="35"/>
      <c r="R548" s="35"/>
      <c r="S548" s="35"/>
      <c r="T548" s="64"/>
      <c r="AT548" s="17" t="s">
        <v>130</v>
      </c>
      <c r="AU548" s="17" t="s">
        <v>82</v>
      </c>
    </row>
    <row r="549" spans="2:51" s="11" customFormat="1" ht="22.5" customHeight="1">
      <c r="B549" s="176"/>
      <c r="D549" s="177" t="s">
        <v>132</v>
      </c>
      <c r="E549" s="178" t="s">
        <v>22</v>
      </c>
      <c r="F549" s="179" t="s">
        <v>660</v>
      </c>
      <c r="H549" s="180">
        <v>162</v>
      </c>
      <c r="I549" s="181"/>
      <c r="L549" s="176"/>
      <c r="M549" s="182"/>
      <c r="N549" s="183"/>
      <c r="O549" s="183"/>
      <c r="P549" s="183"/>
      <c r="Q549" s="183"/>
      <c r="R549" s="183"/>
      <c r="S549" s="183"/>
      <c r="T549" s="184"/>
      <c r="AT549" s="185" t="s">
        <v>132</v>
      </c>
      <c r="AU549" s="185" t="s">
        <v>82</v>
      </c>
      <c r="AV549" s="11" t="s">
        <v>82</v>
      </c>
      <c r="AW549" s="11" t="s">
        <v>38</v>
      </c>
      <c r="AX549" s="11" t="s">
        <v>23</v>
      </c>
      <c r="AY549" s="185" t="s">
        <v>119</v>
      </c>
    </row>
    <row r="550" spans="2:65" s="1" customFormat="1" ht="22.5" customHeight="1">
      <c r="B550" s="160"/>
      <c r="C550" s="161" t="s">
        <v>895</v>
      </c>
      <c r="D550" s="161" t="s">
        <v>121</v>
      </c>
      <c r="E550" s="162" t="s">
        <v>896</v>
      </c>
      <c r="F550" s="163" t="s">
        <v>897</v>
      </c>
      <c r="G550" s="164" t="s">
        <v>166</v>
      </c>
      <c r="H550" s="165">
        <v>162</v>
      </c>
      <c r="I550" s="166"/>
      <c r="J550" s="167">
        <f>ROUND(I550*H550,2)</f>
        <v>0</v>
      </c>
      <c r="K550" s="163" t="s">
        <v>125</v>
      </c>
      <c r="L550" s="34"/>
      <c r="M550" s="168" t="s">
        <v>22</v>
      </c>
      <c r="N550" s="169" t="s">
        <v>45</v>
      </c>
      <c r="O550" s="35"/>
      <c r="P550" s="170">
        <f>O550*H550</f>
        <v>0</v>
      </c>
      <c r="Q550" s="170">
        <v>0</v>
      </c>
      <c r="R550" s="170">
        <f>Q550*H550</f>
        <v>0</v>
      </c>
      <c r="S550" s="170">
        <v>0</v>
      </c>
      <c r="T550" s="171">
        <f>S550*H550</f>
        <v>0</v>
      </c>
      <c r="AR550" s="17" t="s">
        <v>126</v>
      </c>
      <c r="AT550" s="17" t="s">
        <v>121</v>
      </c>
      <c r="AU550" s="17" t="s">
        <v>82</v>
      </c>
      <c r="AY550" s="17" t="s">
        <v>119</v>
      </c>
      <c r="BE550" s="172">
        <f>IF(N550="základní",J550,0)</f>
        <v>0</v>
      </c>
      <c r="BF550" s="172">
        <f>IF(N550="snížená",J550,0)</f>
        <v>0</v>
      </c>
      <c r="BG550" s="172">
        <f>IF(N550="zákl. přenesená",J550,0)</f>
        <v>0</v>
      </c>
      <c r="BH550" s="172">
        <f>IF(N550="sníž. přenesená",J550,0)</f>
        <v>0</v>
      </c>
      <c r="BI550" s="172">
        <f>IF(N550="nulová",J550,0)</f>
        <v>0</v>
      </c>
      <c r="BJ550" s="17" t="s">
        <v>23</v>
      </c>
      <c r="BK550" s="172">
        <f>ROUND(I550*H550,2)</f>
        <v>0</v>
      </c>
      <c r="BL550" s="17" t="s">
        <v>126</v>
      </c>
      <c r="BM550" s="17" t="s">
        <v>898</v>
      </c>
    </row>
    <row r="551" spans="2:47" s="1" customFormat="1" ht="22.5" customHeight="1">
      <c r="B551" s="34"/>
      <c r="D551" s="173" t="s">
        <v>128</v>
      </c>
      <c r="F551" s="174" t="s">
        <v>897</v>
      </c>
      <c r="I551" s="134"/>
      <c r="L551" s="34"/>
      <c r="M551" s="63"/>
      <c r="N551" s="35"/>
      <c r="O551" s="35"/>
      <c r="P551" s="35"/>
      <c r="Q551" s="35"/>
      <c r="R551" s="35"/>
      <c r="S551" s="35"/>
      <c r="T551" s="64"/>
      <c r="AT551" s="17" t="s">
        <v>128</v>
      </c>
      <c r="AU551" s="17" t="s">
        <v>82</v>
      </c>
    </row>
    <row r="552" spans="2:47" s="1" customFormat="1" ht="42" customHeight="1">
      <c r="B552" s="34"/>
      <c r="D552" s="177" t="s">
        <v>130</v>
      </c>
      <c r="F552" s="205" t="s">
        <v>889</v>
      </c>
      <c r="I552" s="134"/>
      <c r="L552" s="34"/>
      <c r="M552" s="63"/>
      <c r="N552" s="35"/>
      <c r="O552" s="35"/>
      <c r="P552" s="35"/>
      <c r="Q552" s="35"/>
      <c r="R552" s="35"/>
      <c r="S552" s="35"/>
      <c r="T552" s="64"/>
      <c r="AT552" s="17" t="s">
        <v>130</v>
      </c>
      <c r="AU552" s="17" t="s">
        <v>82</v>
      </c>
    </row>
    <row r="553" spans="2:65" s="1" customFormat="1" ht="31.5" customHeight="1">
      <c r="B553" s="160"/>
      <c r="C553" s="161" t="s">
        <v>899</v>
      </c>
      <c r="D553" s="161" t="s">
        <v>121</v>
      </c>
      <c r="E553" s="162" t="s">
        <v>900</v>
      </c>
      <c r="F553" s="163" t="s">
        <v>901</v>
      </c>
      <c r="G553" s="164" t="s">
        <v>409</v>
      </c>
      <c r="H553" s="165">
        <v>1</v>
      </c>
      <c r="I553" s="166"/>
      <c r="J553" s="167">
        <f aca="true" t="shared" si="0" ref="J553:J558">ROUND(I553*H553,2)</f>
        <v>0</v>
      </c>
      <c r="K553" s="163" t="s">
        <v>22</v>
      </c>
      <c r="L553" s="34"/>
      <c r="M553" s="168" t="s">
        <v>22</v>
      </c>
      <c r="N553" s="169" t="s">
        <v>45</v>
      </c>
      <c r="O553" s="35"/>
      <c r="P553" s="170">
        <f aca="true" t="shared" si="1" ref="P553:P558">O553*H553</f>
        <v>0</v>
      </c>
      <c r="Q553" s="170">
        <v>0</v>
      </c>
      <c r="R553" s="170">
        <f aca="true" t="shared" si="2" ref="R553:R558">Q553*H553</f>
        <v>0</v>
      </c>
      <c r="S553" s="170">
        <v>0</v>
      </c>
      <c r="T553" s="171">
        <f aca="true" t="shared" si="3" ref="T553:T558">S553*H553</f>
        <v>0</v>
      </c>
      <c r="AR553" s="17" t="s">
        <v>126</v>
      </c>
      <c r="AT553" s="17" t="s">
        <v>121</v>
      </c>
      <c r="AU553" s="17" t="s">
        <v>82</v>
      </c>
      <c r="AY553" s="17" t="s">
        <v>119</v>
      </c>
      <c r="BE553" s="172">
        <f aca="true" t="shared" si="4" ref="BE553:BE558">IF(N553="základní",J553,0)</f>
        <v>0</v>
      </c>
      <c r="BF553" s="172">
        <f aca="true" t="shared" si="5" ref="BF553:BF558">IF(N553="snížená",J553,0)</f>
        <v>0</v>
      </c>
      <c r="BG553" s="172">
        <f aca="true" t="shared" si="6" ref="BG553:BG558">IF(N553="zákl. přenesená",J553,0)</f>
        <v>0</v>
      </c>
      <c r="BH553" s="172">
        <f aca="true" t="shared" si="7" ref="BH553:BH558">IF(N553="sníž. přenesená",J553,0)</f>
        <v>0</v>
      </c>
      <c r="BI553" s="172">
        <f aca="true" t="shared" si="8" ref="BI553:BI558">IF(N553="nulová",J553,0)</f>
        <v>0</v>
      </c>
      <c r="BJ553" s="17" t="s">
        <v>23</v>
      </c>
      <c r="BK553" s="172">
        <f aca="true" t="shared" si="9" ref="BK553:BK558">ROUND(I553*H553,2)</f>
        <v>0</v>
      </c>
      <c r="BL553" s="17" t="s">
        <v>126</v>
      </c>
      <c r="BM553" s="17" t="s">
        <v>902</v>
      </c>
    </row>
    <row r="554" spans="2:65" s="1" customFormat="1" ht="31.5" customHeight="1">
      <c r="B554" s="160"/>
      <c r="C554" s="161" t="s">
        <v>903</v>
      </c>
      <c r="D554" s="161" t="s">
        <v>121</v>
      </c>
      <c r="E554" s="162" t="s">
        <v>904</v>
      </c>
      <c r="F554" s="163" t="s">
        <v>905</v>
      </c>
      <c r="G554" s="164" t="s">
        <v>409</v>
      </c>
      <c r="H554" s="165">
        <v>2</v>
      </c>
      <c r="I554" s="166"/>
      <c r="J554" s="167">
        <f t="shared" si="0"/>
        <v>0</v>
      </c>
      <c r="K554" s="163" t="s">
        <v>22</v>
      </c>
      <c r="L554" s="34"/>
      <c r="M554" s="168" t="s">
        <v>22</v>
      </c>
      <c r="N554" s="169" t="s">
        <v>45</v>
      </c>
      <c r="O554" s="35"/>
      <c r="P554" s="170">
        <f t="shared" si="1"/>
        <v>0</v>
      </c>
      <c r="Q554" s="170">
        <v>0</v>
      </c>
      <c r="R554" s="170">
        <f t="shared" si="2"/>
        <v>0</v>
      </c>
      <c r="S554" s="170">
        <v>0</v>
      </c>
      <c r="T554" s="171">
        <f t="shared" si="3"/>
        <v>0</v>
      </c>
      <c r="AR554" s="17" t="s">
        <v>126</v>
      </c>
      <c r="AT554" s="17" t="s">
        <v>121</v>
      </c>
      <c r="AU554" s="17" t="s">
        <v>82</v>
      </c>
      <c r="AY554" s="17" t="s">
        <v>119</v>
      </c>
      <c r="BE554" s="172">
        <f t="shared" si="4"/>
        <v>0</v>
      </c>
      <c r="BF554" s="172">
        <f t="shared" si="5"/>
        <v>0</v>
      </c>
      <c r="BG554" s="172">
        <f t="shared" si="6"/>
        <v>0</v>
      </c>
      <c r="BH554" s="172">
        <f t="shared" si="7"/>
        <v>0</v>
      </c>
      <c r="BI554" s="172">
        <f t="shared" si="8"/>
        <v>0</v>
      </c>
      <c r="BJ554" s="17" t="s">
        <v>23</v>
      </c>
      <c r="BK554" s="172">
        <f t="shared" si="9"/>
        <v>0</v>
      </c>
      <c r="BL554" s="17" t="s">
        <v>126</v>
      </c>
      <c r="BM554" s="17" t="s">
        <v>906</v>
      </c>
    </row>
    <row r="555" spans="2:65" s="1" customFormat="1" ht="31.5" customHeight="1">
      <c r="B555" s="160"/>
      <c r="C555" s="161" t="s">
        <v>907</v>
      </c>
      <c r="D555" s="161" t="s">
        <v>121</v>
      </c>
      <c r="E555" s="162" t="s">
        <v>908</v>
      </c>
      <c r="F555" s="163" t="s">
        <v>909</v>
      </c>
      <c r="G555" s="164" t="s">
        <v>409</v>
      </c>
      <c r="H555" s="165">
        <v>2</v>
      </c>
      <c r="I555" s="166"/>
      <c r="J555" s="167">
        <f t="shared" si="0"/>
        <v>0</v>
      </c>
      <c r="K555" s="163" t="s">
        <v>22</v>
      </c>
      <c r="L555" s="34"/>
      <c r="M555" s="168" t="s">
        <v>22</v>
      </c>
      <c r="N555" s="169" t="s">
        <v>45</v>
      </c>
      <c r="O555" s="35"/>
      <c r="P555" s="170">
        <f t="shared" si="1"/>
        <v>0</v>
      </c>
      <c r="Q555" s="170">
        <v>0</v>
      </c>
      <c r="R555" s="170">
        <f t="shared" si="2"/>
        <v>0</v>
      </c>
      <c r="S555" s="170">
        <v>0</v>
      </c>
      <c r="T555" s="171">
        <f t="shared" si="3"/>
        <v>0</v>
      </c>
      <c r="AR555" s="17" t="s">
        <v>126</v>
      </c>
      <c r="AT555" s="17" t="s">
        <v>121</v>
      </c>
      <c r="AU555" s="17" t="s">
        <v>82</v>
      </c>
      <c r="AY555" s="17" t="s">
        <v>119</v>
      </c>
      <c r="BE555" s="172">
        <f t="shared" si="4"/>
        <v>0</v>
      </c>
      <c r="BF555" s="172">
        <f t="shared" si="5"/>
        <v>0</v>
      </c>
      <c r="BG555" s="172">
        <f t="shared" si="6"/>
        <v>0</v>
      </c>
      <c r="BH555" s="172">
        <f t="shared" si="7"/>
        <v>0</v>
      </c>
      <c r="BI555" s="172">
        <f t="shared" si="8"/>
        <v>0</v>
      </c>
      <c r="BJ555" s="17" t="s">
        <v>23</v>
      </c>
      <c r="BK555" s="172">
        <f t="shared" si="9"/>
        <v>0</v>
      </c>
      <c r="BL555" s="17" t="s">
        <v>126</v>
      </c>
      <c r="BM555" s="17" t="s">
        <v>910</v>
      </c>
    </row>
    <row r="556" spans="2:65" s="1" customFormat="1" ht="31.5" customHeight="1">
      <c r="B556" s="160"/>
      <c r="C556" s="161" t="s">
        <v>911</v>
      </c>
      <c r="D556" s="161" t="s">
        <v>121</v>
      </c>
      <c r="E556" s="162" t="s">
        <v>912</v>
      </c>
      <c r="F556" s="163" t="s">
        <v>913</v>
      </c>
      <c r="G556" s="164" t="s">
        <v>409</v>
      </c>
      <c r="H556" s="165">
        <v>3</v>
      </c>
      <c r="I556" s="166"/>
      <c r="J556" s="167">
        <f t="shared" si="0"/>
        <v>0</v>
      </c>
      <c r="K556" s="163" t="s">
        <v>22</v>
      </c>
      <c r="L556" s="34"/>
      <c r="M556" s="168" t="s">
        <v>22</v>
      </c>
      <c r="N556" s="169" t="s">
        <v>45</v>
      </c>
      <c r="O556" s="35"/>
      <c r="P556" s="170">
        <f t="shared" si="1"/>
        <v>0</v>
      </c>
      <c r="Q556" s="170">
        <v>0</v>
      </c>
      <c r="R556" s="170">
        <f t="shared" si="2"/>
        <v>0</v>
      </c>
      <c r="S556" s="170">
        <v>0</v>
      </c>
      <c r="T556" s="171">
        <f t="shared" si="3"/>
        <v>0</v>
      </c>
      <c r="AR556" s="17" t="s">
        <v>126</v>
      </c>
      <c r="AT556" s="17" t="s">
        <v>121</v>
      </c>
      <c r="AU556" s="17" t="s">
        <v>82</v>
      </c>
      <c r="AY556" s="17" t="s">
        <v>119</v>
      </c>
      <c r="BE556" s="172">
        <f t="shared" si="4"/>
        <v>0</v>
      </c>
      <c r="BF556" s="172">
        <f t="shared" si="5"/>
        <v>0</v>
      </c>
      <c r="BG556" s="172">
        <f t="shared" si="6"/>
        <v>0</v>
      </c>
      <c r="BH556" s="172">
        <f t="shared" si="7"/>
        <v>0</v>
      </c>
      <c r="BI556" s="172">
        <f t="shared" si="8"/>
        <v>0</v>
      </c>
      <c r="BJ556" s="17" t="s">
        <v>23</v>
      </c>
      <c r="BK556" s="172">
        <f t="shared" si="9"/>
        <v>0</v>
      </c>
      <c r="BL556" s="17" t="s">
        <v>126</v>
      </c>
      <c r="BM556" s="17" t="s">
        <v>914</v>
      </c>
    </row>
    <row r="557" spans="2:65" s="1" customFormat="1" ht="31.5" customHeight="1">
      <c r="B557" s="160"/>
      <c r="C557" s="161" t="s">
        <v>915</v>
      </c>
      <c r="D557" s="161" t="s">
        <v>121</v>
      </c>
      <c r="E557" s="162" t="s">
        <v>916</v>
      </c>
      <c r="F557" s="163" t="s">
        <v>917</v>
      </c>
      <c r="G557" s="164" t="s">
        <v>409</v>
      </c>
      <c r="H557" s="165">
        <v>3</v>
      </c>
      <c r="I557" s="166"/>
      <c r="J557" s="167">
        <f t="shared" si="0"/>
        <v>0</v>
      </c>
      <c r="K557" s="163" t="s">
        <v>22</v>
      </c>
      <c r="L557" s="34"/>
      <c r="M557" s="168" t="s">
        <v>22</v>
      </c>
      <c r="N557" s="169" t="s">
        <v>45</v>
      </c>
      <c r="O557" s="35"/>
      <c r="P557" s="170">
        <f t="shared" si="1"/>
        <v>0</v>
      </c>
      <c r="Q557" s="170">
        <v>0</v>
      </c>
      <c r="R557" s="170">
        <f t="shared" si="2"/>
        <v>0</v>
      </c>
      <c r="S557" s="170">
        <v>0</v>
      </c>
      <c r="T557" s="171">
        <f t="shared" si="3"/>
        <v>0</v>
      </c>
      <c r="AR557" s="17" t="s">
        <v>126</v>
      </c>
      <c r="AT557" s="17" t="s">
        <v>121</v>
      </c>
      <c r="AU557" s="17" t="s">
        <v>82</v>
      </c>
      <c r="AY557" s="17" t="s">
        <v>119</v>
      </c>
      <c r="BE557" s="172">
        <f t="shared" si="4"/>
        <v>0</v>
      </c>
      <c r="BF557" s="172">
        <f t="shared" si="5"/>
        <v>0</v>
      </c>
      <c r="BG557" s="172">
        <f t="shared" si="6"/>
        <v>0</v>
      </c>
      <c r="BH557" s="172">
        <f t="shared" si="7"/>
        <v>0</v>
      </c>
      <c r="BI557" s="172">
        <f t="shared" si="8"/>
        <v>0</v>
      </c>
      <c r="BJ557" s="17" t="s">
        <v>23</v>
      </c>
      <c r="BK557" s="172">
        <f t="shared" si="9"/>
        <v>0</v>
      </c>
      <c r="BL557" s="17" t="s">
        <v>126</v>
      </c>
      <c r="BM557" s="17" t="s">
        <v>918</v>
      </c>
    </row>
    <row r="558" spans="2:65" s="1" customFormat="1" ht="22.5" customHeight="1">
      <c r="B558" s="160"/>
      <c r="C558" s="161" t="s">
        <v>919</v>
      </c>
      <c r="D558" s="161" t="s">
        <v>121</v>
      </c>
      <c r="E558" s="162" t="s">
        <v>920</v>
      </c>
      <c r="F558" s="163" t="s">
        <v>921</v>
      </c>
      <c r="G558" s="164" t="s">
        <v>409</v>
      </c>
      <c r="H558" s="165">
        <v>10</v>
      </c>
      <c r="I558" s="166"/>
      <c r="J558" s="167">
        <f t="shared" si="0"/>
        <v>0</v>
      </c>
      <c r="K558" s="163" t="s">
        <v>125</v>
      </c>
      <c r="L558" s="34"/>
      <c r="M558" s="168" t="s">
        <v>22</v>
      </c>
      <c r="N558" s="169" t="s">
        <v>45</v>
      </c>
      <c r="O558" s="35"/>
      <c r="P558" s="170">
        <f t="shared" si="1"/>
        <v>0</v>
      </c>
      <c r="Q558" s="170">
        <v>0.01424</v>
      </c>
      <c r="R558" s="170">
        <f t="shared" si="2"/>
        <v>0.1424</v>
      </c>
      <c r="S558" s="170">
        <v>0</v>
      </c>
      <c r="T558" s="171">
        <f t="shared" si="3"/>
        <v>0</v>
      </c>
      <c r="AR558" s="17" t="s">
        <v>126</v>
      </c>
      <c r="AT558" s="17" t="s">
        <v>121</v>
      </c>
      <c r="AU558" s="17" t="s">
        <v>82</v>
      </c>
      <c r="AY558" s="17" t="s">
        <v>119</v>
      </c>
      <c r="BE558" s="172">
        <f t="shared" si="4"/>
        <v>0</v>
      </c>
      <c r="BF558" s="172">
        <f t="shared" si="5"/>
        <v>0</v>
      </c>
      <c r="BG558" s="172">
        <f t="shared" si="6"/>
        <v>0</v>
      </c>
      <c r="BH558" s="172">
        <f t="shared" si="7"/>
        <v>0</v>
      </c>
      <c r="BI558" s="172">
        <f t="shared" si="8"/>
        <v>0</v>
      </c>
      <c r="BJ558" s="17" t="s">
        <v>23</v>
      </c>
      <c r="BK558" s="172">
        <f t="shared" si="9"/>
        <v>0</v>
      </c>
      <c r="BL558" s="17" t="s">
        <v>126</v>
      </c>
      <c r="BM558" s="17" t="s">
        <v>922</v>
      </c>
    </row>
    <row r="559" spans="2:47" s="1" customFormat="1" ht="22.5" customHeight="1">
      <c r="B559" s="34"/>
      <c r="D559" s="173" t="s">
        <v>128</v>
      </c>
      <c r="F559" s="174" t="s">
        <v>921</v>
      </c>
      <c r="I559" s="134"/>
      <c r="L559" s="34"/>
      <c r="M559" s="63"/>
      <c r="N559" s="35"/>
      <c r="O559" s="35"/>
      <c r="P559" s="35"/>
      <c r="Q559" s="35"/>
      <c r="R559" s="35"/>
      <c r="S559" s="35"/>
      <c r="T559" s="64"/>
      <c r="AT559" s="17" t="s">
        <v>128</v>
      </c>
      <c r="AU559" s="17" t="s">
        <v>82</v>
      </c>
    </row>
    <row r="560" spans="2:47" s="1" customFormat="1" ht="30" customHeight="1">
      <c r="B560" s="34"/>
      <c r="D560" s="177" t="s">
        <v>130</v>
      </c>
      <c r="F560" s="205" t="s">
        <v>923</v>
      </c>
      <c r="I560" s="134"/>
      <c r="L560" s="34"/>
      <c r="M560" s="63"/>
      <c r="N560" s="35"/>
      <c r="O560" s="35"/>
      <c r="P560" s="35"/>
      <c r="Q560" s="35"/>
      <c r="R560" s="35"/>
      <c r="S560" s="35"/>
      <c r="T560" s="64"/>
      <c r="AT560" s="17" t="s">
        <v>130</v>
      </c>
      <c r="AU560" s="17" t="s">
        <v>82</v>
      </c>
    </row>
    <row r="561" spans="2:65" s="1" customFormat="1" ht="31.5" customHeight="1">
      <c r="B561" s="160"/>
      <c r="C561" s="207" t="s">
        <v>924</v>
      </c>
      <c r="D561" s="207" t="s">
        <v>367</v>
      </c>
      <c r="E561" s="208" t="s">
        <v>925</v>
      </c>
      <c r="F561" s="209" t="s">
        <v>926</v>
      </c>
      <c r="G561" s="210" t="s">
        <v>409</v>
      </c>
      <c r="H561" s="211">
        <v>4</v>
      </c>
      <c r="I561" s="212"/>
      <c r="J561" s="213">
        <f>ROUND(I561*H561,2)</f>
        <v>0</v>
      </c>
      <c r="K561" s="209" t="s">
        <v>125</v>
      </c>
      <c r="L561" s="214"/>
      <c r="M561" s="215" t="s">
        <v>22</v>
      </c>
      <c r="N561" s="216" t="s">
        <v>45</v>
      </c>
      <c r="O561" s="35"/>
      <c r="P561" s="170">
        <f>O561*H561</f>
        <v>0</v>
      </c>
      <c r="Q561" s="170">
        <v>0.254</v>
      </c>
      <c r="R561" s="170">
        <f>Q561*H561</f>
        <v>1.016</v>
      </c>
      <c r="S561" s="170">
        <v>0</v>
      </c>
      <c r="T561" s="171">
        <f>S561*H561</f>
        <v>0</v>
      </c>
      <c r="AR561" s="17" t="s">
        <v>179</v>
      </c>
      <c r="AT561" s="17" t="s">
        <v>367</v>
      </c>
      <c r="AU561" s="17" t="s">
        <v>82</v>
      </c>
      <c r="AY561" s="17" t="s">
        <v>119</v>
      </c>
      <c r="BE561" s="172">
        <f>IF(N561="základní",J561,0)</f>
        <v>0</v>
      </c>
      <c r="BF561" s="172">
        <f>IF(N561="snížená",J561,0)</f>
        <v>0</v>
      </c>
      <c r="BG561" s="172">
        <f>IF(N561="zákl. přenesená",J561,0)</f>
        <v>0</v>
      </c>
      <c r="BH561" s="172">
        <f>IF(N561="sníž. přenesená",J561,0)</f>
        <v>0</v>
      </c>
      <c r="BI561" s="172">
        <f>IF(N561="nulová",J561,0)</f>
        <v>0</v>
      </c>
      <c r="BJ561" s="17" t="s">
        <v>23</v>
      </c>
      <c r="BK561" s="172">
        <f>ROUND(I561*H561,2)</f>
        <v>0</v>
      </c>
      <c r="BL561" s="17" t="s">
        <v>126</v>
      </c>
      <c r="BM561" s="17" t="s">
        <v>927</v>
      </c>
    </row>
    <row r="562" spans="2:47" s="1" customFormat="1" ht="42" customHeight="1">
      <c r="B562" s="34"/>
      <c r="D562" s="177" t="s">
        <v>128</v>
      </c>
      <c r="F562" s="206" t="s">
        <v>928</v>
      </c>
      <c r="I562" s="134"/>
      <c r="L562" s="34"/>
      <c r="M562" s="63"/>
      <c r="N562" s="35"/>
      <c r="O562" s="35"/>
      <c r="P562" s="35"/>
      <c r="Q562" s="35"/>
      <c r="R562" s="35"/>
      <c r="S562" s="35"/>
      <c r="T562" s="64"/>
      <c r="AT562" s="17" t="s">
        <v>128</v>
      </c>
      <c r="AU562" s="17" t="s">
        <v>82</v>
      </c>
    </row>
    <row r="563" spans="2:65" s="1" customFormat="1" ht="31.5" customHeight="1">
      <c r="B563" s="160"/>
      <c r="C563" s="207" t="s">
        <v>929</v>
      </c>
      <c r="D563" s="207" t="s">
        <v>367</v>
      </c>
      <c r="E563" s="208" t="s">
        <v>930</v>
      </c>
      <c r="F563" s="209" t="s">
        <v>931</v>
      </c>
      <c r="G563" s="210" t="s">
        <v>409</v>
      </c>
      <c r="H563" s="211">
        <v>6</v>
      </c>
      <c r="I563" s="212"/>
      <c r="J563" s="213">
        <f>ROUND(I563*H563,2)</f>
        <v>0</v>
      </c>
      <c r="K563" s="209" t="s">
        <v>125</v>
      </c>
      <c r="L563" s="214"/>
      <c r="M563" s="215" t="s">
        <v>22</v>
      </c>
      <c r="N563" s="216" t="s">
        <v>45</v>
      </c>
      <c r="O563" s="35"/>
      <c r="P563" s="170">
        <f>O563*H563</f>
        <v>0</v>
      </c>
      <c r="Q563" s="170">
        <v>0.506</v>
      </c>
      <c r="R563" s="170">
        <f>Q563*H563</f>
        <v>3.036</v>
      </c>
      <c r="S563" s="170">
        <v>0</v>
      </c>
      <c r="T563" s="171">
        <f>S563*H563</f>
        <v>0</v>
      </c>
      <c r="AR563" s="17" t="s">
        <v>179</v>
      </c>
      <c r="AT563" s="17" t="s">
        <v>367</v>
      </c>
      <c r="AU563" s="17" t="s">
        <v>82</v>
      </c>
      <c r="AY563" s="17" t="s">
        <v>119</v>
      </c>
      <c r="BE563" s="172">
        <f>IF(N563="základní",J563,0)</f>
        <v>0</v>
      </c>
      <c r="BF563" s="172">
        <f>IF(N563="snížená",J563,0)</f>
        <v>0</v>
      </c>
      <c r="BG563" s="172">
        <f>IF(N563="zákl. přenesená",J563,0)</f>
        <v>0</v>
      </c>
      <c r="BH563" s="172">
        <f>IF(N563="sníž. přenesená",J563,0)</f>
        <v>0</v>
      </c>
      <c r="BI563" s="172">
        <f>IF(N563="nulová",J563,0)</f>
        <v>0</v>
      </c>
      <c r="BJ563" s="17" t="s">
        <v>23</v>
      </c>
      <c r="BK563" s="172">
        <f>ROUND(I563*H563,2)</f>
        <v>0</v>
      </c>
      <c r="BL563" s="17" t="s">
        <v>126</v>
      </c>
      <c r="BM563" s="17" t="s">
        <v>932</v>
      </c>
    </row>
    <row r="564" spans="2:47" s="1" customFormat="1" ht="42" customHeight="1">
      <c r="B564" s="34"/>
      <c r="D564" s="177" t="s">
        <v>128</v>
      </c>
      <c r="F564" s="206" t="s">
        <v>933</v>
      </c>
      <c r="I564" s="134"/>
      <c r="L564" s="34"/>
      <c r="M564" s="63"/>
      <c r="N564" s="35"/>
      <c r="O564" s="35"/>
      <c r="P564" s="35"/>
      <c r="Q564" s="35"/>
      <c r="R564" s="35"/>
      <c r="S564" s="35"/>
      <c r="T564" s="64"/>
      <c r="AT564" s="17" t="s">
        <v>128</v>
      </c>
      <c r="AU564" s="17" t="s">
        <v>82</v>
      </c>
    </row>
    <row r="565" spans="2:65" s="1" customFormat="1" ht="22.5" customHeight="1">
      <c r="B565" s="160"/>
      <c r="C565" s="161" t="s">
        <v>934</v>
      </c>
      <c r="D565" s="161" t="s">
        <v>121</v>
      </c>
      <c r="E565" s="162" t="s">
        <v>935</v>
      </c>
      <c r="F565" s="163" t="s">
        <v>936</v>
      </c>
      <c r="G565" s="164" t="s">
        <v>409</v>
      </c>
      <c r="H565" s="165">
        <v>7</v>
      </c>
      <c r="I565" s="166"/>
      <c r="J565" s="167">
        <f>ROUND(I565*H565,2)</f>
        <v>0</v>
      </c>
      <c r="K565" s="163" t="s">
        <v>125</v>
      </c>
      <c r="L565" s="34"/>
      <c r="M565" s="168" t="s">
        <v>22</v>
      </c>
      <c r="N565" s="169" t="s">
        <v>45</v>
      </c>
      <c r="O565" s="35"/>
      <c r="P565" s="170">
        <f>O565*H565</f>
        <v>0</v>
      </c>
      <c r="Q565" s="170">
        <v>0.02137</v>
      </c>
      <c r="R565" s="170">
        <f>Q565*H565</f>
        <v>0.14959</v>
      </c>
      <c r="S565" s="170">
        <v>0</v>
      </c>
      <c r="T565" s="171">
        <f>S565*H565</f>
        <v>0</v>
      </c>
      <c r="AR565" s="17" t="s">
        <v>126</v>
      </c>
      <c r="AT565" s="17" t="s">
        <v>121</v>
      </c>
      <c r="AU565" s="17" t="s">
        <v>82</v>
      </c>
      <c r="AY565" s="17" t="s">
        <v>119</v>
      </c>
      <c r="BE565" s="172">
        <f>IF(N565="základní",J565,0)</f>
        <v>0</v>
      </c>
      <c r="BF565" s="172">
        <f>IF(N565="snížená",J565,0)</f>
        <v>0</v>
      </c>
      <c r="BG565" s="172">
        <f>IF(N565="zákl. přenesená",J565,0)</f>
        <v>0</v>
      </c>
      <c r="BH565" s="172">
        <f>IF(N565="sníž. přenesená",J565,0)</f>
        <v>0</v>
      </c>
      <c r="BI565" s="172">
        <f>IF(N565="nulová",J565,0)</f>
        <v>0</v>
      </c>
      <c r="BJ565" s="17" t="s">
        <v>23</v>
      </c>
      <c r="BK565" s="172">
        <f>ROUND(I565*H565,2)</f>
        <v>0</v>
      </c>
      <c r="BL565" s="17" t="s">
        <v>126</v>
      </c>
      <c r="BM565" s="17" t="s">
        <v>937</v>
      </c>
    </row>
    <row r="566" spans="2:47" s="1" customFormat="1" ht="22.5" customHeight="1">
      <c r="B566" s="34"/>
      <c r="D566" s="173" t="s">
        <v>128</v>
      </c>
      <c r="F566" s="174" t="s">
        <v>936</v>
      </c>
      <c r="I566" s="134"/>
      <c r="L566" s="34"/>
      <c r="M566" s="63"/>
      <c r="N566" s="35"/>
      <c r="O566" s="35"/>
      <c r="P566" s="35"/>
      <c r="Q566" s="35"/>
      <c r="R566" s="35"/>
      <c r="S566" s="35"/>
      <c r="T566" s="64"/>
      <c r="AT566" s="17" t="s">
        <v>128</v>
      </c>
      <c r="AU566" s="17" t="s">
        <v>82</v>
      </c>
    </row>
    <row r="567" spans="2:47" s="1" customFormat="1" ht="30" customHeight="1">
      <c r="B567" s="34"/>
      <c r="D567" s="177" t="s">
        <v>130</v>
      </c>
      <c r="F567" s="205" t="s">
        <v>923</v>
      </c>
      <c r="I567" s="134"/>
      <c r="L567" s="34"/>
      <c r="M567" s="63"/>
      <c r="N567" s="35"/>
      <c r="O567" s="35"/>
      <c r="P567" s="35"/>
      <c r="Q567" s="35"/>
      <c r="R567" s="35"/>
      <c r="S567" s="35"/>
      <c r="T567" s="64"/>
      <c r="AT567" s="17" t="s">
        <v>130</v>
      </c>
      <c r="AU567" s="17" t="s">
        <v>82</v>
      </c>
    </row>
    <row r="568" spans="2:65" s="1" customFormat="1" ht="22.5" customHeight="1">
      <c r="B568" s="160"/>
      <c r="C568" s="207" t="s">
        <v>938</v>
      </c>
      <c r="D568" s="207" t="s">
        <v>367</v>
      </c>
      <c r="E568" s="208" t="s">
        <v>939</v>
      </c>
      <c r="F568" s="209" t="s">
        <v>940</v>
      </c>
      <c r="G568" s="210" t="s">
        <v>409</v>
      </c>
      <c r="H568" s="211">
        <v>7</v>
      </c>
      <c r="I568" s="212"/>
      <c r="J568" s="213">
        <f>ROUND(I568*H568,2)</f>
        <v>0</v>
      </c>
      <c r="K568" s="209" t="s">
        <v>125</v>
      </c>
      <c r="L568" s="214"/>
      <c r="M568" s="215" t="s">
        <v>22</v>
      </c>
      <c r="N568" s="216" t="s">
        <v>45</v>
      </c>
      <c r="O568" s="35"/>
      <c r="P568" s="170">
        <f>O568*H568</f>
        <v>0</v>
      </c>
      <c r="Q568" s="170">
        <v>0.585</v>
      </c>
      <c r="R568" s="170">
        <f>Q568*H568</f>
        <v>4.095</v>
      </c>
      <c r="S568" s="170">
        <v>0</v>
      </c>
      <c r="T568" s="171">
        <f>S568*H568</f>
        <v>0</v>
      </c>
      <c r="AR568" s="17" t="s">
        <v>179</v>
      </c>
      <c r="AT568" s="17" t="s">
        <v>367</v>
      </c>
      <c r="AU568" s="17" t="s">
        <v>82</v>
      </c>
      <c r="AY568" s="17" t="s">
        <v>119</v>
      </c>
      <c r="BE568" s="172">
        <f>IF(N568="základní",J568,0)</f>
        <v>0</v>
      </c>
      <c r="BF568" s="172">
        <f>IF(N568="snížená",J568,0)</f>
        <v>0</v>
      </c>
      <c r="BG568" s="172">
        <f>IF(N568="zákl. přenesená",J568,0)</f>
        <v>0</v>
      </c>
      <c r="BH568" s="172">
        <f>IF(N568="sníž. přenesená",J568,0)</f>
        <v>0</v>
      </c>
      <c r="BI568" s="172">
        <f>IF(N568="nulová",J568,0)</f>
        <v>0</v>
      </c>
      <c r="BJ568" s="17" t="s">
        <v>23</v>
      </c>
      <c r="BK568" s="172">
        <f>ROUND(I568*H568,2)</f>
        <v>0</v>
      </c>
      <c r="BL568" s="17" t="s">
        <v>126</v>
      </c>
      <c r="BM568" s="17" t="s">
        <v>941</v>
      </c>
    </row>
    <row r="569" spans="2:47" s="1" customFormat="1" ht="42" customHeight="1">
      <c r="B569" s="34"/>
      <c r="D569" s="177" t="s">
        <v>128</v>
      </c>
      <c r="F569" s="206" t="s">
        <v>942</v>
      </c>
      <c r="I569" s="134"/>
      <c r="L569" s="34"/>
      <c r="M569" s="63"/>
      <c r="N569" s="35"/>
      <c r="O569" s="35"/>
      <c r="P569" s="35"/>
      <c r="Q569" s="35"/>
      <c r="R569" s="35"/>
      <c r="S569" s="35"/>
      <c r="T569" s="64"/>
      <c r="AT569" s="17" t="s">
        <v>128</v>
      </c>
      <c r="AU569" s="17" t="s">
        <v>82</v>
      </c>
    </row>
    <row r="570" spans="2:65" s="1" customFormat="1" ht="22.5" customHeight="1">
      <c r="B570" s="160"/>
      <c r="C570" s="161" t="s">
        <v>943</v>
      </c>
      <c r="D570" s="161" t="s">
        <v>121</v>
      </c>
      <c r="E570" s="162" t="s">
        <v>944</v>
      </c>
      <c r="F570" s="163" t="s">
        <v>945</v>
      </c>
      <c r="G570" s="164" t="s">
        <v>409</v>
      </c>
      <c r="H570" s="165">
        <v>6</v>
      </c>
      <c r="I570" s="166"/>
      <c r="J570" s="167">
        <f>ROUND(I570*H570,2)</f>
        <v>0</v>
      </c>
      <c r="K570" s="163" t="s">
        <v>125</v>
      </c>
      <c r="L570" s="34"/>
      <c r="M570" s="168" t="s">
        <v>22</v>
      </c>
      <c r="N570" s="169" t="s">
        <v>45</v>
      </c>
      <c r="O570" s="35"/>
      <c r="P570" s="170">
        <f>O570*H570</f>
        <v>0</v>
      </c>
      <c r="Q570" s="170">
        <v>0.02753</v>
      </c>
      <c r="R570" s="170">
        <f>Q570*H570</f>
        <v>0.16518</v>
      </c>
      <c r="S570" s="170">
        <v>0</v>
      </c>
      <c r="T570" s="171">
        <f>S570*H570</f>
        <v>0</v>
      </c>
      <c r="AR570" s="17" t="s">
        <v>126</v>
      </c>
      <c r="AT570" s="17" t="s">
        <v>121</v>
      </c>
      <c r="AU570" s="17" t="s">
        <v>82</v>
      </c>
      <c r="AY570" s="17" t="s">
        <v>119</v>
      </c>
      <c r="BE570" s="172">
        <f>IF(N570="základní",J570,0)</f>
        <v>0</v>
      </c>
      <c r="BF570" s="172">
        <f>IF(N570="snížená",J570,0)</f>
        <v>0</v>
      </c>
      <c r="BG570" s="172">
        <f>IF(N570="zákl. přenesená",J570,0)</f>
        <v>0</v>
      </c>
      <c r="BH570" s="172">
        <f>IF(N570="sníž. přenesená",J570,0)</f>
        <v>0</v>
      </c>
      <c r="BI570" s="172">
        <f>IF(N570="nulová",J570,0)</f>
        <v>0</v>
      </c>
      <c r="BJ570" s="17" t="s">
        <v>23</v>
      </c>
      <c r="BK570" s="172">
        <f>ROUND(I570*H570,2)</f>
        <v>0</v>
      </c>
      <c r="BL570" s="17" t="s">
        <v>126</v>
      </c>
      <c r="BM570" s="17" t="s">
        <v>946</v>
      </c>
    </row>
    <row r="571" spans="2:47" s="1" customFormat="1" ht="22.5" customHeight="1">
      <c r="B571" s="34"/>
      <c r="D571" s="173" t="s">
        <v>128</v>
      </c>
      <c r="F571" s="174" t="s">
        <v>945</v>
      </c>
      <c r="I571" s="134"/>
      <c r="L571" s="34"/>
      <c r="M571" s="63"/>
      <c r="N571" s="35"/>
      <c r="O571" s="35"/>
      <c r="P571" s="35"/>
      <c r="Q571" s="35"/>
      <c r="R571" s="35"/>
      <c r="S571" s="35"/>
      <c r="T571" s="64"/>
      <c r="AT571" s="17" t="s">
        <v>128</v>
      </c>
      <c r="AU571" s="17" t="s">
        <v>82</v>
      </c>
    </row>
    <row r="572" spans="2:47" s="1" customFormat="1" ht="42" customHeight="1">
      <c r="B572" s="34"/>
      <c r="D572" s="177" t="s">
        <v>130</v>
      </c>
      <c r="F572" s="205" t="s">
        <v>947</v>
      </c>
      <c r="I572" s="134"/>
      <c r="L572" s="34"/>
      <c r="M572" s="63"/>
      <c r="N572" s="35"/>
      <c r="O572" s="35"/>
      <c r="P572" s="35"/>
      <c r="Q572" s="35"/>
      <c r="R572" s="35"/>
      <c r="S572" s="35"/>
      <c r="T572" s="64"/>
      <c r="AT572" s="17" t="s">
        <v>130</v>
      </c>
      <c r="AU572" s="17" t="s">
        <v>82</v>
      </c>
    </row>
    <row r="573" spans="2:65" s="1" customFormat="1" ht="22.5" customHeight="1">
      <c r="B573" s="160"/>
      <c r="C573" s="207" t="s">
        <v>948</v>
      </c>
      <c r="D573" s="207" t="s">
        <v>367</v>
      </c>
      <c r="E573" s="208" t="s">
        <v>949</v>
      </c>
      <c r="F573" s="209" t="s">
        <v>950</v>
      </c>
      <c r="G573" s="210" t="s">
        <v>409</v>
      </c>
      <c r="H573" s="211">
        <v>6</v>
      </c>
      <c r="I573" s="212"/>
      <c r="J573" s="213">
        <f>ROUND(I573*H573,2)</f>
        <v>0</v>
      </c>
      <c r="K573" s="209" t="s">
        <v>125</v>
      </c>
      <c r="L573" s="214"/>
      <c r="M573" s="215" t="s">
        <v>22</v>
      </c>
      <c r="N573" s="216" t="s">
        <v>45</v>
      </c>
      <c r="O573" s="35"/>
      <c r="P573" s="170">
        <f>O573*H573</f>
        <v>0</v>
      </c>
      <c r="Q573" s="170">
        <v>1.6</v>
      </c>
      <c r="R573" s="170">
        <f>Q573*H573</f>
        <v>9.600000000000001</v>
      </c>
      <c r="S573" s="170">
        <v>0</v>
      </c>
      <c r="T573" s="171">
        <f>S573*H573</f>
        <v>0</v>
      </c>
      <c r="AR573" s="17" t="s">
        <v>179</v>
      </c>
      <c r="AT573" s="17" t="s">
        <v>367</v>
      </c>
      <c r="AU573" s="17" t="s">
        <v>82</v>
      </c>
      <c r="AY573" s="17" t="s">
        <v>119</v>
      </c>
      <c r="BE573" s="172">
        <f>IF(N573="základní",J573,0)</f>
        <v>0</v>
      </c>
      <c r="BF573" s="172">
        <f>IF(N573="snížená",J573,0)</f>
        <v>0</v>
      </c>
      <c r="BG573" s="172">
        <f>IF(N573="zákl. přenesená",J573,0)</f>
        <v>0</v>
      </c>
      <c r="BH573" s="172">
        <f>IF(N573="sníž. přenesená",J573,0)</f>
        <v>0</v>
      </c>
      <c r="BI573" s="172">
        <f>IF(N573="nulová",J573,0)</f>
        <v>0</v>
      </c>
      <c r="BJ573" s="17" t="s">
        <v>23</v>
      </c>
      <c r="BK573" s="172">
        <f>ROUND(I573*H573,2)</f>
        <v>0</v>
      </c>
      <c r="BL573" s="17" t="s">
        <v>126</v>
      </c>
      <c r="BM573" s="17" t="s">
        <v>951</v>
      </c>
    </row>
    <row r="574" spans="2:47" s="1" customFormat="1" ht="42" customHeight="1">
      <c r="B574" s="34"/>
      <c r="D574" s="177" t="s">
        <v>128</v>
      </c>
      <c r="F574" s="206" t="s">
        <v>952</v>
      </c>
      <c r="I574" s="134"/>
      <c r="L574" s="34"/>
      <c r="M574" s="63"/>
      <c r="N574" s="35"/>
      <c r="O574" s="35"/>
      <c r="P574" s="35"/>
      <c r="Q574" s="35"/>
      <c r="R574" s="35"/>
      <c r="S574" s="35"/>
      <c r="T574" s="64"/>
      <c r="AT574" s="17" t="s">
        <v>128</v>
      </c>
      <c r="AU574" s="17" t="s">
        <v>82</v>
      </c>
    </row>
    <row r="575" spans="2:65" s="1" customFormat="1" ht="22.5" customHeight="1">
      <c r="B575" s="160"/>
      <c r="C575" s="207" t="s">
        <v>953</v>
      </c>
      <c r="D575" s="207" t="s">
        <v>367</v>
      </c>
      <c r="E575" s="208" t="s">
        <v>954</v>
      </c>
      <c r="F575" s="209" t="s">
        <v>955</v>
      </c>
      <c r="G575" s="210" t="s">
        <v>409</v>
      </c>
      <c r="H575" s="211">
        <v>17</v>
      </c>
      <c r="I575" s="212"/>
      <c r="J575" s="213">
        <f>ROUND(I575*H575,2)</f>
        <v>0</v>
      </c>
      <c r="K575" s="209" t="s">
        <v>125</v>
      </c>
      <c r="L575" s="214"/>
      <c r="M575" s="215" t="s">
        <v>22</v>
      </c>
      <c r="N575" s="216" t="s">
        <v>45</v>
      </c>
      <c r="O575" s="35"/>
      <c r="P575" s="170">
        <f>O575*H575</f>
        <v>0</v>
      </c>
      <c r="Q575" s="170">
        <v>0.002</v>
      </c>
      <c r="R575" s="170">
        <f>Q575*H575</f>
        <v>0.034</v>
      </c>
      <c r="S575" s="170">
        <v>0</v>
      </c>
      <c r="T575" s="171">
        <f>S575*H575</f>
        <v>0</v>
      </c>
      <c r="AR575" s="17" t="s">
        <v>179</v>
      </c>
      <c r="AT575" s="17" t="s">
        <v>367</v>
      </c>
      <c r="AU575" s="17" t="s">
        <v>82</v>
      </c>
      <c r="AY575" s="17" t="s">
        <v>119</v>
      </c>
      <c r="BE575" s="172">
        <f>IF(N575="základní",J575,0)</f>
        <v>0</v>
      </c>
      <c r="BF575" s="172">
        <f>IF(N575="snížená",J575,0)</f>
        <v>0</v>
      </c>
      <c r="BG575" s="172">
        <f>IF(N575="zákl. přenesená",J575,0)</f>
        <v>0</v>
      </c>
      <c r="BH575" s="172">
        <f>IF(N575="sníž. přenesená",J575,0)</f>
        <v>0</v>
      </c>
      <c r="BI575" s="172">
        <f>IF(N575="nulová",J575,0)</f>
        <v>0</v>
      </c>
      <c r="BJ575" s="17" t="s">
        <v>23</v>
      </c>
      <c r="BK575" s="172">
        <f>ROUND(I575*H575,2)</f>
        <v>0</v>
      </c>
      <c r="BL575" s="17" t="s">
        <v>126</v>
      </c>
      <c r="BM575" s="17" t="s">
        <v>956</v>
      </c>
    </row>
    <row r="576" spans="2:47" s="1" customFormat="1" ht="30" customHeight="1">
      <c r="B576" s="34"/>
      <c r="D576" s="177" t="s">
        <v>128</v>
      </c>
      <c r="F576" s="206" t="s">
        <v>957</v>
      </c>
      <c r="I576" s="134"/>
      <c r="L576" s="34"/>
      <c r="M576" s="63"/>
      <c r="N576" s="35"/>
      <c r="O576" s="35"/>
      <c r="P576" s="35"/>
      <c r="Q576" s="35"/>
      <c r="R576" s="35"/>
      <c r="S576" s="35"/>
      <c r="T576" s="64"/>
      <c r="AT576" s="17" t="s">
        <v>128</v>
      </c>
      <c r="AU576" s="17" t="s">
        <v>82</v>
      </c>
    </row>
    <row r="577" spans="2:65" s="1" customFormat="1" ht="31.5" customHeight="1">
      <c r="B577" s="160"/>
      <c r="C577" s="161" t="s">
        <v>958</v>
      </c>
      <c r="D577" s="161" t="s">
        <v>121</v>
      </c>
      <c r="E577" s="162" t="s">
        <v>959</v>
      </c>
      <c r="F577" s="163" t="s">
        <v>960</v>
      </c>
      <c r="G577" s="164" t="s">
        <v>409</v>
      </c>
      <c r="H577" s="165">
        <v>1</v>
      </c>
      <c r="I577" s="166"/>
      <c r="J577" s="167">
        <f>ROUND(I577*H577,2)</f>
        <v>0</v>
      </c>
      <c r="K577" s="163" t="s">
        <v>22</v>
      </c>
      <c r="L577" s="34"/>
      <c r="M577" s="168" t="s">
        <v>22</v>
      </c>
      <c r="N577" s="169" t="s">
        <v>45</v>
      </c>
      <c r="O577" s="35"/>
      <c r="P577" s="170">
        <f>O577*H577</f>
        <v>0</v>
      </c>
      <c r="Q577" s="170">
        <v>0.0014</v>
      </c>
      <c r="R577" s="170">
        <f>Q577*H577</f>
        <v>0.0014</v>
      </c>
      <c r="S577" s="170">
        <v>0</v>
      </c>
      <c r="T577" s="171">
        <f>S577*H577</f>
        <v>0</v>
      </c>
      <c r="AR577" s="17" t="s">
        <v>126</v>
      </c>
      <c r="AT577" s="17" t="s">
        <v>121</v>
      </c>
      <c r="AU577" s="17" t="s">
        <v>82</v>
      </c>
      <c r="AY577" s="17" t="s">
        <v>119</v>
      </c>
      <c r="BE577" s="172">
        <f>IF(N577="základní",J577,0)</f>
        <v>0</v>
      </c>
      <c r="BF577" s="172">
        <f>IF(N577="snížená",J577,0)</f>
        <v>0</v>
      </c>
      <c r="BG577" s="172">
        <f>IF(N577="zákl. přenesená",J577,0)</f>
        <v>0</v>
      </c>
      <c r="BH577" s="172">
        <f>IF(N577="sníž. přenesená",J577,0)</f>
        <v>0</v>
      </c>
      <c r="BI577" s="172">
        <f>IF(N577="nulová",J577,0)</f>
        <v>0</v>
      </c>
      <c r="BJ577" s="17" t="s">
        <v>23</v>
      </c>
      <c r="BK577" s="172">
        <f>ROUND(I577*H577,2)</f>
        <v>0</v>
      </c>
      <c r="BL577" s="17" t="s">
        <v>126</v>
      </c>
      <c r="BM577" s="17" t="s">
        <v>961</v>
      </c>
    </row>
    <row r="578" spans="2:47" s="1" customFormat="1" ht="22.5" customHeight="1">
      <c r="B578" s="34"/>
      <c r="D578" s="177" t="s">
        <v>128</v>
      </c>
      <c r="F578" s="206" t="s">
        <v>960</v>
      </c>
      <c r="I578" s="134"/>
      <c r="L578" s="34"/>
      <c r="M578" s="63"/>
      <c r="N578" s="35"/>
      <c r="O578" s="35"/>
      <c r="P578" s="35"/>
      <c r="Q578" s="35"/>
      <c r="R578" s="35"/>
      <c r="S578" s="35"/>
      <c r="T578" s="64"/>
      <c r="AT578" s="17" t="s">
        <v>128</v>
      </c>
      <c r="AU578" s="17" t="s">
        <v>82</v>
      </c>
    </row>
    <row r="579" spans="2:65" s="1" customFormat="1" ht="22.5" customHeight="1">
      <c r="B579" s="160"/>
      <c r="C579" s="207" t="s">
        <v>962</v>
      </c>
      <c r="D579" s="207" t="s">
        <v>367</v>
      </c>
      <c r="E579" s="208" t="s">
        <v>963</v>
      </c>
      <c r="F579" s="209" t="s">
        <v>964</v>
      </c>
      <c r="G579" s="210" t="s">
        <v>409</v>
      </c>
      <c r="H579" s="211">
        <v>1</v>
      </c>
      <c r="I579" s="212"/>
      <c r="J579" s="213">
        <f>ROUND(I579*H579,2)</f>
        <v>0</v>
      </c>
      <c r="K579" s="209" t="s">
        <v>22</v>
      </c>
      <c r="L579" s="214"/>
      <c r="M579" s="215" t="s">
        <v>22</v>
      </c>
      <c r="N579" s="216" t="s">
        <v>45</v>
      </c>
      <c r="O579" s="35"/>
      <c r="P579" s="170">
        <f>O579*H579</f>
        <v>0</v>
      </c>
      <c r="Q579" s="170">
        <v>0</v>
      </c>
      <c r="R579" s="170">
        <f>Q579*H579</f>
        <v>0</v>
      </c>
      <c r="S579" s="170">
        <v>0</v>
      </c>
      <c r="T579" s="171">
        <f>S579*H579</f>
        <v>0</v>
      </c>
      <c r="AR579" s="17" t="s">
        <v>179</v>
      </c>
      <c r="AT579" s="17" t="s">
        <v>367</v>
      </c>
      <c r="AU579" s="17" t="s">
        <v>82</v>
      </c>
      <c r="AY579" s="17" t="s">
        <v>119</v>
      </c>
      <c r="BE579" s="172">
        <f>IF(N579="základní",J579,0)</f>
        <v>0</v>
      </c>
      <c r="BF579" s="172">
        <f>IF(N579="snížená",J579,0)</f>
        <v>0</v>
      </c>
      <c r="BG579" s="172">
        <f>IF(N579="zákl. přenesená",J579,0)</f>
        <v>0</v>
      </c>
      <c r="BH579" s="172">
        <f>IF(N579="sníž. přenesená",J579,0)</f>
        <v>0</v>
      </c>
      <c r="BI579" s="172">
        <f>IF(N579="nulová",J579,0)</f>
        <v>0</v>
      </c>
      <c r="BJ579" s="17" t="s">
        <v>23</v>
      </c>
      <c r="BK579" s="172">
        <f>ROUND(I579*H579,2)</f>
        <v>0</v>
      </c>
      <c r="BL579" s="17" t="s">
        <v>126</v>
      </c>
      <c r="BM579" s="17" t="s">
        <v>965</v>
      </c>
    </row>
    <row r="580" spans="2:47" s="1" customFormat="1" ht="22.5" customHeight="1">
      <c r="B580" s="34"/>
      <c r="D580" s="177" t="s">
        <v>128</v>
      </c>
      <c r="F580" s="206" t="s">
        <v>964</v>
      </c>
      <c r="I580" s="134"/>
      <c r="L580" s="34"/>
      <c r="M580" s="63"/>
      <c r="N580" s="35"/>
      <c r="O580" s="35"/>
      <c r="P580" s="35"/>
      <c r="Q580" s="35"/>
      <c r="R580" s="35"/>
      <c r="S580" s="35"/>
      <c r="T580" s="64"/>
      <c r="AT580" s="17" t="s">
        <v>128</v>
      </c>
      <c r="AU580" s="17" t="s">
        <v>82</v>
      </c>
    </row>
    <row r="581" spans="2:65" s="1" customFormat="1" ht="31.5" customHeight="1">
      <c r="B581" s="160"/>
      <c r="C581" s="161" t="s">
        <v>966</v>
      </c>
      <c r="D581" s="161" t="s">
        <v>121</v>
      </c>
      <c r="E581" s="162" t="s">
        <v>967</v>
      </c>
      <c r="F581" s="163" t="s">
        <v>968</v>
      </c>
      <c r="G581" s="164" t="s">
        <v>409</v>
      </c>
      <c r="H581" s="165">
        <v>17</v>
      </c>
      <c r="I581" s="166"/>
      <c r="J581" s="167">
        <f>ROUND(I581*H581,2)</f>
        <v>0</v>
      </c>
      <c r="K581" s="163" t="s">
        <v>22</v>
      </c>
      <c r="L581" s="34"/>
      <c r="M581" s="168" t="s">
        <v>22</v>
      </c>
      <c r="N581" s="169" t="s">
        <v>45</v>
      </c>
      <c r="O581" s="35"/>
      <c r="P581" s="170">
        <f>O581*H581</f>
        <v>0</v>
      </c>
      <c r="Q581" s="170">
        <v>0.002</v>
      </c>
      <c r="R581" s="170">
        <f>Q581*H581</f>
        <v>0.034</v>
      </c>
      <c r="S581" s="170">
        <v>0</v>
      </c>
      <c r="T581" s="171">
        <f>S581*H581</f>
        <v>0</v>
      </c>
      <c r="AR581" s="17" t="s">
        <v>126</v>
      </c>
      <c r="AT581" s="17" t="s">
        <v>121</v>
      </c>
      <c r="AU581" s="17" t="s">
        <v>82</v>
      </c>
      <c r="AY581" s="17" t="s">
        <v>119</v>
      </c>
      <c r="BE581" s="172">
        <f>IF(N581="základní",J581,0)</f>
        <v>0</v>
      </c>
      <c r="BF581" s="172">
        <f>IF(N581="snížená",J581,0)</f>
        <v>0</v>
      </c>
      <c r="BG581" s="172">
        <f>IF(N581="zákl. přenesená",J581,0)</f>
        <v>0</v>
      </c>
      <c r="BH581" s="172">
        <f>IF(N581="sníž. přenesená",J581,0)</f>
        <v>0</v>
      </c>
      <c r="BI581" s="172">
        <f>IF(N581="nulová",J581,0)</f>
        <v>0</v>
      </c>
      <c r="BJ581" s="17" t="s">
        <v>23</v>
      </c>
      <c r="BK581" s="172">
        <f>ROUND(I581*H581,2)</f>
        <v>0</v>
      </c>
      <c r="BL581" s="17" t="s">
        <v>126</v>
      </c>
      <c r="BM581" s="17" t="s">
        <v>969</v>
      </c>
    </row>
    <row r="582" spans="2:47" s="1" customFormat="1" ht="22.5" customHeight="1">
      <c r="B582" s="34"/>
      <c r="D582" s="177" t="s">
        <v>128</v>
      </c>
      <c r="F582" s="206" t="s">
        <v>968</v>
      </c>
      <c r="I582" s="134"/>
      <c r="L582" s="34"/>
      <c r="M582" s="63"/>
      <c r="N582" s="35"/>
      <c r="O582" s="35"/>
      <c r="P582" s="35"/>
      <c r="Q582" s="35"/>
      <c r="R582" s="35"/>
      <c r="S582" s="35"/>
      <c r="T582" s="64"/>
      <c r="AT582" s="17" t="s">
        <v>128</v>
      </c>
      <c r="AU582" s="17" t="s">
        <v>82</v>
      </c>
    </row>
    <row r="583" spans="2:65" s="1" customFormat="1" ht="22.5" customHeight="1">
      <c r="B583" s="160"/>
      <c r="C583" s="207" t="s">
        <v>970</v>
      </c>
      <c r="D583" s="207" t="s">
        <v>367</v>
      </c>
      <c r="E583" s="208" t="s">
        <v>971</v>
      </c>
      <c r="F583" s="209" t="s">
        <v>972</v>
      </c>
      <c r="G583" s="210" t="s">
        <v>409</v>
      </c>
      <c r="H583" s="211">
        <v>17</v>
      </c>
      <c r="I583" s="212"/>
      <c r="J583" s="213">
        <f>ROUND(I583*H583,2)</f>
        <v>0</v>
      </c>
      <c r="K583" s="209" t="s">
        <v>22</v>
      </c>
      <c r="L583" s="214"/>
      <c r="M583" s="215" t="s">
        <v>22</v>
      </c>
      <c r="N583" s="216" t="s">
        <v>45</v>
      </c>
      <c r="O583" s="35"/>
      <c r="P583" s="170">
        <f>O583*H583</f>
        <v>0</v>
      </c>
      <c r="Q583" s="170">
        <v>0</v>
      </c>
      <c r="R583" s="170">
        <f>Q583*H583</f>
        <v>0</v>
      </c>
      <c r="S583" s="170">
        <v>0</v>
      </c>
      <c r="T583" s="171">
        <f>S583*H583</f>
        <v>0</v>
      </c>
      <c r="AR583" s="17" t="s">
        <v>179</v>
      </c>
      <c r="AT583" s="17" t="s">
        <v>367</v>
      </c>
      <c r="AU583" s="17" t="s">
        <v>82</v>
      </c>
      <c r="AY583" s="17" t="s">
        <v>119</v>
      </c>
      <c r="BE583" s="172">
        <f>IF(N583="základní",J583,0)</f>
        <v>0</v>
      </c>
      <c r="BF583" s="172">
        <f>IF(N583="snížená",J583,0)</f>
        <v>0</v>
      </c>
      <c r="BG583" s="172">
        <f>IF(N583="zákl. přenesená",J583,0)</f>
        <v>0</v>
      </c>
      <c r="BH583" s="172">
        <f>IF(N583="sníž. přenesená",J583,0)</f>
        <v>0</v>
      </c>
      <c r="BI583" s="172">
        <f>IF(N583="nulová",J583,0)</f>
        <v>0</v>
      </c>
      <c r="BJ583" s="17" t="s">
        <v>23</v>
      </c>
      <c r="BK583" s="172">
        <f>ROUND(I583*H583,2)</f>
        <v>0</v>
      </c>
      <c r="BL583" s="17" t="s">
        <v>126</v>
      </c>
      <c r="BM583" s="17" t="s">
        <v>973</v>
      </c>
    </row>
    <row r="584" spans="2:47" s="1" customFormat="1" ht="22.5" customHeight="1">
      <c r="B584" s="34"/>
      <c r="D584" s="177" t="s">
        <v>128</v>
      </c>
      <c r="F584" s="206" t="s">
        <v>972</v>
      </c>
      <c r="I584" s="134"/>
      <c r="L584" s="34"/>
      <c r="M584" s="63"/>
      <c r="N584" s="35"/>
      <c r="O584" s="35"/>
      <c r="P584" s="35"/>
      <c r="Q584" s="35"/>
      <c r="R584" s="35"/>
      <c r="S584" s="35"/>
      <c r="T584" s="64"/>
      <c r="AT584" s="17" t="s">
        <v>128</v>
      </c>
      <c r="AU584" s="17" t="s">
        <v>82</v>
      </c>
    </row>
    <row r="585" spans="2:65" s="1" customFormat="1" ht="31.5" customHeight="1">
      <c r="B585" s="160"/>
      <c r="C585" s="161" t="s">
        <v>974</v>
      </c>
      <c r="D585" s="161" t="s">
        <v>121</v>
      </c>
      <c r="E585" s="162" t="s">
        <v>975</v>
      </c>
      <c r="F585" s="163" t="s">
        <v>976</v>
      </c>
      <c r="G585" s="164" t="s">
        <v>409</v>
      </c>
      <c r="H585" s="165">
        <v>16</v>
      </c>
      <c r="I585" s="166"/>
      <c r="J585" s="167">
        <f>ROUND(I585*H585,2)</f>
        <v>0</v>
      </c>
      <c r="K585" s="163" t="s">
        <v>22</v>
      </c>
      <c r="L585" s="34"/>
      <c r="M585" s="168" t="s">
        <v>22</v>
      </c>
      <c r="N585" s="169" t="s">
        <v>45</v>
      </c>
      <c r="O585" s="35"/>
      <c r="P585" s="170">
        <f>O585*H585</f>
        <v>0</v>
      </c>
      <c r="Q585" s="170">
        <v>0.0023</v>
      </c>
      <c r="R585" s="170">
        <f>Q585*H585</f>
        <v>0.0368</v>
      </c>
      <c r="S585" s="170">
        <v>0</v>
      </c>
      <c r="T585" s="171">
        <f>S585*H585</f>
        <v>0</v>
      </c>
      <c r="AR585" s="17" t="s">
        <v>126</v>
      </c>
      <c r="AT585" s="17" t="s">
        <v>121</v>
      </c>
      <c r="AU585" s="17" t="s">
        <v>82</v>
      </c>
      <c r="AY585" s="17" t="s">
        <v>119</v>
      </c>
      <c r="BE585" s="172">
        <f>IF(N585="základní",J585,0)</f>
        <v>0</v>
      </c>
      <c r="BF585" s="172">
        <f>IF(N585="snížená",J585,0)</f>
        <v>0</v>
      </c>
      <c r="BG585" s="172">
        <f>IF(N585="zákl. přenesená",J585,0)</f>
        <v>0</v>
      </c>
      <c r="BH585" s="172">
        <f>IF(N585="sníž. přenesená",J585,0)</f>
        <v>0</v>
      </c>
      <c r="BI585" s="172">
        <f>IF(N585="nulová",J585,0)</f>
        <v>0</v>
      </c>
      <c r="BJ585" s="17" t="s">
        <v>23</v>
      </c>
      <c r="BK585" s="172">
        <f>ROUND(I585*H585,2)</f>
        <v>0</v>
      </c>
      <c r="BL585" s="17" t="s">
        <v>126</v>
      </c>
      <c r="BM585" s="17" t="s">
        <v>977</v>
      </c>
    </row>
    <row r="586" spans="2:47" s="1" customFormat="1" ht="22.5" customHeight="1">
      <c r="B586" s="34"/>
      <c r="D586" s="177" t="s">
        <v>128</v>
      </c>
      <c r="F586" s="206" t="s">
        <v>960</v>
      </c>
      <c r="I586" s="134"/>
      <c r="L586" s="34"/>
      <c r="M586" s="63"/>
      <c r="N586" s="35"/>
      <c r="O586" s="35"/>
      <c r="P586" s="35"/>
      <c r="Q586" s="35"/>
      <c r="R586" s="35"/>
      <c r="S586" s="35"/>
      <c r="T586" s="64"/>
      <c r="AT586" s="17" t="s">
        <v>128</v>
      </c>
      <c r="AU586" s="17" t="s">
        <v>82</v>
      </c>
    </row>
    <row r="587" spans="2:65" s="1" customFormat="1" ht="22.5" customHeight="1">
      <c r="B587" s="160"/>
      <c r="C587" s="207" t="s">
        <v>978</v>
      </c>
      <c r="D587" s="207" t="s">
        <v>367</v>
      </c>
      <c r="E587" s="208" t="s">
        <v>979</v>
      </c>
      <c r="F587" s="209" t="s">
        <v>980</v>
      </c>
      <c r="G587" s="210" t="s">
        <v>409</v>
      </c>
      <c r="H587" s="211">
        <v>16</v>
      </c>
      <c r="I587" s="212"/>
      <c r="J587" s="213">
        <f>ROUND(I587*H587,2)</f>
        <v>0</v>
      </c>
      <c r="K587" s="209" t="s">
        <v>22</v>
      </c>
      <c r="L587" s="214"/>
      <c r="M587" s="215" t="s">
        <v>22</v>
      </c>
      <c r="N587" s="216" t="s">
        <v>45</v>
      </c>
      <c r="O587" s="35"/>
      <c r="P587" s="170">
        <f>O587*H587</f>
        <v>0</v>
      </c>
      <c r="Q587" s="170">
        <v>0</v>
      </c>
      <c r="R587" s="170">
        <f>Q587*H587</f>
        <v>0</v>
      </c>
      <c r="S587" s="170">
        <v>0</v>
      </c>
      <c r="T587" s="171">
        <f>S587*H587</f>
        <v>0</v>
      </c>
      <c r="AR587" s="17" t="s">
        <v>179</v>
      </c>
      <c r="AT587" s="17" t="s">
        <v>367</v>
      </c>
      <c r="AU587" s="17" t="s">
        <v>82</v>
      </c>
      <c r="AY587" s="17" t="s">
        <v>119</v>
      </c>
      <c r="BE587" s="172">
        <f>IF(N587="základní",J587,0)</f>
        <v>0</v>
      </c>
      <c r="BF587" s="172">
        <f>IF(N587="snížená",J587,0)</f>
        <v>0</v>
      </c>
      <c r="BG587" s="172">
        <f>IF(N587="zákl. přenesená",J587,0)</f>
        <v>0</v>
      </c>
      <c r="BH587" s="172">
        <f>IF(N587="sníž. přenesená",J587,0)</f>
        <v>0</v>
      </c>
      <c r="BI587" s="172">
        <f>IF(N587="nulová",J587,0)</f>
        <v>0</v>
      </c>
      <c r="BJ587" s="17" t="s">
        <v>23</v>
      </c>
      <c r="BK587" s="172">
        <f>ROUND(I587*H587,2)</f>
        <v>0</v>
      </c>
      <c r="BL587" s="17" t="s">
        <v>126</v>
      </c>
      <c r="BM587" s="17" t="s">
        <v>981</v>
      </c>
    </row>
    <row r="588" spans="2:47" s="1" customFormat="1" ht="22.5" customHeight="1">
      <c r="B588" s="34"/>
      <c r="D588" s="177" t="s">
        <v>128</v>
      </c>
      <c r="F588" s="206" t="s">
        <v>980</v>
      </c>
      <c r="I588" s="134"/>
      <c r="L588" s="34"/>
      <c r="M588" s="63"/>
      <c r="N588" s="35"/>
      <c r="O588" s="35"/>
      <c r="P588" s="35"/>
      <c r="Q588" s="35"/>
      <c r="R588" s="35"/>
      <c r="S588" s="35"/>
      <c r="T588" s="64"/>
      <c r="AT588" s="17" t="s">
        <v>128</v>
      </c>
      <c r="AU588" s="17" t="s">
        <v>82</v>
      </c>
    </row>
    <row r="589" spans="2:65" s="1" customFormat="1" ht="22.5" customHeight="1">
      <c r="B589" s="160"/>
      <c r="C589" s="161" t="s">
        <v>982</v>
      </c>
      <c r="D589" s="161" t="s">
        <v>121</v>
      </c>
      <c r="E589" s="162" t="s">
        <v>983</v>
      </c>
      <c r="F589" s="163" t="s">
        <v>984</v>
      </c>
      <c r="G589" s="164" t="s">
        <v>409</v>
      </c>
      <c r="H589" s="165">
        <v>7</v>
      </c>
      <c r="I589" s="166"/>
      <c r="J589" s="167">
        <f>ROUND(I589*H589,2)</f>
        <v>0</v>
      </c>
      <c r="K589" s="163" t="s">
        <v>125</v>
      </c>
      <c r="L589" s="34"/>
      <c r="M589" s="168" t="s">
        <v>22</v>
      </c>
      <c r="N589" s="169" t="s">
        <v>45</v>
      </c>
      <c r="O589" s="35"/>
      <c r="P589" s="170">
        <f>O589*H589</f>
        <v>0</v>
      </c>
      <c r="Q589" s="170">
        <v>0.00702</v>
      </c>
      <c r="R589" s="170">
        <f>Q589*H589</f>
        <v>0.04914</v>
      </c>
      <c r="S589" s="170">
        <v>0</v>
      </c>
      <c r="T589" s="171">
        <f>S589*H589</f>
        <v>0</v>
      </c>
      <c r="AR589" s="17" t="s">
        <v>126</v>
      </c>
      <c r="AT589" s="17" t="s">
        <v>121</v>
      </c>
      <c r="AU589" s="17" t="s">
        <v>82</v>
      </c>
      <c r="AY589" s="17" t="s">
        <v>119</v>
      </c>
      <c r="BE589" s="172">
        <f>IF(N589="základní",J589,0)</f>
        <v>0</v>
      </c>
      <c r="BF589" s="172">
        <f>IF(N589="snížená",J589,0)</f>
        <v>0</v>
      </c>
      <c r="BG589" s="172">
        <f>IF(N589="zákl. přenesená",J589,0)</f>
        <v>0</v>
      </c>
      <c r="BH589" s="172">
        <f>IF(N589="sníž. přenesená",J589,0)</f>
        <v>0</v>
      </c>
      <c r="BI589" s="172">
        <f>IF(N589="nulová",J589,0)</f>
        <v>0</v>
      </c>
      <c r="BJ589" s="17" t="s">
        <v>23</v>
      </c>
      <c r="BK589" s="172">
        <f>ROUND(I589*H589,2)</f>
        <v>0</v>
      </c>
      <c r="BL589" s="17" t="s">
        <v>126</v>
      </c>
      <c r="BM589" s="17" t="s">
        <v>985</v>
      </c>
    </row>
    <row r="590" spans="2:47" s="1" customFormat="1" ht="22.5" customHeight="1">
      <c r="B590" s="34"/>
      <c r="D590" s="173" t="s">
        <v>128</v>
      </c>
      <c r="F590" s="174" t="s">
        <v>986</v>
      </c>
      <c r="I590" s="134"/>
      <c r="L590" s="34"/>
      <c r="M590" s="63"/>
      <c r="N590" s="35"/>
      <c r="O590" s="35"/>
      <c r="P590" s="35"/>
      <c r="Q590" s="35"/>
      <c r="R590" s="35"/>
      <c r="S590" s="35"/>
      <c r="T590" s="64"/>
      <c r="AT590" s="17" t="s">
        <v>128</v>
      </c>
      <c r="AU590" s="17" t="s">
        <v>82</v>
      </c>
    </row>
    <row r="591" spans="2:47" s="1" customFormat="1" ht="42" customHeight="1">
      <c r="B591" s="34"/>
      <c r="D591" s="177" t="s">
        <v>130</v>
      </c>
      <c r="F591" s="205" t="s">
        <v>987</v>
      </c>
      <c r="I591" s="134"/>
      <c r="L591" s="34"/>
      <c r="M591" s="63"/>
      <c r="N591" s="35"/>
      <c r="O591" s="35"/>
      <c r="P591" s="35"/>
      <c r="Q591" s="35"/>
      <c r="R591" s="35"/>
      <c r="S591" s="35"/>
      <c r="T591" s="64"/>
      <c r="AT591" s="17" t="s">
        <v>130</v>
      </c>
      <c r="AU591" s="17" t="s">
        <v>82</v>
      </c>
    </row>
    <row r="592" spans="2:65" s="1" customFormat="1" ht="22.5" customHeight="1">
      <c r="B592" s="160"/>
      <c r="C592" s="207" t="s">
        <v>988</v>
      </c>
      <c r="D592" s="207" t="s">
        <v>367</v>
      </c>
      <c r="E592" s="208" t="s">
        <v>989</v>
      </c>
      <c r="F592" s="209" t="s">
        <v>990</v>
      </c>
      <c r="G592" s="210" t="s">
        <v>409</v>
      </c>
      <c r="H592" s="211">
        <v>7</v>
      </c>
      <c r="I592" s="212"/>
      <c r="J592" s="213">
        <f>ROUND(I592*H592,2)</f>
        <v>0</v>
      </c>
      <c r="K592" s="209" t="s">
        <v>125</v>
      </c>
      <c r="L592" s="214"/>
      <c r="M592" s="215" t="s">
        <v>22</v>
      </c>
      <c r="N592" s="216" t="s">
        <v>45</v>
      </c>
      <c r="O592" s="35"/>
      <c r="P592" s="170">
        <f>O592*H592</f>
        <v>0</v>
      </c>
      <c r="Q592" s="170">
        <v>0.102</v>
      </c>
      <c r="R592" s="170">
        <f>Q592*H592</f>
        <v>0.714</v>
      </c>
      <c r="S592" s="170">
        <v>0</v>
      </c>
      <c r="T592" s="171">
        <f>S592*H592</f>
        <v>0</v>
      </c>
      <c r="AR592" s="17" t="s">
        <v>179</v>
      </c>
      <c r="AT592" s="17" t="s">
        <v>367</v>
      </c>
      <c r="AU592" s="17" t="s">
        <v>82</v>
      </c>
      <c r="AY592" s="17" t="s">
        <v>119</v>
      </c>
      <c r="BE592" s="172">
        <f>IF(N592="základní",J592,0)</f>
        <v>0</v>
      </c>
      <c r="BF592" s="172">
        <f>IF(N592="snížená",J592,0)</f>
        <v>0</v>
      </c>
      <c r="BG592" s="172">
        <f>IF(N592="zákl. přenesená",J592,0)</f>
        <v>0</v>
      </c>
      <c r="BH592" s="172">
        <f>IF(N592="sníž. přenesená",J592,0)</f>
        <v>0</v>
      </c>
      <c r="BI592" s="172">
        <f>IF(N592="nulová",J592,0)</f>
        <v>0</v>
      </c>
      <c r="BJ592" s="17" t="s">
        <v>23</v>
      </c>
      <c r="BK592" s="172">
        <f>ROUND(I592*H592,2)</f>
        <v>0</v>
      </c>
      <c r="BL592" s="17" t="s">
        <v>126</v>
      </c>
      <c r="BM592" s="17" t="s">
        <v>991</v>
      </c>
    </row>
    <row r="593" spans="2:47" s="1" customFormat="1" ht="42" customHeight="1">
      <c r="B593" s="34"/>
      <c r="D593" s="173" t="s">
        <v>128</v>
      </c>
      <c r="F593" s="174" t="s">
        <v>992</v>
      </c>
      <c r="I593" s="134"/>
      <c r="L593" s="34"/>
      <c r="M593" s="63"/>
      <c r="N593" s="35"/>
      <c r="O593" s="35"/>
      <c r="P593" s="35"/>
      <c r="Q593" s="35"/>
      <c r="R593" s="35"/>
      <c r="S593" s="35"/>
      <c r="T593" s="64"/>
      <c r="AT593" s="17" t="s">
        <v>128</v>
      </c>
      <c r="AU593" s="17" t="s">
        <v>82</v>
      </c>
    </row>
    <row r="594" spans="2:47" s="1" customFormat="1" ht="30" customHeight="1">
      <c r="B594" s="34"/>
      <c r="D594" s="177" t="s">
        <v>170</v>
      </c>
      <c r="F594" s="205" t="s">
        <v>993</v>
      </c>
      <c r="I594" s="134"/>
      <c r="L594" s="34"/>
      <c r="M594" s="63"/>
      <c r="N594" s="35"/>
      <c r="O594" s="35"/>
      <c r="P594" s="35"/>
      <c r="Q594" s="35"/>
      <c r="R594" s="35"/>
      <c r="S594" s="35"/>
      <c r="T594" s="64"/>
      <c r="AT594" s="17" t="s">
        <v>170</v>
      </c>
      <c r="AU594" s="17" t="s">
        <v>82</v>
      </c>
    </row>
    <row r="595" spans="2:65" s="1" customFormat="1" ht="22.5" customHeight="1">
      <c r="B595" s="160"/>
      <c r="C595" s="161" t="s">
        <v>994</v>
      </c>
      <c r="D595" s="161" t="s">
        <v>121</v>
      </c>
      <c r="E595" s="162" t="s">
        <v>995</v>
      </c>
      <c r="F595" s="163" t="s">
        <v>996</v>
      </c>
      <c r="G595" s="164" t="s">
        <v>409</v>
      </c>
      <c r="H595" s="165">
        <v>6</v>
      </c>
      <c r="I595" s="166"/>
      <c r="J595" s="167">
        <f>ROUND(I595*H595,2)</f>
        <v>0</v>
      </c>
      <c r="K595" s="163" t="s">
        <v>125</v>
      </c>
      <c r="L595" s="34"/>
      <c r="M595" s="168" t="s">
        <v>22</v>
      </c>
      <c r="N595" s="169" t="s">
        <v>45</v>
      </c>
      <c r="O595" s="35"/>
      <c r="P595" s="170">
        <f>O595*H595</f>
        <v>0</v>
      </c>
      <c r="Q595" s="170">
        <v>0</v>
      </c>
      <c r="R595" s="170">
        <f>Q595*H595</f>
        <v>0</v>
      </c>
      <c r="S595" s="170">
        <v>0.2</v>
      </c>
      <c r="T595" s="171">
        <f>S595*H595</f>
        <v>1.2000000000000002</v>
      </c>
      <c r="AR595" s="17" t="s">
        <v>126</v>
      </c>
      <c r="AT595" s="17" t="s">
        <v>121</v>
      </c>
      <c r="AU595" s="17" t="s">
        <v>82</v>
      </c>
      <c r="AY595" s="17" t="s">
        <v>119</v>
      </c>
      <c r="BE595" s="172">
        <f>IF(N595="základní",J595,0)</f>
        <v>0</v>
      </c>
      <c r="BF595" s="172">
        <f>IF(N595="snížená",J595,0)</f>
        <v>0</v>
      </c>
      <c r="BG595" s="172">
        <f>IF(N595="zákl. přenesená",J595,0)</f>
        <v>0</v>
      </c>
      <c r="BH595" s="172">
        <f>IF(N595="sníž. přenesená",J595,0)</f>
        <v>0</v>
      </c>
      <c r="BI595" s="172">
        <f>IF(N595="nulová",J595,0)</f>
        <v>0</v>
      </c>
      <c r="BJ595" s="17" t="s">
        <v>23</v>
      </c>
      <c r="BK595" s="172">
        <f>ROUND(I595*H595,2)</f>
        <v>0</v>
      </c>
      <c r="BL595" s="17" t="s">
        <v>126</v>
      </c>
      <c r="BM595" s="17" t="s">
        <v>997</v>
      </c>
    </row>
    <row r="596" spans="2:47" s="1" customFormat="1" ht="22.5" customHeight="1">
      <c r="B596" s="34"/>
      <c r="D596" s="173" t="s">
        <v>128</v>
      </c>
      <c r="F596" s="174" t="s">
        <v>998</v>
      </c>
      <c r="I596" s="134"/>
      <c r="L596" s="34"/>
      <c r="M596" s="63"/>
      <c r="N596" s="35"/>
      <c r="O596" s="35"/>
      <c r="P596" s="35"/>
      <c r="Q596" s="35"/>
      <c r="R596" s="35"/>
      <c r="S596" s="35"/>
      <c r="T596" s="64"/>
      <c r="AT596" s="17" t="s">
        <v>128</v>
      </c>
      <c r="AU596" s="17" t="s">
        <v>82</v>
      </c>
    </row>
    <row r="597" spans="2:47" s="1" customFormat="1" ht="30" customHeight="1">
      <c r="B597" s="34"/>
      <c r="D597" s="177" t="s">
        <v>170</v>
      </c>
      <c r="F597" s="205" t="s">
        <v>999</v>
      </c>
      <c r="I597" s="134"/>
      <c r="L597" s="34"/>
      <c r="M597" s="63"/>
      <c r="N597" s="35"/>
      <c r="O597" s="35"/>
      <c r="P597" s="35"/>
      <c r="Q597" s="35"/>
      <c r="R597" s="35"/>
      <c r="S597" s="35"/>
      <c r="T597" s="64"/>
      <c r="AT597" s="17" t="s">
        <v>170</v>
      </c>
      <c r="AU597" s="17" t="s">
        <v>82</v>
      </c>
    </row>
    <row r="598" spans="2:65" s="1" customFormat="1" ht="22.5" customHeight="1">
      <c r="B598" s="160"/>
      <c r="C598" s="161" t="s">
        <v>1000</v>
      </c>
      <c r="D598" s="161" t="s">
        <v>121</v>
      </c>
      <c r="E598" s="162" t="s">
        <v>1001</v>
      </c>
      <c r="F598" s="163" t="s">
        <v>1002</v>
      </c>
      <c r="G598" s="164" t="s">
        <v>409</v>
      </c>
      <c r="H598" s="165">
        <v>2</v>
      </c>
      <c r="I598" s="166"/>
      <c r="J598" s="167">
        <f>ROUND(I598*H598,2)</f>
        <v>0</v>
      </c>
      <c r="K598" s="163" t="s">
        <v>125</v>
      </c>
      <c r="L598" s="34"/>
      <c r="M598" s="168" t="s">
        <v>22</v>
      </c>
      <c r="N598" s="169" t="s">
        <v>45</v>
      </c>
      <c r="O598" s="35"/>
      <c r="P598" s="170">
        <f>O598*H598</f>
        <v>0</v>
      </c>
      <c r="Q598" s="170">
        <v>0.06383</v>
      </c>
      <c r="R598" s="170">
        <f>Q598*H598</f>
        <v>0.12766</v>
      </c>
      <c r="S598" s="170">
        <v>0</v>
      </c>
      <c r="T598" s="171">
        <f>S598*H598</f>
        <v>0</v>
      </c>
      <c r="AR598" s="17" t="s">
        <v>126</v>
      </c>
      <c r="AT598" s="17" t="s">
        <v>121</v>
      </c>
      <c r="AU598" s="17" t="s">
        <v>82</v>
      </c>
      <c r="AY598" s="17" t="s">
        <v>119</v>
      </c>
      <c r="BE598" s="172">
        <f>IF(N598="základní",J598,0)</f>
        <v>0</v>
      </c>
      <c r="BF598" s="172">
        <f>IF(N598="snížená",J598,0)</f>
        <v>0</v>
      </c>
      <c r="BG598" s="172">
        <f>IF(N598="zákl. přenesená",J598,0)</f>
        <v>0</v>
      </c>
      <c r="BH598" s="172">
        <f>IF(N598="sníž. přenesená",J598,0)</f>
        <v>0</v>
      </c>
      <c r="BI598" s="172">
        <f>IF(N598="nulová",J598,0)</f>
        <v>0</v>
      </c>
      <c r="BJ598" s="17" t="s">
        <v>23</v>
      </c>
      <c r="BK598" s="172">
        <f>ROUND(I598*H598,2)</f>
        <v>0</v>
      </c>
      <c r="BL598" s="17" t="s">
        <v>126</v>
      </c>
      <c r="BM598" s="17" t="s">
        <v>1003</v>
      </c>
    </row>
    <row r="599" spans="2:47" s="1" customFormat="1" ht="22.5" customHeight="1">
      <c r="B599" s="34"/>
      <c r="D599" s="173" t="s">
        <v>128</v>
      </c>
      <c r="F599" s="174" t="s">
        <v>1002</v>
      </c>
      <c r="I599" s="134"/>
      <c r="L599" s="34"/>
      <c r="M599" s="63"/>
      <c r="N599" s="35"/>
      <c r="O599" s="35"/>
      <c r="P599" s="35"/>
      <c r="Q599" s="35"/>
      <c r="R599" s="35"/>
      <c r="S599" s="35"/>
      <c r="T599" s="64"/>
      <c r="AT599" s="17" t="s">
        <v>128</v>
      </c>
      <c r="AU599" s="17" t="s">
        <v>82</v>
      </c>
    </row>
    <row r="600" spans="2:47" s="1" customFormat="1" ht="42" customHeight="1">
      <c r="B600" s="34"/>
      <c r="D600" s="177" t="s">
        <v>130</v>
      </c>
      <c r="F600" s="205" t="s">
        <v>1004</v>
      </c>
      <c r="I600" s="134"/>
      <c r="L600" s="34"/>
      <c r="M600" s="63"/>
      <c r="N600" s="35"/>
      <c r="O600" s="35"/>
      <c r="P600" s="35"/>
      <c r="Q600" s="35"/>
      <c r="R600" s="35"/>
      <c r="S600" s="35"/>
      <c r="T600" s="64"/>
      <c r="AT600" s="17" t="s">
        <v>130</v>
      </c>
      <c r="AU600" s="17" t="s">
        <v>82</v>
      </c>
    </row>
    <row r="601" spans="2:65" s="1" customFormat="1" ht="22.5" customHeight="1">
      <c r="B601" s="160"/>
      <c r="C601" s="207" t="s">
        <v>1005</v>
      </c>
      <c r="D601" s="207" t="s">
        <v>367</v>
      </c>
      <c r="E601" s="208" t="s">
        <v>1006</v>
      </c>
      <c r="F601" s="209" t="s">
        <v>1007</v>
      </c>
      <c r="G601" s="210" t="s">
        <v>409</v>
      </c>
      <c r="H601" s="211">
        <v>2</v>
      </c>
      <c r="I601" s="212"/>
      <c r="J601" s="213">
        <f>ROUND(I601*H601,2)</f>
        <v>0</v>
      </c>
      <c r="K601" s="209" t="s">
        <v>22</v>
      </c>
      <c r="L601" s="214"/>
      <c r="M601" s="215" t="s">
        <v>22</v>
      </c>
      <c r="N601" s="216" t="s">
        <v>45</v>
      </c>
      <c r="O601" s="35"/>
      <c r="P601" s="170">
        <f>O601*H601</f>
        <v>0</v>
      </c>
      <c r="Q601" s="170">
        <v>0.006</v>
      </c>
      <c r="R601" s="170">
        <f>Q601*H601</f>
        <v>0.012</v>
      </c>
      <c r="S601" s="170">
        <v>0</v>
      </c>
      <c r="T601" s="171">
        <f>S601*H601</f>
        <v>0</v>
      </c>
      <c r="AR601" s="17" t="s">
        <v>179</v>
      </c>
      <c r="AT601" s="17" t="s">
        <v>367</v>
      </c>
      <c r="AU601" s="17" t="s">
        <v>82</v>
      </c>
      <c r="AY601" s="17" t="s">
        <v>119</v>
      </c>
      <c r="BE601" s="172">
        <f>IF(N601="základní",J601,0)</f>
        <v>0</v>
      </c>
      <c r="BF601" s="172">
        <f>IF(N601="snížená",J601,0)</f>
        <v>0</v>
      </c>
      <c r="BG601" s="172">
        <f>IF(N601="zákl. přenesená",J601,0)</f>
        <v>0</v>
      </c>
      <c r="BH601" s="172">
        <f>IF(N601="sníž. přenesená",J601,0)</f>
        <v>0</v>
      </c>
      <c r="BI601" s="172">
        <f>IF(N601="nulová",J601,0)</f>
        <v>0</v>
      </c>
      <c r="BJ601" s="17" t="s">
        <v>23</v>
      </c>
      <c r="BK601" s="172">
        <f>ROUND(I601*H601,2)</f>
        <v>0</v>
      </c>
      <c r="BL601" s="17" t="s">
        <v>126</v>
      </c>
      <c r="BM601" s="17" t="s">
        <v>1008</v>
      </c>
    </row>
    <row r="602" spans="2:47" s="1" customFormat="1" ht="22.5" customHeight="1">
      <c r="B602" s="34"/>
      <c r="D602" s="177" t="s">
        <v>128</v>
      </c>
      <c r="F602" s="206" t="s">
        <v>1007</v>
      </c>
      <c r="I602" s="134"/>
      <c r="L602" s="34"/>
      <c r="M602" s="63"/>
      <c r="N602" s="35"/>
      <c r="O602" s="35"/>
      <c r="P602" s="35"/>
      <c r="Q602" s="35"/>
      <c r="R602" s="35"/>
      <c r="S602" s="35"/>
      <c r="T602" s="64"/>
      <c r="AT602" s="17" t="s">
        <v>128</v>
      </c>
      <c r="AU602" s="17" t="s">
        <v>82</v>
      </c>
    </row>
    <row r="603" spans="2:65" s="1" customFormat="1" ht="22.5" customHeight="1">
      <c r="B603" s="160"/>
      <c r="C603" s="161" t="s">
        <v>1009</v>
      </c>
      <c r="D603" s="161" t="s">
        <v>121</v>
      </c>
      <c r="E603" s="162" t="s">
        <v>1010</v>
      </c>
      <c r="F603" s="163" t="s">
        <v>1011</v>
      </c>
      <c r="G603" s="164" t="s">
        <v>409</v>
      </c>
      <c r="H603" s="165">
        <v>9</v>
      </c>
      <c r="I603" s="166"/>
      <c r="J603" s="167">
        <f>ROUND(I603*H603,2)</f>
        <v>0</v>
      </c>
      <c r="K603" s="163" t="s">
        <v>125</v>
      </c>
      <c r="L603" s="34"/>
      <c r="M603" s="168" t="s">
        <v>22</v>
      </c>
      <c r="N603" s="169" t="s">
        <v>45</v>
      </c>
      <c r="O603" s="35"/>
      <c r="P603" s="170">
        <f>O603*H603</f>
        <v>0</v>
      </c>
      <c r="Q603" s="170">
        <v>0.12303</v>
      </c>
      <c r="R603" s="170">
        <f>Q603*H603</f>
        <v>1.10727</v>
      </c>
      <c r="S603" s="170">
        <v>0</v>
      </c>
      <c r="T603" s="171">
        <f>S603*H603</f>
        <v>0</v>
      </c>
      <c r="AR603" s="17" t="s">
        <v>126</v>
      </c>
      <c r="AT603" s="17" t="s">
        <v>121</v>
      </c>
      <c r="AU603" s="17" t="s">
        <v>82</v>
      </c>
      <c r="AY603" s="17" t="s">
        <v>119</v>
      </c>
      <c r="BE603" s="172">
        <f>IF(N603="základní",J603,0)</f>
        <v>0</v>
      </c>
      <c r="BF603" s="172">
        <f>IF(N603="snížená",J603,0)</f>
        <v>0</v>
      </c>
      <c r="BG603" s="172">
        <f>IF(N603="zákl. přenesená",J603,0)</f>
        <v>0</v>
      </c>
      <c r="BH603" s="172">
        <f>IF(N603="sníž. přenesená",J603,0)</f>
        <v>0</v>
      </c>
      <c r="BI603" s="172">
        <f>IF(N603="nulová",J603,0)</f>
        <v>0</v>
      </c>
      <c r="BJ603" s="17" t="s">
        <v>23</v>
      </c>
      <c r="BK603" s="172">
        <f>ROUND(I603*H603,2)</f>
        <v>0</v>
      </c>
      <c r="BL603" s="17" t="s">
        <v>126</v>
      </c>
      <c r="BM603" s="17" t="s">
        <v>1012</v>
      </c>
    </row>
    <row r="604" spans="2:47" s="1" customFormat="1" ht="22.5" customHeight="1">
      <c r="B604" s="34"/>
      <c r="D604" s="173" t="s">
        <v>128</v>
      </c>
      <c r="F604" s="174" t="s">
        <v>1011</v>
      </c>
      <c r="I604" s="134"/>
      <c r="L604" s="34"/>
      <c r="M604" s="63"/>
      <c r="N604" s="35"/>
      <c r="O604" s="35"/>
      <c r="P604" s="35"/>
      <c r="Q604" s="35"/>
      <c r="R604" s="35"/>
      <c r="S604" s="35"/>
      <c r="T604" s="64"/>
      <c r="AT604" s="17" t="s">
        <v>128</v>
      </c>
      <c r="AU604" s="17" t="s">
        <v>82</v>
      </c>
    </row>
    <row r="605" spans="2:47" s="1" customFormat="1" ht="42" customHeight="1">
      <c r="B605" s="34"/>
      <c r="D605" s="177" t="s">
        <v>130</v>
      </c>
      <c r="F605" s="205" t="s">
        <v>1004</v>
      </c>
      <c r="I605" s="134"/>
      <c r="L605" s="34"/>
      <c r="M605" s="63"/>
      <c r="N605" s="35"/>
      <c r="O605" s="35"/>
      <c r="P605" s="35"/>
      <c r="Q605" s="35"/>
      <c r="R605" s="35"/>
      <c r="S605" s="35"/>
      <c r="T605" s="64"/>
      <c r="AT605" s="17" t="s">
        <v>130</v>
      </c>
      <c r="AU605" s="17" t="s">
        <v>82</v>
      </c>
    </row>
    <row r="606" spans="2:65" s="1" customFormat="1" ht="22.5" customHeight="1">
      <c r="B606" s="160"/>
      <c r="C606" s="207" t="s">
        <v>1013</v>
      </c>
      <c r="D606" s="207" t="s">
        <v>367</v>
      </c>
      <c r="E606" s="208" t="s">
        <v>1014</v>
      </c>
      <c r="F606" s="209" t="s">
        <v>1015</v>
      </c>
      <c r="G606" s="210" t="s">
        <v>409</v>
      </c>
      <c r="H606" s="211">
        <v>9</v>
      </c>
      <c r="I606" s="212"/>
      <c r="J606" s="213">
        <f>ROUND(I606*H606,2)</f>
        <v>0</v>
      </c>
      <c r="K606" s="209" t="s">
        <v>22</v>
      </c>
      <c r="L606" s="214"/>
      <c r="M606" s="215" t="s">
        <v>22</v>
      </c>
      <c r="N606" s="216" t="s">
        <v>45</v>
      </c>
      <c r="O606" s="35"/>
      <c r="P606" s="170">
        <f>O606*H606</f>
        <v>0</v>
      </c>
      <c r="Q606" s="170">
        <v>0.01</v>
      </c>
      <c r="R606" s="170">
        <f>Q606*H606</f>
        <v>0.09</v>
      </c>
      <c r="S606" s="170">
        <v>0</v>
      </c>
      <c r="T606" s="171">
        <f>S606*H606</f>
        <v>0</v>
      </c>
      <c r="AR606" s="17" t="s">
        <v>179</v>
      </c>
      <c r="AT606" s="17" t="s">
        <v>367</v>
      </c>
      <c r="AU606" s="17" t="s">
        <v>82</v>
      </c>
      <c r="AY606" s="17" t="s">
        <v>119</v>
      </c>
      <c r="BE606" s="172">
        <f>IF(N606="základní",J606,0)</f>
        <v>0</v>
      </c>
      <c r="BF606" s="172">
        <f>IF(N606="snížená",J606,0)</f>
        <v>0</v>
      </c>
      <c r="BG606" s="172">
        <f>IF(N606="zákl. přenesená",J606,0)</f>
        <v>0</v>
      </c>
      <c r="BH606" s="172">
        <f>IF(N606="sníž. přenesená",J606,0)</f>
        <v>0</v>
      </c>
      <c r="BI606" s="172">
        <f>IF(N606="nulová",J606,0)</f>
        <v>0</v>
      </c>
      <c r="BJ606" s="17" t="s">
        <v>23</v>
      </c>
      <c r="BK606" s="172">
        <f>ROUND(I606*H606,2)</f>
        <v>0</v>
      </c>
      <c r="BL606" s="17" t="s">
        <v>126</v>
      </c>
      <c r="BM606" s="17" t="s">
        <v>1016</v>
      </c>
    </row>
    <row r="607" spans="2:47" s="1" customFormat="1" ht="22.5" customHeight="1">
      <c r="B607" s="34"/>
      <c r="D607" s="177" t="s">
        <v>128</v>
      </c>
      <c r="F607" s="206" t="s">
        <v>1017</v>
      </c>
      <c r="I607" s="134"/>
      <c r="L607" s="34"/>
      <c r="M607" s="63"/>
      <c r="N607" s="35"/>
      <c r="O607" s="35"/>
      <c r="P607" s="35"/>
      <c r="Q607" s="35"/>
      <c r="R607" s="35"/>
      <c r="S607" s="35"/>
      <c r="T607" s="64"/>
      <c r="AT607" s="17" t="s">
        <v>128</v>
      </c>
      <c r="AU607" s="17" t="s">
        <v>82</v>
      </c>
    </row>
    <row r="608" spans="2:65" s="1" customFormat="1" ht="22.5" customHeight="1">
      <c r="B608" s="160"/>
      <c r="C608" s="207" t="s">
        <v>1018</v>
      </c>
      <c r="D608" s="207" t="s">
        <v>367</v>
      </c>
      <c r="E608" s="208" t="s">
        <v>1019</v>
      </c>
      <c r="F608" s="209" t="s">
        <v>1020</v>
      </c>
      <c r="G608" s="210" t="s">
        <v>409</v>
      </c>
      <c r="H608" s="211">
        <v>11</v>
      </c>
      <c r="I608" s="212"/>
      <c r="J608" s="213">
        <f>ROUND(I608*H608,2)</f>
        <v>0</v>
      </c>
      <c r="K608" s="209" t="s">
        <v>22</v>
      </c>
      <c r="L608" s="214"/>
      <c r="M608" s="215" t="s">
        <v>22</v>
      </c>
      <c r="N608" s="216" t="s">
        <v>45</v>
      </c>
      <c r="O608" s="35"/>
      <c r="P608" s="170">
        <f>O608*H608</f>
        <v>0</v>
      </c>
      <c r="Q608" s="170">
        <v>0.001</v>
      </c>
      <c r="R608" s="170">
        <f>Q608*H608</f>
        <v>0.011</v>
      </c>
      <c r="S608" s="170">
        <v>0</v>
      </c>
      <c r="T608" s="171">
        <f>S608*H608</f>
        <v>0</v>
      </c>
      <c r="AR608" s="17" t="s">
        <v>179</v>
      </c>
      <c r="AT608" s="17" t="s">
        <v>367</v>
      </c>
      <c r="AU608" s="17" t="s">
        <v>82</v>
      </c>
      <c r="AY608" s="17" t="s">
        <v>119</v>
      </c>
      <c r="BE608" s="172">
        <f>IF(N608="základní",J608,0)</f>
        <v>0</v>
      </c>
      <c r="BF608" s="172">
        <f>IF(N608="snížená",J608,0)</f>
        <v>0</v>
      </c>
      <c r="BG608" s="172">
        <f>IF(N608="zákl. přenesená",J608,0)</f>
        <v>0</v>
      </c>
      <c r="BH608" s="172">
        <f>IF(N608="sníž. přenesená",J608,0)</f>
        <v>0</v>
      </c>
      <c r="BI608" s="172">
        <f>IF(N608="nulová",J608,0)</f>
        <v>0</v>
      </c>
      <c r="BJ608" s="17" t="s">
        <v>23</v>
      </c>
      <c r="BK608" s="172">
        <f>ROUND(I608*H608,2)</f>
        <v>0</v>
      </c>
      <c r="BL608" s="17" t="s">
        <v>126</v>
      </c>
      <c r="BM608" s="17" t="s">
        <v>1021</v>
      </c>
    </row>
    <row r="609" spans="2:47" s="1" customFormat="1" ht="22.5" customHeight="1">
      <c r="B609" s="34"/>
      <c r="D609" s="177" t="s">
        <v>128</v>
      </c>
      <c r="F609" s="206" t="s">
        <v>1020</v>
      </c>
      <c r="I609" s="134"/>
      <c r="L609" s="34"/>
      <c r="M609" s="63"/>
      <c r="N609" s="35"/>
      <c r="O609" s="35"/>
      <c r="P609" s="35"/>
      <c r="Q609" s="35"/>
      <c r="R609" s="35"/>
      <c r="S609" s="35"/>
      <c r="T609" s="64"/>
      <c r="AT609" s="17" t="s">
        <v>128</v>
      </c>
      <c r="AU609" s="17" t="s">
        <v>82</v>
      </c>
    </row>
    <row r="610" spans="2:65" s="1" customFormat="1" ht="22.5" customHeight="1">
      <c r="B610" s="160"/>
      <c r="C610" s="161" t="s">
        <v>1022</v>
      </c>
      <c r="D610" s="161" t="s">
        <v>121</v>
      </c>
      <c r="E610" s="162" t="s">
        <v>1023</v>
      </c>
      <c r="F610" s="163" t="s">
        <v>1024</v>
      </c>
      <c r="G610" s="164" t="s">
        <v>166</v>
      </c>
      <c r="H610" s="165">
        <v>214.5</v>
      </c>
      <c r="I610" s="166"/>
      <c r="J610" s="167">
        <f>ROUND(I610*H610,2)</f>
        <v>0</v>
      </c>
      <c r="K610" s="163" t="s">
        <v>125</v>
      </c>
      <c r="L610" s="34"/>
      <c r="M610" s="168" t="s">
        <v>22</v>
      </c>
      <c r="N610" s="169" t="s">
        <v>45</v>
      </c>
      <c r="O610" s="35"/>
      <c r="P610" s="170">
        <f>O610*H610</f>
        <v>0</v>
      </c>
      <c r="Q610" s="170">
        <v>0.00019</v>
      </c>
      <c r="R610" s="170">
        <f>Q610*H610</f>
        <v>0.040755</v>
      </c>
      <c r="S610" s="170">
        <v>0</v>
      </c>
      <c r="T610" s="171">
        <f>S610*H610</f>
        <v>0</v>
      </c>
      <c r="AR610" s="17" t="s">
        <v>126</v>
      </c>
      <c r="AT610" s="17" t="s">
        <v>121</v>
      </c>
      <c r="AU610" s="17" t="s">
        <v>82</v>
      </c>
      <c r="AY610" s="17" t="s">
        <v>119</v>
      </c>
      <c r="BE610" s="172">
        <f>IF(N610="základní",J610,0)</f>
        <v>0</v>
      </c>
      <c r="BF610" s="172">
        <f>IF(N610="snížená",J610,0)</f>
        <v>0</v>
      </c>
      <c r="BG610" s="172">
        <f>IF(N610="zákl. přenesená",J610,0)</f>
        <v>0</v>
      </c>
      <c r="BH610" s="172">
        <f>IF(N610="sníž. přenesená",J610,0)</f>
        <v>0</v>
      </c>
      <c r="BI610" s="172">
        <f>IF(N610="nulová",J610,0)</f>
        <v>0</v>
      </c>
      <c r="BJ610" s="17" t="s">
        <v>23</v>
      </c>
      <c r="BK610" s="172">
        <f>ROUND(I610*H610,2)</f>
        <v>0</v>
      </c>
      <c r="BL610" s="17" t="s">
        <v>126</v>
      </c>
      <c r="BM610" s="17" t="s">
        <v>1025</v>
      </c>
    </row>
    <row r="611" spans="2:47" s="1" customFormat="1" ht="22.5" customHeight="1">
      <c r="B611" s="34"/>
      <c r="D611" s="173" t="s">
        <v>128</v>
      </c>
      <c r="F611" s="174" t="s">
        <v>1026</v>
      </c>
      <c r="I611" s="134"/>
      <c r="L611" s="34"/>
      <c r="M611" s="63"/>
      <c r="N611" s="35"/>
      <c r="O611" s="35"/>
      <c r="P611" s="35"/>
      <c r="Q611" s="35"/>
      <c r="R611" s="35"/>
      <c r="S611" s="35"/>
      <c r="T611" s="64"/>
      <c r="AT611" s="17" t="s">
        <v>128</v>
      </c>
      <c r="AU611" s="17" t="s">
        <v>82</v>
      </c>
    </row>
    <row r="612" spans="2:47" s="1" customFormat="1" ht="30" customHeight="1">
      <c r="B612" s="34"/>
      <c r="D612" s="173" t="s">
        <v>170</v>
      </c>
      <c r="F612" s="175" t="s">
        <v>1027</v>
      </c>
      <c r="I612" s="134"/>
      <c r="L612" s="34"/>
      <c r="M612" s="63"/>
      <c r="N612" s="35"/>
      <c r="O612" s="35"/>
      <c r="P612" s="35"/>
      <c r="Q612" s="35"/>
      <c r="R612" s="35"/>
      <c r="S612" s="35"/>
      <c r="T612" s="64"/>
      <c r="AT612" s="17" t="s">
        <v>170</v>
      </c>
      <c r="AU612" s="17" t="s">
        <v>82</v>
      </c>
    </row>
    <row r="613" spans="2:51" s="11" customFormat="1" ht="22.5" customHeight="1">
      <c r="B613" s="176"/>
      <c r="D613" s="173" t="s">
        <v>132</v>
      </c>
      <c r="E613" s="185" t="s">
        <v>22</v>
      </c>
      <c r="F613" s="186" t="s">
        <v>1028</v>
      </c>
      <c r="H613" s="187">
        <v>9.5</v>
      </c>
      <c r="I613" s="181"/>
      <c r="L613" s="176"/>
      <c r="M613" s="182"/>
      <c r="N613" s="183"/>
      <c r="O613" s="183"/>
      <c r="P613" s="183"/>
      <c r="Q613" s="183"/>
      <c r="R613" s="183"/>
      <c r="S613" s="183"/>
      <c r="T613" s="184"/>
      <c r="AT613" s="185" t="s">
        <v>132</v>
      </c>
      <c r="AU613" s="185" t="s">
        <v>82</v>
      </c>
      <c r="AV613" s="11" t="s">
        <v>82</v>
      </c>
      <c r="AW613" s="11" t="s">
        <v>38</v>
      </c>
      <c r="AX613" s="11" t="s">
        <v>74</v>
      </c>
      <c r="AY613" s="185" t="s">
        <v>119</v>
      </c>
    </row>
    <row r="614" spans="2:51" s="11" customFormat="1" ht="22.5" customHeight="1">
      <c r="B614" s="176"/>
      <c r="D614" s="173" t="s">
        <v>132</v>
      </c>
      <c r="E614" s="185" t="s">
        <v>22</v>
      </c>
      <c r="F614" s="186" t="s">
        <v>1029</v>
      </c>
      <c r="H614" s="187">
        <v>43</v>
      </c>
      <c r="I614" s="181"/>
      <c r="L614" s="176"/>
      <c r="M614" s="182"/>
      <c r="N614" s="183"/>
      <c r="O614" s="183"/>
      <c r="P614" s="183"/>
      <c r="Q614" s="183"/>
      <c r="R614" s="183"/>
      <c r="S614" s="183"/>
      <c r="T614" s="184"/>
      <c r="AT614" s="185" t="s">
        <v>132</v>
      </c>
      <c r="AU614" s="185" t="s">
        <v>82</v>
      </c>
      <c r="AV614" s="11" t="s">
        <v>82</v>
      </c>
      <c r="AW614" s="11" t="s">
        <v>38</v>
      </c>
      <c r="AX614" s="11" t="s">
        <v>74</v>
      </c>
      <c r="AY614" s="185" t="s">
        <v>119</v>
      </c>
    </row>
    <row r="615" spans="2:51" s="11" customFormat="1" ht="22.5" customHeight="1">
      <c r="B615" s="176"/>
      <c r="D615" s="173" t="s">
        <v>132</v>
      </c>
      <c r="E615" s="185" t="s">
        <v>22</v>
      </c>
      <c r="F615" s="186" t="s">
        <v>1030</v>
      </c>
      <c r="H615" s="187">
        <v>162</v>
      </c>
      <c r="I615" s="181"/>
      <c r="L615" s="176"/>
      <c r="M615" s="182"/>
      <c r="N615" s="183"/>
      <c r="O615" s="183"/>
      <c r="P615" s="183"/>
      <c r="Q615" s="183"/>
      <c r="R615" s="183"/>
      <c r="S615" s="183"/>
      <c r="T615" s="184"/>
      <c r="AT615" s="185" t="s">
        <v>132</v>
      </c>
      <c r="AU615" s="185" t="s">
        <v>82</v>
      </c>
      <c r="AV615" s="11" t="s">
        <v>82</v>
      </c>
      <c r="AW615" s="11" t="s">
        <v>38</v>
      </c>
      <c r="AX615" s="11" t="s">
        <v>74</v>
      </c>
      <c r="AY615" s="185" t="s">
        <v>119</v>
      </c>
    </row>
    <row r="616" spans="2:51" s="13" customFormat="1" ht="22.5" customHeight="1">
      <c r="B616" s="196"/>
      <c r="D616" s="177" t="s">
        <v>132</v>
      </c>
      <c r="E616" s="197" t="s">
        <v>22</v>
      </c>
      <c r="F616" s="198" t="s">
        <v>149</v>
      </c>
      <c r="H616" s="199">
        <v>214.5</v>
      </c>
      <c r="I616" s="200"/>
      <c r="L616" s="196"/>
      <c r="M616" s="201"/>
      <c r="N616" s="202"/>
      <c r="O616" s="202"/>
      <c r="P616" s="202"/>
      <c r="Q616" s="202"/>
      <c r="R616" s="202"/>
      <c r="S616" s="202"/>
      <c r="T616" s="203"/>
      <c r="AT616" s="204" t="s">
        <v>132</v>
      </c>
      <c r="AU616" s="204" t="s">
        <v>82</v>
      </c>
      <c r="AV616" s="13" t="s">
        <v>126</v>
      </c>
      <c r="AW616" s="13" t="s">
        <v>38</v>
      </c>
      <c r="AX616" s="13" t="s">
        <v>23</v>
      </c>
      <c r="AY616" s="204" t="s">
        <v>119</v>
      </c>
    </row>
    <row r="617" spans="2:65" s="1" customFormat="1" ht="22.5" customHeight="1">
      <c r="B617" s="160"/>
      <c r="C617" s="161" t="s">
        <v>1031</v>
      </c>
      <c r="D617" s="161" t="s">
        <v>121</v>
      </c>
      <c r="E617" s="162" t="s">
        <v>1032</v>
      </c>
      <c r="F617" s="163" t="s">
        <v>1033</v>
      </c>
      <c r="G617" s="164" t="s">
        <v>166</v>
      </c>
      <c r="H617" s="165">
        <v>214.5</v>
      </c>
      <c r="I617" s="166"/>
      <c r="J617" s="167">
        <f>ROUND(I617*H617,2)</f>
        <v>0</v>
      </c>
      <c r="K617" s="163" t="s">
        <v>125</v>
      </c>
      <c r="L617" s="34"/>
      <c r="M617" s="168" t="s">
        <v>22</v>
      </c>
      <c r="N617" s="169" t="s">
        <v>45</v>
      </c>
      <c r="O617" s="35"/>
      <c r="P617" s="170">
        <f>O617*H617</f>
        <v>0</v>
      </c>
      <c r="Q617" s="170">
        <v>7E-05</v>
      </c>
      <c r="R617" s="170">
        <f>Q617*H617</f>
        <v>0.015014999999999999</v>
      </c>
      <c r="S617" s="170">
        <v>0</v>
      </c>
      <c r="T617" s="171">
        <f>S617*H617</f>
        <v>0</v>
      </c>
      <c r="AR617" s="17" t="s">
        <v>126</v>
      </c>
      <c r="AT617" s="17" t="s">
        <v>121</v>
      </c>
      <c r="AU617" s="17" t="s">
        <v>82</v>
      </c>
      <c r="AY617" s="17" t="s">
        <v>119</v>
      </c>
      <c r="BE617" s="172">
        <f>IF(N617="základní",J617,0)</f>
        <v>0</v>
      </c>
      <c r="BF617" s="172">
        <f>IF(N617="snížená",J617,0)</f>
        <v>0</v>
      </c>
      <c r="BG617" s="172">
        <f>IF(N617="zákl. přenesená",J617,0)</f>
        <v>0</v>
      </c>
      <c r="BH617" s="172">
        <f>IF(N617="sníž. přenesená",J617,0)</f>
        <v>0</v>
      </c>
      <c r="BI617" s="172">
        <f>IF(N617="nulová",J617,0)</f>
        <v>0</v>
      </c>
      <c r="BJ617" s="17" t="s">
        <v>23</v>
      </c>
      <c r="BK617" s="172">
        <f>ROUND(I617*H617,2)</f>
        <v>0</v>
      </c>
      <c r="BL617" s="17" t="s">
        <v>126</v>
      </c>
      <c r="BM617" s="17" t="s">
        <v>1034</v>
      </c>
    </row>
    <row r="618" spans="2:47" s="1" customFormat="1" ht="22.5" customHeight="1">
      <c r="B618" s="34"/>
      <c r="D618" s="173" t="s">
        <v>128</v>
      </c>
      <c r="F618" s="174" t="s">
        <v>1035</v>
      </c>
      <c r="I618" s="134"/>
      <c r="L618" s="34"/>
      <c r="M618" s="63"/>
      <c r="N618" s="35"/>
      <c r="O618" s="35"/>
      <c r="P618" s="35"/>
      <c r="Q618" s="35"/>
      <c r="R618" s="35"/>
      <c r="S618" s="35"/>
      <c r="T618" s="64"/>
      <c r="AT618" s="17" t="s">
        <v>128</v>
      </c>
      <c r="AU618" s="17" t="s">
        <v>82</v>
      </c>
    </row>
    <row r="619" spans="2:63" s="10" customFormat="1" ht="29.25" customHeight="1">
      <c r="B619" s="146"/>
      <c r="D619" s="157" t="s">
        <v>73</v>
      </c>
      <c r="E619" s="158" t="s">
        <v>186</v>
      </c>
      <c r="F619" s="158" t="s">
        <v>1036</v>
      </c>
      <c r="I619" s="149"/>
      <c r="J619" s="159">
        <f>BK619</f>
        <v>0</v>
      </c>
      <c r="L619" s="146"/>
      <c r="M619" s="151"/>
      <c r="N619" s="152"/>
      <c r="O619" s="152"/>
      <c r="P619" s="153">
        <f>SUM(P620:P655)</f>
        <v>0</v>
      </c>
      <c r="Q619" s="152"/>
      <c r="R619" s="153">
        <f>SUM(R620:R655)</f>
        <v>8.59299</v>
      </c>
      <c r="S619" s="152"/>
      <c r="T619" s="154">
        <f>SUM(T620:T655)</f>
        <v>69.0875</v>
      </c>
      <c r="AR619" s="147" t="s">
        <v>23</v>
      </c>
      <c r="AT619" s="155" t="s">
        <v>73</v>
      </c>
      <c r="AU619" s="155" t="s">
        <v>23</v>
      </c>
      <c r="AY619" s="147" t="s">
        <v>119</v>
      </c>
      <c r="BK619" s="156">
        <f>SUM(BK620:BK655)</f>
        <v>0</v>
      </c>
    </row>
    <row r="620" spans="2:65" s="1" customFormat="1" ht="44.25" customHeight="1">
      <c r="B620" s="160"/>
      <c r="C620" s="161" t="s">
        <v>1037</v>
      </c>
      <c r="D620" s="161" t="s">
        <v>121</v>
      </c>
      <c r="E620" s="162" t="s">
        <v>1038</v>
      </c>
      <c r="F620" s="163" t="s">
        <v>1039</v>
      </c>
      <c r="G620" s="164" t="s">
        <v>409</v>
      </c>
      <c r="H620" s="165">
        <v>1</v>
      </c>
      <c r="I620" s="166"/>
      <c r="J620" s="167">
        <f>ROUND(I620*H620,2)</f>
        <v>0</v>
      </c>
      <c r="K620" s="163" t="s">
        <v>22</v>
      </c>
      <c r="L620" s="34"/>
      <c r="M620" s="168" t="s">
        <v>22</v>
      </c>
      <c r="N620" s="169" t="s">
        <v>45</v>
      </c>
      <c r="O620" s="35"/>
      <c r="P620" s="170">
        <f>O620*H620</f>
        <v>0</v>
      </c>
      <c r="Q620" s="170">
        <v>0</v>
      </c>
      <c r="R620" s="170">
        <f>Q620*H620</f>
        <v>0</v>
      </c>
      <c r="S620" s="170">
        <v>0</v>
      </c>
      <c r="T620" s="171">
        <f>S620*H620</f>
        <v>0</v>
      </c>
      <c r="AR620" s="17" t="s">
        <v>126</v>
      </c>
      <c r="AT620" s="17" t="s">
        <v>121</v>
      </c>
      <c r="AU620" s="17" t="s">
        <v>82</v>
      </c>
      <c r="AY620" s="17" t="s">
        <v>119</v>
      </c>
      <c r="BE620" s="172">
        <f>IF(N620="základní",J620,0)</f>
        <v>0</v>
      </c>
      <c r="BF620" s="172">
        <f>IF(N620="snížená",J620,0)</f>
        <v>0</v>
      </c>
      <c r="BG620" s="172">
        <f>IF(N620="zákl. přenesená",J620,0)</f>
        <v>0</v>
      </c>
      <c r="BH620" s="172">
        <f>IF(N620="sníž. přenesená",J620,0)</f>
        <v>0</v>
      </c>
      <c r="BI620" s="172">
        <f>IF(N620="nulová",J620,0)</f>
        <v>0</v>
      </c>
      <c r="BJ620" s="17" t="s">
        <v>23</v>
      </c>
      <c r="BK620" s="172">
        <f>ROUND(I620*H620,2)</f>
        <v>0</v>
      </c>
      <c r="BL620" s="17" t="s">
        <v>126</v>
      </c>
      <c r="BM620" s="17" t="s">
        <v>1040</v>
      </c>
    </row>
    <row r="621" spans="2:65" s="1" customFormat="1" ht="22.5" customHeight="1">
      <c r="B621" s="160"/>
      <c r="C621" s="161" t="s">
        <v>1041</v>
      </c>
      <c r="D621" s="161" t="s">
        <v>121</v>
      </c>
      <c r="E621" s="162" t="s">
        <v>1042</v>
      </c>
      <c r="F621" s="163" t="s">
        <v>1043</v>
      </c>
      <c r="G621" s="164" t="s">
        <v>409</v>
      </c>
      <c r="H621" s="165">
        <v>2</v>
      </c>
      <c r="I621" s="166"/>
      <c r="J621" s="167">
        <f>ROUND(I621*H621,2)</f>
        <v>0</v>
      </c>
      <c r="K621" s="163" t="s">
        <v>22</v>
      </c>
      <c r="L621" s="34"/>
      <c r="M621" s="168" t="s">
        <v>22</v>
      </c>
      <c r="N621" s="169" t="s">
        <v>45</v>
      </c>
      <c r="O621" s="35"/>
      <c r="P621" s="170">
        <f>O621*H621</f>
        <v>0</v>
      </c>
      <c r="Q621" s="170">
        <v>0</v>
      </c>
      <c r="R621" s="170">
        <f>Q621*H621</f>
        <v>0</v>
      </c>
      <c r="S621" s="170">
        <v>0</v>
      </c>
      <c r="T621" s="171">
        <f>S621*H621</f>
        <v>0</v>
      </c>
      <c r="AR621" s="17" t="s">
        <v>126</v>
      </c>
      <c r="AT621" s="17" t="s">
        <v>121</v>
      </c>
      <c r="AU621" s="17" t="s">
        <v>82</v>
      </c>
      <c r="AY621" s="17" t="s">
        <v>119</v>
      </c>
      <c r="BE621" s="172">
        <f>IF(N621="základní",J621,0)</f>
        <v>0</v>
      </c>
      <c r="BF621" s="172">
        <f>IF(N621="snížená",J621,0)</f>
        <v>0</v>
      </c>
      <c r="BG621" s="172">
        <f>IF(N621="zákl. přenesená",J621,0)</f>
        <v>0</v>
      </c>
      <c r="BH621" s="172">
        <f>IF(N621="sníž. přenesená",J621,0)</f>
        <v>0</v>
      </c>
      <c r="BI621" s="172">
        <f>IF(N621="nulová",J621,0)</f>
        <v>0</v>
      </c>
      <c r="BJ621" s="17" t="s">
        <v>23</v>
      </c>
      <c r="BK621" s="172">
        <f>ROUND(I621*H621,2)</f>
        <v>0</v>
      </c>
      <c r="BL621" s="17" t="s">
        <v>126</v>
      </c>
      <c r="BM621" s="17" t="s">
        <v>1044</v>
      </c>
    </row>
    <row r="622" spans="2:65" s="1" customFormat="1" ht="31.5" customHeight="1">
      <c r="B622" s="160"/>
      <c r="C622" s="161" t="s">
        <v>1045</v>
      </c>
      <c r="D622" s="161" t="s">
        <v>121</v>
      </c>
      <c r="E622" s="162" t="s">
        <v>1046</v>
      </c>
      <c r="F622" s="163" t="s">
        <v>1047</v>
      </c>
      <c r="G622" s="164" t="s">
        <v>409</v>
      </c>
      <c r="H622" s="165">
        <v>1</v>
      </c>
      <c r="I622" s="166"/>
      <c r="J622" s="167">
        <f>ROUND(I622*H622,2)</f>
        <v>0</v>
      </c>
      <c r="K622" s="163" t="s">
        <v>22</v>
      </c>
      <c r="L622" s="34"/>
      <c r="M622" s="168" t="s">
        <v>22</v>
      </c>
      <c r="N622" s="169" t="s">
        <v>45</v>
      </c>
      <c r="O622" s="35"/>
      <c r="P622" s="170">
        <f>O622*H622</f>
        <v>0</v>
      </c>
      <c r="Q622" s="170">
        <v>0</v>
      </c>
      <c r="R622" s="170">
        <f>Q622*H622</f>
        <v>0</v>
      </c>
      <c r="S622" s="170">
        <v>0</v>
      </c>
      <c r="T622" s="171">
        <f>S622*H622</f>
        <v>0</v>
      </c>
      <c r="AR622" s="17" t="s">
        <v>126</v>
      </c>
      <c r="AT622" s="17" t="s">
        <v>121</v>
      </c>
      <c r="AU622" s="17" t="s">
        <v>82</v>
      </c>
      <c r="AY622" s="17" t="s">
        <v>119</v>
      </c>
      <c r="BE622" s="172">
        <f>IF(N622="základní",J622,0)</f>
        <v>0</v>
      </c>
      <c r="BF622" s="172">
        <f>IF(N622="snížená",J622,0)</f>
        <v>0</v>
      </c>
      <c r="BG622" s="172">
        <f>IF(N622="zákl. přenesená",J622,0)</f>
        <v>0</v>
      </c>
      <c r="BH622" s="172">
        <f>IF(N622="sníž. přenesená",J622,0)</f>
        <v>0</v>
      </c>
      <c r="BI622" s="172">
        <f>IF(N622="nulová",J622,0)</f>
        <v>0</v>
      </c>
      <c r="BJ622" s="17" t="s">
        <v>23</v>
      </c>
      <c r="BK622" s="172">
        <f>ROUND(I622*H622,2)</f>
        <v>0</v>
      </c>
      <c r="BL622" s="17" t="s">
        <v>126</v>
      </c>
      <c r="BM622" s="17" t="s">
        <v>1048</v>
      </c>
    </row>
    <row r="623" spans="2:65" s="1" customFormat="1" ht="22.5" customHeight="1">
      <c r="B623" s="160"/>
      <c r="C623" s="161" t="s">
        <v>1049</v>
      </c>
      <c r="D623" s="161" t="s">
        <v>121</v>
      </c>
      <c r="E623" s="162" t="s">
        <v>1050</v>
      </c>
      <c r="F623" s="163" t="s">
        <v>1051</v>
      </c>
      <c r="G623" s="164" t="s">
        <v>166</v>
      </c>
      <c r="H623" s="165">
        <v>12</v>
      </c>
      <c r="I623" s="166"/>
      <c r="J623" s="167">
        <f>ROUND(I623*H623,2)</f>
        <v>0</v>
      </c>
      <c r="K623" s="163" t="s">
        <v>22</v>
      </c>
      <c r="L623" s="34"/>
      <c r="M623" s="168" t="s">
        <v>22</v>
      </c>
      <c r="N623" s="169" t="s">
        <v>45</v>
      </c>
      <c r="O623" s="35"/>
      <c r="P623" s="170">
        <f>O623*H623</f>
        <v>0</v>
      </c>
      <c r="Q623" s="170">
        <v>0</v>
      </c>
      <c r="R623" s="170">
        <f>Q623*H623</f>
        <v>0</v>
      </c>
      <c r="S623" s="170">
        <v>0</v>
      </c>
      <c r="T623" s="171">
        <f>S623*H623</f>
        <v>0</v>
      </c>
      <c r="AR623" s="17" t="s">
        <v>126</v>
      </c>
      <c r="AT623" s="17" t="s">
        <v>121</v>
      </c>
      <c r="AU623" s="17" t="s">
        <v>82</v>
      </c>
      <c r="AY623" s="17" t="s">
        <v>119</v>
      </c>
      <c r="BE623" s="172">
        <f>IF(N623="základní",J623,0)</f>
        <v>0</v>
      </c>
      <c r="BF623" s="172">
        <f>IF(N623="snížená",J623,0)</f>
        <v>0</v>
      </c>
      <c r="BG623" s="172">
        <f>IF(N623="zákl. přenesená",J623,0)</f>
        <v>0</v>
      </c>
      <c r="BH623" s="172">
        <f>IF(N623="sníž. přenesená",J623,0)</f>
        <v>0</v>
      </c>
      <c r="BI623" s="172">
        <f>IF(N623="nulová",J623,0)</f>
        <v>0</v>
      </c>
      <c r="BJ623" s="17" t="s">
        <v>23</v>
      </c>
      <c r="BK623" s="172">
        <f>ROUND(I623*H623,2)</f>
        <v>0</v>
      </c>
      <c r="BL623" s="17" t="s">
        <v>126</v>
      </c>
      <c r="BM623" s="17" t="s">
        <v>1052</v>
      </c>
    </row>
    <row r="624" spans="2:65" s="1" customFormat="1" ht="22.5" customHeight="1">
      <c r="B624" s="160"/>
      <c r="C624" s="161" t="s">
        <v>1053</v>
      </c>
      <c r="D624" s="161" t="s">
        <v>121</v>
      </c>
      <c r="E624" s="162" t="s">
        <v>1054</v>
      </c>
      <c r="F624" s="163" t="s">
        <v>1055</v>
      </c>
      <c r="G624" s="164" t="s">
        <v>166</v>
      </c>
      <c r="H624" s="165">
        <v>51</v>
      </c>
      <c r="I624" s="166"/>
      <c r="J624" s="167">
        <f>ROUND(I624*H624,2)</f>
        <v>0</v>
      </c>
      <c r="K624" s="163" t="s">
        <v>125</v>
      </c>
      <c r="L624" s="34"/>
      <c r="M624" s="168" t="s">
        <v>22</v>
      </c>
      <c r="N624" s="169" t="s">
        <v>45</v>
      </c>
      <c r="O624" s="35"/>
      <c r="P624" s="170">
        <f>O624*H624</f>
        <v>0</v>
      </c>
      <c r="Q624" s="170">
        <v>0.16849</v>
      </c>
      <c r="R624" s="170">
        <f>Q624*H624</f>
        <v>8.59299</v>
      </c>
      <c r="S624" s="170">
        <v>0</v>
      </c>
      <c r="T624" s="171">
        <f>S624*H624</f>
        <v>0</v>
      </c>
      <c r="AR624" s="17" t="s">
        <v>126</v>
      </c>
      <c r="AT624" s="17" t="s">
        <v>121</v>
      </c>
      <c r="AU624" s="17" t="s">
        <v>82</v>
      </c>
      <c r="AY624" s="17" t="s">
        <v>119</v>
      </c>
      <c r="BE624" s="172">
        <f>IF(N624="základní",J624,0)</f>
        <v>0</v>
      </c>
      <c r="BF624" s="172">
        <f>IF(N624="snížená",J624,0)</f>
        <v>0</v>
      </c>
      <c r="BG624" s="172">
        <f>IF(N624="zákl. přenesená",J624,0)</f>
        <v>0</v>
      </c>
      <c r="BH624" s="172">
        <f>IF(N624="sníž. přenesená",J624,0)</f>
        <v>0</v>
      </c>
      <c r="BI624" s="172">
        <f>IF(N624="nulová",J624,0)</f>
        <v>0</v>
      </c>
      <c r="BJ624" s="17" t="s">
        <v>23</v>
      </c>
      <c r="BK624" s="172">
        <f>ROUND(I624*H624,2)</f>
        <v>0</v>
      </c>
      <c r="BL624" s="17" t="s">
        <v>126</v>
      </c>
      <c r="BM624" s="17" t="s">
        <v>1056</v>
      </c>
    </row>
    <row r="625" spans="2:47" s="1" customFormat="1" ht="30" customHeight="1">
      <c r="B625" s="34"/>
      <c r="D625" s="173" t="s">
        <v>128</v>
      </c>
      <c r="F625" s="174" t="s">
        <v>1057</v>
      </c>
      <c r="I625" s="134"/>
      <c r="L625" s="34"/>
      <c r="M625" s="63"/>
      <c r="N625" s="35"/>
      <c r="O625" s="35"/>
      <c r="P625" s="35"/>
      <c r="Q625" s="35"/>
      <c r="R625" s="35"/>
      <c r="S625" s="35"/>
      <c r="T625" s="64"/>
      <c r="AT625" s="17" t="s">
        <v>128</v>
      </c>
      <c r="AU625" s="17" t="s">
        <v>82</v>
      </c>
    </row>
    <row r="626" spans="2:47" s="1" customFormat="1" ht="102" customHeight="1">
      <c r="B626" s="34"/>
      <c r="D626" s="173" t="s">
        <v>130</v>
      </c>
      <c r="F626" s="175" t="s">
        <v>1058</v>
      </c>
      <c r="I626" s="134"/>
      <c r="L626" s="34"/>
      <c r="M626" s="63"/>
      <c r="N626" s="35"/>
      <c r="O626" s="35"/>
      <c r="P626" s="35"/>
      <c r="Q626" s="35"/>
      <c r="R626" s="35"/>
      <c r="S626" s="35"/>
      <c r="T626" s="64"/>
      <c r="AT626" s="17" t="s">
        <v>130</v>
      </c>
      <c r="AU626" s="17" t="s">
        <v>82</v>
      </c>
    </row>
    <row r="627" spans="2:47" s="1" customFormat="1" ht="30" customHeight="1">
      <c r="B627" s="34"/>
      <c r="D627" s="177" t="s">
        <v>170</v>
      </c>
      <c r="F627" s="205" t="s">
        <v>1059</v>
      </c>
      <c r="I627" s="134"/>
      <c r="L627" s="34"/>
      <c r="M627" s="63"/>
      <c r="N627" s="35"/>
      <c r="O627" s="35"/>
      <c r="P627" s="35"/>
      <c r="Q627" s="35"/>
      <c r="R627" s="35"/>
      <c r="S627" s="35"/>
      <c r="T627" s="64"/>
      <c r="AT627" s="17" t="s">
        <v>170</v>
      </c>
      <c r="AU627" s="17" t="s">
        <v>82</v>
      </c>
    </row>
    <row r="628" spans="2:65" s="1" customFormat="1" ht="22.5" customHeight="1">
      <c r="B628" s="160"/>
      <c r="C628" s="161" t="s">
        <v>1060</v>
      </c>
      <c r="D628" s="161" t="s">
        <v>121</v>
      </c>
      <c r="E628" s="162" t="s">
        <v>1061</v>
      </c>
      <c r="F628" s="163" t="s">
        <v>1062</v>
      </c>
      <c r="G628" s="164" t="s">
        <v>166</v>
      </c>
      <c r="H628" s="165">
        <v>569.8</v>
      </c>
      <c r="I628" s="166"/>
      <c r="J628" s="167">
        <f>ROUND(I628*H628,2)</f>
        <v>0</v>
      </c>
      <c r="K628" s="163" t="s">
        <v>125</v>
      </c>
      <c r="L628" s="34"/>
      <c r="M628" s="168" t="s">
        <v>22</v>
      </c>
      <c r="N628" s="169" t="s">
        <v>45</v>
      </c>
      <c r="O628" s="35"/>
      <c r="P628" s="170">
        <f>O628*H628</f>
        <v>0</v>
      </c>
      <c r="Q628" s="170">
        <v>0</v>
      </c>
      <c r="R628" s="170">
        <f>Q628*H628</f>
        <v>0</v>
      </c>
      <c r="S628" s="170">
        <v>0</v>
      </c>
      <c r="T628" s="171">
        <f>S628*H628</f>
        <v>0</v>
      </c>
      <c r="AR628" s="17" t="s">
        <v>126</v>
      </c>
      <c r="AT628" s="17" t="s">
        <v>121</v>
      </c>
      <c r="AU628" s="17" t="s">
        <v>82</v>
      </c>
      <c r="AY628" s="17" t="s">
        <v>119</v>
      </c>
      <c r="BE628" s="172">
        <f>IF(N628="základní",J628,0)</f>
        <v>0</v>
      </c>
      <c r="BF628" s="172">
        <f>IF(N628="snížená",J628,0)</f>
        <v>0</v>
      </c>
      <c r="BG628" s="172">
        <f>IF(N628="zákl. přenesená",J628,0)</f>
        <v>0</v>
      </c>
      <c r="BH628" s="172">
        <f>IF(N628="sníž. přenesená",J628,0)</f>
        <v>0</v>
      </c>
      <c r="BI628" s="172">
        <f>IF(N628="nulová",J628,0)</f>
        <v>0</v>
      </c>
      <c r="BJ628" s="17" t="s">
        <v>23</v>
      </c>
      <c r="BK628" s="172">
        <f>ROUND(I628*H628,2)</f>
        <v>0</v>
      </c>
      <c r="BL628" s="17" t="s">
        <v>126</v>
      </c>
      <c r="BM628" s="17" t="s">
        <v>1063</v>
      </c>
    </row>
    <row r="629" spans="2:47" s="1" customFormat="1" ht="30" customHeight="1">
      <c r="B629" s="34"/>
      <c r="D629" s="173" t="s">
        <v>128</v>
      </c>
      <c r="F629" s="174" t="s">
        <v>1064</v>
      </c>
      <c r="I629" s="134"/>
      <c r="L629" s="34"/>
      <c r="M629" s="63"/>
      <c r="N629" s="35"/>
      <c r="O629" s="35"/>
      <c r="P629" s="35"/>
      <c r="Q629" s="35"/>
      <c r="R629" s="35"/>
      <c r="S629" s="35"/>
      <c r="T629" s="64"/>
      <c r="AT629" s="17" t="s">
        <v>128</v>
      </c>
      <c r="AU629" s="17" t="s">
        <v>82</v>
      </c>
    </row>
    <row r="630" spans="2:47" s="1" customFormat="1" ht="54" customHeight="1">
      <c r="B630" s="34"/>
      <c r="D630" s="177" t="s">
        <v>130</v>
      </c>
      <c r="F630" s="205" t="s">
        <v>1065</v>
      </c>
      <c r="I630" s="134"/>
      <c r="L630" s="34"/>
      <c r="M630" s="63"/>
      <c r="N630" s="35"/>
      <c r="O630" s="35"/>
      <c r="P630" s="35"/>
      <c r="Q630" s="35"/>
      <c r="R630" s="35"/>
      <c r="S630" s="35"/>
      <c r="T630" s="64"/>
      <c r="AT630" s="17" t="s">
        <v>130</v>
      </c>
      <c r="AU630" s="17" t="s">
        <v>82</v>
      </c>
    </row>
    <row r="631" spans="2:65" s="1" customFormat="1" ht="22.5" customHeight="1">
      <c r="B631" s="160"/>
      <c r="C631" s="161" t="s">
        <v>1066</v>
      </c>
      <c r="D631" s="161" t="s">
        <v>121</v>
      </c>
      <c r="E631" s="162" t="s">
        <v>1067</v>
      </c>
      <c r="F631" s="163" t="s">
        <v>1068</v>
      </c>
      <c r="G631" s="164" t="s">
        <v>166</v>
      </c>
      <c r="H631" s="165">
        <v>569.8</v>
      </c>
      <c r="I631" s="166"/>
      <c r="J631" s="167">
        <f>ROUND(I631*H631,2)</f>
        <v>0</v>
      </c>
      <c r="K631" s="163" t="s">
        <v>125</v>
      </c>
      <c r="L631" s="34"/>
      <c r="M631" s="168" t="s">
        <v>22</v>
      </c>
      <c r="N631" s="169" t="s">
        <v>45</v>
      </c>
      <c r="O631" s="35"/>
      <c r="P631" s="170">
        <f>O631*H631</f>
        <v>0</v>
      </c>
      <c r="Q631" s="170">
        <v>0</v>
      </c>
      <c r="R631" s="170">
        <f>Q631*H631</f>
        <v>0</v>
      </c>
      <c r="S631" s="170">
        <v>0</v>
      </c>
      <c r="T631" s="171">
        <f>S631*H631</f>
        <v>0</v>
      </c>
      <c r="AR631" s="17" t="s">
        <v>126</v>
      </c>
      <c r="AT631" s="17" t="s">
        <v>121</v>
      </c>
      <c r="AU631" s="17" t="s">
        <v>82</v>
      </c>
      <c r="AY631" s="17" t="s">
        <v>119</v>
      </c>
      <c r="BE631" s="172">
        <f>IF(N631="základní",J631,0)</f>
        <v>0</v>
      </c>
      <c r="BF631" s="172">
        <f>IF(N631="snížená",J631,0)</f>
        <v>0</v>
      </c>
      <c r="BG631" s="172">
        <f>IF(N631="zákl. přenesená",J631,0)</f>
        <v>0</v>
      </c>
      <c r="BH631" s="172">
        <f>IF(N631="sníž. přenesená",J631,0)</f>
        <v>0</v>
      </c>
      <c r="BI631" s="172">
        <f>IF(N631="nulová",J631,0)</f>
        <v>0</v>
      </c>
      <c r="BJ631" s="17" t="s">
        <v>23</v>
      </c>
      <c r="BK631" s="172">
        <f>ROUND(I631*H631,2)</f>
        <v>0</v>
      </c>
      <c r="BL631" s="17" t="s">
        <v>126</v>
      </c>
      <c r="BM631" s="17" t="s">
        <v>1069</v>
      </c>
    </row>
    <row r="632" spans="2:47" s="1" customFormat="1" ht="22.5" customHeight="1">
      <c r="B632" s="34"/>
      <c r="D632" s="173" t="s">
        <v>128</v>
      </c>
      <c r="F632" s="174" t="s">
        <v>1070</v>
      </c>
      <c r="I632" s="134"/>
      <c r="L632" s="34"/>
      <c r="M632" s="63"/>
      <c r="N632" s="35"/>
      <c r="O632" s="35"/>
      <c r="P632" s="35"/>
      <c r="Q632" s="35"/>
      <c r="R632" s="35"/>
      <c r="S632" s="35"/>
      <c r="T632" s="64"/>
      <c r="AT632" s="17" t="s">
        <v>128</v>
      </c>
      <c r="AU632" s="17" t="s">
        <v>82</v>
      </c>
    </row>
    <row r="633" spans="2:47" s="1" customFormat="1" ht="30" customHeight="1">
      <c r="B633" s="34"/>
      <c r="D633" s="173" t="s">
        <v>130</v>
      </c>
      <c r="F633" s="175" t="s">
        <v>1071</v>
      </c>
      <c r="I633" s="134"/>
      <c r="L633" s="34"/>
      <c r="M633" s="63"/>
      <c r="N633" s="35"/>
      <c r="O633" s="35"/>
      <c r="P633" s="35"/>
      <c r="Q633" s="35"/>
      <c r="R633" s="35"/>
      <c r="S633" s="35"/>
      <c r="T633" s="64"/>
      <c r="AT633" s="17" t="s">
        <v>130</v>
      </c>
      <c r="AU633" s="17" t="s">
        <v>82</v>
      </c>
    </row>
    <row r="634" spans="2:51" s="11" customFormat="1" ht="22.5" customHeight="1">
      <c r="B634" s="176"/>
      <c r="D634" s="173" t="s">
        <v>132</v>
      </c>
      <c r="E634" s="185" t="s">
        <v>22</v>
      </c>
      <c r="F634" s="186" t="s">
        <v>499</v>
      </c>
      <c r="H634" s="187">
        <v>501</v>
      </c>
      <c r="I634" s="181"/>
      <c r="L634" s="176"/>
      <c r="M634" s="182"/>
      <c r="N634" s="183"/>
      <c r="O634" s="183"/>
      <c r="P634" s="183"/>
      <c r="Q634" s="183"/>
      <c r="R634" s="183"/>
      <c r="S634" s="183"/>
      <c r="T634" s="184"/>
      <c r="AT634" s="185" t="s">
        <v>132</v>
      </c>
      <c r="AU634" s="185" t="s">
        <v>82</v>
      </c>
      <c r="AV634" s="11" t="s">
        <v>82</v>
      </c>
      <c r="AW634" s="11" t="s">
        <v>38</v>
      </c>
      <c r="AX634" s="11" t="s">
        <v>74</v>
      </c>
      <c r="AY634" s="185" t="s">
        <v>119</v>
      </c>
    </row>
    <row r="635" spans="2:51" s="12" customFormat="1" ht="22.5" customHeight="1">
      <c r="B635" s="188"/>
      <c r="D635" s="173" t="s">
        <v>132</v>
      </c>
      <c r="E635" s="189" t="s">
        <v>22</v>
      </c>
      <c r="F635" s="190" t="s">
        <v>146</v>
      </c>
      <c r="H635" s="191">
        <v>501</v>
      </c>
      <c r="I635" s="192"/>
      <c r="L635" s="188"/>
      <c r="M635" s="193"/>
      <c r="N635" s="194"/>
      <c r="O635" s="194"/>
      <c r="P635" s="194"/>
      <c r="Q635" s="194"/>
      <c r="R635" s="194"/>
      <c r="S635" s="194"/>
      <c r="T635" s="195"/>
      <c r="AT635" s="189" t="s">
        <v>132</v>
      </c>
      <c r="AU635" s="189" t="s">
        <v>82</v>
      </c>
      <c r="AV635" s="12" t="s">
        <v>139</v>
      </c>
      <c r="AW635" s="12" t="s">
        <v>38</v>
      </c>
      <c r="AX635" s="12" t="s">
        <v>74</v>
      </c>
      <c r="AY635" s="189" t="s">
        <v>119</v>
      </c>
    </row>
    <row r="636" spans="2:51" s="11" customFormat="1" ht="22.5" customHeight="1">
      <c r="B636" s="176"/>
      <c r="D636" s="173" t="s">
        <v>132</v>
      </c>
      <c r="E636" s="185" t="s">
        <v>22</v>
      </c>
      <c r="F636" s="186" t="s">
        <v>501</v>
      </c>
      <c r="H636" s="187">
        <v>68.8</v>
      </c>
      <c r="I636" s="181"/>
      <c r="L636" s="176"/>
      <c r="M636" s="182"/>
      <c r="N636" s="183"/>
      <c r="O636" s="183"/>
      <c r="P636" s="183"/>
      <c r="Q636" s="183"/>
      <c r="R636" s="183"/>
      <c r="S636" s="183"/>
      <c r="T636" s="184"/>
      <c r="AT636" s="185" t="s">
        <v>132</v>
      </c>
      <c r="AU636" s="185" t="s">
        <v>82</v>
      </c>
      <c r="AV636" s="11" t="s">
        <v>82</v>
      </c>
      <c r="AW636" s="11" t="s">
        <v>38</v>
      </c>
      <c r="AX636" s="11" t="s">
        <v>74</v>
      </c>
      <c r="AY636" s="185" t="s">
        <v>119</v>
      </c>
    </row>
    <row r="637" spans="2:51" s="12" customFormat="1" ht="22.5" customHeight="1">
      <c r="B637" s="188"/>
      <c r="D637" s="173" t="s">
        <v>132</v>
      </c>
      <c r="E637" s="189" t="s">
        <v>22</v>
      </c>
      <c r="F637" s="190" t="s">
        <v>148</v>
      </c>
      <c r="H637" s="191">
        <v>68.8</v>
      </c>
      <c r="I637" s="192"/>
      <c r="L637" s="188"/>
      <c r="M637" s="193"/>
      <c r="N637" s="194"/>
      <c r="O637" s="194"/>
      <c r="P637" s="194"/>
      <c r="Q637" s="194"/>
      <c r="R637" s="194"/>
      <c r="S637" s="194"/>
      <c r="T637" s="195"/>
      <c r="AT637" s="189" t="s">
        <v>132</v>
      </c>
      <c r="AU637" s="189" t="s">
        <v>82</v>
      </c>
      <c r="AV637" s="12" t="s">
        <v>139</v>
      </c>
      <c r="AW637" s="12" t="s">
        <v>38</v>
      </c>
      <c r="AX637" s="12" t="s">
        <v>74</v>
      </c>
      <c r="AY637" s="189" t="s">
        <v>119</v>
      </c>
    </row>
    <row r="638" spans="2:51" s="13" customFormat="1" ht="22.5" customHeight="1">
      <c r="B638" s="196"/>
      <c r="D638" s="177" t="s">
        <v>132</v>
      </c>
      <c r="E638" s="197" t="s">
        <v>22</v>
      </c>
      <c r="F638" s="198" t="s">
        <v>149</v>
      </c>
      <c r="H638" s="199">
        <v>569.8</v>
      </c>
      <c r="I638" s="200"/>
      <c r="L638" s="196"/>
      <c r="M638" s="201"/>
      <c r="N638" s="202"/>
      <c r="O638" s="202"/>
      <c r="P638" s="202"/>
      <c r="Q638" s="202"/>
      <c r="R638" s="202"/>
      <c r="S638" s="202"/>
      <c r="T638" s="203"/>
      <c r="AT638" s="204" t="s">
        <v>132</v>
      </c>
      <c r="AU638" s="204" t="s">
        <v>82</v>
      </c>
      <c r="AV638" s="13" t="s">
        <v>126</v>
      </c>
      <c r="AW638" s="13" t="s">
        <v>38</v>
      </c>
      <c r="AX638" s="13" t="s">
        <v>23</v>
      </c>
      <c r="AY638" s="204" t="s">
        <v>119</v>
      </c>
    </row>
    <row r="639" spans="2:65" s="1" customFormat="1" ht="22.5" customHeight="1">
      <c r="B639" s="160"/>
      <c r="C639" s="161" t="s">
        <v>1072</v>
      </c>
      <c r="D639" s="161" t="s">
        <v>121</v>
      </c>
      <c r="E639" s="162" t="s">
        <v>1073</v>
      </c>
      <c r="F639" s="163" t="s">
        <v>1074</v>
      </c>
      <c r="G639" s="164" t="s">
        <v>166</v>
      </c>
      <c r="H639" s="165">
        <v>51</v>
      </c>
      <c r="I639" s="166"/>
      <c r="J639" s="167">
        <f>ROUND(I639*H639,2)</f>
        <v>0</v>
      </c>
      <c r="K639" s="163" t="s">
        <v>125</v>
      </c>
      <c r="L639" s="34"/>
      <c r="M639" s="168" t="s">
        <v>22</v>
      </c>
      <c r="N639" s="169" t="s">
        <v>45</v>
      </c>
      <c r="O639" s="35"/>
      <c r="P639" s="170">
        <f>O639*H639</f>
        <v>0</v>
      </c>
      <c r="Q639" s="170">
        <v>0</v>
      </c>
      <c r="R639" s="170">
        <f>Q639*H639</f>
        <v>0</v>
      </c>
      <c r="S639" s="170">
        <v>0</v>
      </c>
      <c r="T639" s="171">
        <f>S639*H639</f>
        <v>0</v>
      </c>
      <c r="AR639" s="17" t="s">
        <v>126</v>
      </c>
      <c r="AT639" s="17" t="s">
        <v>121</v>
      </c>
      <c r="AU639" s="17" t="s">
        <v>82</v>
      </c>
      <c r="AY639" s="17" t="s">
        <v>119</v>
      </c>
      <c r="BE639" s="172">
        <f>IF(N639="základní",J639,0)</f>
        <v>0</v>
      </c>
      <c r="BF639" s="172">
        <f>IF(N639="snížená",J639,0)</f>
        <v>0</v>
      </c>
      <c r="BG639" s="172">
        <f>IF(N639="zákl. přenesená",J639,0)</f>
        <v>0</v>
      </c>
      <c r="BH639" s="172">
        <f>IF(N639="sníž. přenesená",J639,0)</f>
        <v>0</v>
      </c>
      <c r="BI639" s="172">
        <f>IF(N639="nulová",J639,0)</f>
        <v>0</v>
      </c>
      <c r="BJ639" s="17" t="s">
        <v>23</v>
      </c>
      <c r="BK639" s="172">
        <f>ROUND(I639*H639,2)</f>
        <v>0</v>
      </c>
      <c r="BL639" s="17" t="s">
        <v>126</v>
      </c>
      <c r="BM639" s="17" t="s">
        <v>1075</v>
      </c>
    </row>
    <row r="640" spans="2:47" s="1" customFormat="1" ht="54" customHeight="1">
      <c r="B640" s="34"/>
      <c r="D640" s="173" t="s">
        <v>128</v>
      </c>
      <c r="F640" s="174" t="s">
        <v>1076</v>
      </c>
      <c r="I640" s="134"/>
      <c r="L640" s="34"/>
      <c r="M640" s="63"/>
      <c r="N640" s="35"/>
      <c r="O640" s="35"/>
      <c r="P640" s="35"/>
      <c r="Q640" s="35"/>
      <c r="R640" s="35"/>
      <c r="S640" s="35"/>
      <c r="T640" s="64"/>
      <c r="AT640" s="17" t="s">
        <v>128</v>
      </c>
      <c r="AU640" s="17" t="s">
        <v>82</v>
      </c>
    </row>
    <row r="641" spans="2:47" s="1" customFormat="1" ht="78" customHeight="1">
      <c r="B641" s="34"/>
      <c r="D641" s="177" t="s">
        <v>130</v>
      </c>
      <c r="F641" s="205" t="s">
        <v>1077</v>
      </c>
      <c r="I641" s="134"/>
      <c r="L641" s="34"/>
      <c r="M641" s="63"/>
      <c r="N641" s="35"/>
      <c r="O641" s="35"/>
      <c r="P641" s="35"/>
      <c r="Q641" s="35"/>
      <c r="R641" s="35"/>
      <c r="S641" s="35"/>
      <c r="T641" s="64"/>
      <c r="AT641" s="17" t="s">
        <v>130</v>
      </c>
      <c r="AU641" s="17" t="s">
        <v>82</v>
      </c>
    </row>
    <row r="642" spans="2:65" s="1" customFormat="1" ht="31.5" customHeight="1">
      <c r="B642" s="160"/>
      <c r="C642" s="161" t="s">
        <v>1078</v>
      </c>
      <c r="D642" s="161" t="s">
        <v>121</v>
      </c>
      <c r="E642" s="162" t="s">
        <v>1079</v>
      </c>
      <c r="F642" s="163" t="s">
        <v>1080</v>
      </c>
      <c r="G642" s="164" t="s">
        <v>124</v>
      </c>
      <c r="H642" s="165">
        <v>46.4</v>
      </c>
      <c r="I642" s="166"/>
      <c r="J642" s="167">
        <f>ROUND(I642*H642,2)</f>
        <v>0</v>
      </c>
      <c r="K642" s="163" t="s">
        <v>125</v>
      </c>
      <c r="L642" s="34"/>
      <c r="M642" s="168" t="s">
        <v>22</v>
      </c>
      <c r="N642" s="169" t="s">
        <v>45</v>
      </c>
      <c r="O642" s="35"/>
      <c r="P642" s="170">
        <f>O642*H642</f>
        <v>0</v>
      </c>
      <c r="Q642" s="170">
        <v>0</v>
      </c>
      <c r="R642" s="170">
        <f>Q642*H642</f>
        <v>0</v>
      </c>
      <c r="S642" s="170">
        <v>0</v>
      </c>
      <c r="T642" s="171">
        <f>S642*H642</f>
        <v>0</v>
      </c>
      <c r="AR642" s="17" t="s">
        <v>126</v>
      </c>
      <c r="AT642" s="17" t="s">
        <v>121</v>
      </c>
      <c r="AU642" s="17" t="s">
        <v>82</v>
      </c>
      <c r="AY642" s="17" t="s">
        <v>119</v>
      </c>
      <c r="BE642" s="172">
        <f>IF(N642="základní",J642,0)</f>
        <v>0</v>
      </c>
      <c r="BF642" s="172">
        <f>IF(N642="snížená",J642,0)</f>
        <v>0</v>
      </c>
      <c r="BG642" s="172">
        <f>IF(N642="zákl. přenesená",J642,0)</f>
        <v>0</v>
      </c>
      <c r="BH642" s="172">
        <f>IF(N642="sníž. přenesená",J642,0)</f>
        <v>0</v>
      </c>
      <c r="BI642" s="172">
        <f>IF(N642="nulová",J642,0)</f>
        <v>0</v>
      </c>
      <c r="BJ642" s="17" t="s">
        <v>23</v>
      </c>
      <c r="BK642" s="172">
        <f>ROUND(I642*H642,2)</f>
        <v>0</v>
      </c>
      <c r="BL642" s="17" t="s">
        <v>126</v>
      </c>
      <c r="BM642" s="17" t="s">
        <v>1081</v>
      </c>
    </row>
    <row r="643" spans="2:47" s="1" customFormat="1" ht="42" customHeight="1">
      <c r="B643" s="34"/>
      <c r="D643" s="173" t="s">
        <v>128</v>
      </c>
      <c r="F643" s="174" t="s">
        <v>1082</v>
      </c>
      <c r="I643" s="134"/>
      <c r="L643" s="34"/>
      <c r="M643" s="63"/>
      <c r="N643" s="35"/>
      <c r="O643" s="35"/>
      <c r="P643" s="35"/>
      <c r="Q643" s="35"/>
      <c r="R643" s="35"/>
      <c r="S643" s="35"/>
      <c r="T643" s="64"/>
      <c r="AT643" s="17" t="s">
        <v>128</v>
      </c>
      <c r="AU643" s="17" t="s">
        <v>82</v>
      </c>
    </row>
    <row r="644" spans="2:47" s="1" customFormat="1" ht="78" customHeight="1">
      <c r="B644" s="34"/>
      <c r="D644" s="177" t="s">
        <v>130</v>
      </c>
      <c r="F644" s="205" t="s">
        <v>1077</v>
      </c>
      <c r="I644" s="134"/>
      <c r="L644" s="34"/>
      <c r="M644" s="63"/>
      <c r="N644" s="35"/>
      <c r="O644" s="35"/>
      <c r="P644" s="35"/>
      <c r="Q644" s="35"/>
      <c r="R644" s="35"/>
      <c r="S644" s="35"/>
      <c r="T644" s="64"/>
      <c r="AT644" s="17" t="s">
        <v>130</v>
      </c>
      <c r="AU644" s="17" t="s">
        <v>82</v>
      </c>
    </row>
    <row r="645" spans="2:65" s="1" customFormat="1" ht="31.5" customHeight="1">
      <c r="B645" s="160"/>
      <c r="C645" s="161" t="s">
        <v>1083</v>
      </c>
      <c r="D645" s="161" t="s">
        <v>121</v>
      </c>
      <c r="E645" s="162" t="s">
        <v>1084</v>
      </c>
      <c r="F645" s="163" t="s">
        <v>1085</v>
      </c>
      <c r="G645" s="164" t="s">
        <v>124</v>
      </c>
      <c r="H645" s="165">
        <v>25.6</v>
      </c>
      <c r="I645" s="166"/>
      <c r="J645" s="167">
        <f>ROUND(I645*H645,2)</f>
        <v>0</v>
      </c>
      <c r="K645" s="163" t="s">
        <v>125</v>
      </c>
      <c r="L645" s="34"/>
      <c r="M645" s="168" t="s">
        <v>22</v>
      </c>
      <c r="N645" s="169" t="s">
        <v>45</v>
      </c>
      <c r="O645" s="35"/>
      <c r="P645" s="170">
        <f>O645*H645</f>
        <v>0</v>
      </c>
      <c r="Q645" s="170">
        <v>0</v>
      </c>
      <c r="R645" s="170">
        <f>Q645*H645</f>
        <v>0</v>
      </c>
      <c r="S645" s="170">
        <v>0</v>
      </c>
      <c r="T645" s="171">
        <f>S645*H645</f>
        <v>0</v>
      </c>
      <c r="AR645" s="17" t="s">
        <v>126</v>
      </c>
      <c r="AT645" s="17" t="s">
        <v>121</v>
      </c>
      <c r="AU645" s="17" t="s">
        <v>82</v>
      </c>
      <c r="AY645" s="17" t="s">
        <v>119</v>
      </c>
      <c r="BE645" s="172">
        <f>IF(N645="základní",J645,0)</f>
        <v>0</v>
      </c>
      <c r="BF645" s="172">
        <f>IF(N645="snížená",J645,0)</f>
        <v>0</v>
      </c>
      <c r="BG645" s="172">
        <f>IF(N645="zákl. přenesená",J645,0)</f>
        <v>0</v>
      </c>
      <c r="BH645" s="172">
        <f>IF(N645="sníž. přenesená",J645,0)</f>
        <v>0</v>
      </c>
      <c r="BI645" s="172">
        <f>IF(N645="nulová",J645,0)</f>
        <v>0</v>
      </c>
      <c r="BJ645" s="17" t="s">
        <v>23</v>
      </c>
      <c r="BK645" s="172">
        <f>ROUND(I645*H645,2)</f>
        <v>0</v>
      </c>
      <c r="BL645" s="17" t="s">
        <v>126</v>
      </c>
      <c r="BM645" s="17" t="s">
        <v>1086</v>
      </c>
    </row>
    <row r="646" spans="2:47" s="1" customFormat="1" ht="42" customHeight="1">
      <c r="B646" s="34"/>
      <c r="D646" s="173" t="s">
        <v>128</v>
      </c>
      <c r="F646" s="174" t="s">
        <v>1087</v>
      </c>
      <c r="I646" s="134"/>
      <c r="L646" s="34"/>
      <c r="M646" s="63"/>
      <c r="N646" s="35"/>
      <c r="O646" s="35"/>
      <c r="P646" s="35"/>
      <c r="Q646" s="35"/>
      <c r="R646" s="35"/>
      <c r="S646" s="35"/>
      <c r="T646" s="64"/>
      <c r="AT646" s="17" t="s">
        <v>128</v>
      </c>
      <c r="AU646" s="17" t="s">
        <v>82</v>
      </c>
    </row>
    <row r="647" spans="2:47" s="1" customFormat="1" ht="66" customHeight="1">
      <c r="B647" s="34"/>
      <c r="D647" s="177" t="s">
        <v>130</v>
      </c>
      <c r="F647" s="205" t="s">
        <v>1088</v>
      </c>
      <c r="I647" s="134"/>
      <c r="L647" s="34"/>
      <c r="M647" s="63"/>
      <c r="N647" s="35"/>
      <c r="O647" s="35"/>
      <c r="P647" s="35"/>
      <c r="Q647" s="35"/>
      <c r="R647" s="35"/>
      <c r="S647" s="35"/>
      <c r="T647" s="64"/>
      <c r="AT647" s="17" t="s">
        <v>130</v>
      </c>
      <c r="AU647" s="17" t="s">
        <v>82</v>
      </c>
    </row>
    <row r="648" spans="2:65" s="1" customFormat="1" ht="31.5" customHeight="1">
      <c r="B648" s="160"/>
      <c r="C648" s="161" t="s">
        <v>1089</v>
      </c>
      <c r="D648" s="161" t="s">
        <v>121</v>
      </c>
      <c r="E648" s="162" t="s">
        <v>1090</v>
      </c>
      <c r="F648" s="163" t="s">
        <v>1091</v>
      </c>
      <c r="G648" s="164" t="s">
        <v>1092</v>
      </c>
      <c r="H648" s="165">
        <v>1</v>
      </c>
      <c r="I648" s="166"/>
      <c r="J648" s="167">
        <f>ROUND(I648*H648,2)</f>
        <v>0</v>
      </c>
      <c r="K648" s="163" t="s">
        <v>22</v>
      </c>
      <c r="L648" s="34"/>
      <c r="M648" s="168" t="s">
        <v>22</v>
      </c>
      <c r="N648" s="169" t="s">
        <v>45</v>
      </c>
      <c r="O648" s="35"/>
      <c r="P648" s="170">
        <f>O648*H648</f>
        <v>0</v>
      </c>
      <c r="Q648" s="170">
        <v>0</v>
      </c>
      <c r="R648" s="170">
        <f>Q648*H648</f>
        <v>0</v>
      </c>
      <c r="S648" s="170">
        <v>0.9</v>
      </c>
      <c r="T648" s="171">
        <f>S648*H648</f>
        <v>0.9</v>
      </c>
      <c r="AR648" s="17" t="s">
        <v>126</v>
      </c>
      <c r="AT648" s="17" t="s">
        <v>121</v>
      </c>
      <c r="AU648" s="17" t="s">
        <v>82</v>
      </c>
      <c r="AY648" s="17" t="s">
        <v>119</v>
      </c>
      <c r="BE648" s="172">
        <f>IF(N648="základní",J648,0)</f>
        <v>0</v>
      </c>
      <c r="BF648" s="172">
        <f>IF(N648="snížená",J648,0)</f>
        <v>0</v>
      </c>
      <c r="BG648" s="172">
        <f>IF(N648="zákl. přenesená",J648,0)</f>
        <v>0</v>
      </c>
      <c r="BH648" s="172">
        <f>IF(N648="sníž. přenesená",J648,0)</f>
        <v>0</v>
      </c>
      <c r="BI648" s="172">
        <f>IF(N648="nulová",J648,0)</f>
        <v>0</v>
      </c>
      <c r="BJ648" s="17" t="s">
        <v>23</v>
      </c>
      <c r="BK648" s="172">
        <f>ROUND(I648*H648,2)</f>
        <v>0</v>
      </c>
      <c r="BL648" s="17" t="s">
        <v>126</v>
      </c>
      <c r="BM648" s="17" t="s">
        <v>1093</v>
      </c>
    </row>
    <row r="649" spans="2:47" s="1" customFormat="1" ht="30" customHeight="1">
      <c r="B649" s="34"/>
      <c r="D649" s="173" t="s">
        <v>128</v>
      </c>
      <c r="F649" s="174" t="s">
        <v>1094</v>
      </c>
      <c r="I649" s="134"/>
      <c r="L649" s="34"/>
      <c r="M649" s="63"/>
      <c r="N649" s="35"/>
      <c r="O649" s="35"/>
      <c r="P649" s="35"/>
      <c r="Q649" s="35"/>
      <c r="R649" s="35"/>
      <c r="S649" s="35"/>
      <c r="T649" s="64"/>
      <c r="AT649" s="17" t="s">
        <v>128</v>
      </c>
      <c r="AU649" s="17" t="s">
        <v>82</v>
      </c>
    </row>
    <row r="650" spans="2:47" s="1" customFormat="1" ht="66" customHeight="1">
      <c r="B650" s="34"/>
      <c r="D650" s="177" t="s">
        <v>170</v>
      </c>
      <c r="F650" s="205" t="s">
        <v>1095</v>
      </c>
      <c r="I650" s="134"/>
      <c r="L650" s="34"/>
      <c r="M650" s="63"/>
      <c r="N650" s="35"/>
      <c r="O650" s="35"/>
      <c r="P650" s="35"/>
      <c r="Q650" s="35"/>
      <c r="R650" s="35"/>
      <c r="S650" s="35"/>
      <c r="T650" s="64"/>
      <c r="AT650" s="17" t="s">
        <v>170</v>
      </c>
      <c r="AU650" s="17" t="s">
        <v>82</v>
      </c>
    </row>
    <row r="651" spans="2:65" s="1" customFormat="1" ht="31.5" customHeight="1">
      <c r="B651" s="160"/>
      <c r="C651" s="161" t="s">
        <v>1096</v>
      </c>
      <c r="D651" s="161" t="s">
        <v>121</v>
      </c>
      <c r="E651" s="162" t="s">
        <v>1097</v>
      </c>
      <c r="F651" s="163" t="s">
        <v>1098</v>
      </c>
      <c r="G651" s="164" t="s">
        <v>1092</v>
      </c>
      <c r="H651" s="165">
        <v>1</v>
      </c>
      <c r="I651" s="166"/>
      <c r="J651" s="167">
        <f>ROUND(I651*H651,2)</f>
        <v>0</v>
      </c>
      <c r="K651" s="163" t="s">
        <v>22</v>
      </c>
      <c r="L651" s="34"/>
      <c r="M651" s="168" t="s">
        <v>22</v>
      </c>
      <c r="N651" s="169" t="s">
        <v>45</v>
      </c>
      <c r="O651" s="35"/>
      <c r="P651" s="170">
        <f>O651*H651</f>
        <v>0</v>
      </c>
      <c r="Q651" s="170">
        <v>0</v>
      </c>
      <c r="R651" s="170">
        <f>Q651*H651</f>
        <v>0</v>
      </c>
      <c r="S651" s="170">
        <v>63.1</v>
      </c>
      <c r="T651" s="171">
        <f>S651*H651</f>
        <v>63.1</v>
      </c>
      <c r="AR651" s="17" t="s">
        <v>126</v>
      </c>
      <c r="AT651" s="17" t="s">
        <v>121</v>
      </c>
      <c r="AU651" s="17" t="s">
        <v>82</v>
      </c>
      <c r="AY651" s="17" t="s">
        <v>119</v>
      </c>
      <c r="BE651" s="172">
        <f>IF(N651="základní",J651,0)</f>
        <v>0</v>
      </c>
      <c r="BF651" s="172">
        <f>IF(N651="snížená",J651,0)</f>
        <v>0</v>
      </c>
      <c r="BG651" s="172">
        <f>IF(N651="zákl. přenesená",J651,0)</f>
        <v>0</v>
      </c>
      <c r="BH651" s="172">
        <f>IF(N651="sníž. přenesená",J651,0)</f>
        <v>0</v>
      </c>
      <c r="BI651" s="172">
        <f>IF(N651="nulová",J651,0)</f>
        <v>0</v>
      </c>
      <c r="BJ651" s="17" t="s">
        <v>23</v>
      </c>
      <c r="BK651" s="172">
        <f>ROUND(I651*H651,2)</f>
        <v>0</v>
      </c>
      <c r="BL651" s="17" t="s">
        <v>126</v>
      </c>
      <c r="BM651" s="17" t="s">
        <v>1099</v>
      </c>
    </row>
    <row r="652" spans="2:47" s="1" customFormat="1" ht="30" customHeight="1">
      <c r="B652" s="34"/>
      <c r="D652" s="173" t="s">
        <v>128</v>
      </c>
      <c r="F652" s="174" t="s">
        <v>1098</v>
      </c>
      <c r="I652" s="134"/>
      <c r="L652" s="34"/>
      <c r="M652" s="63"/>
      <c r="N652" s="35"/>
      <c r="O652" s="35"/>
      <c r="P652" s="35"/>
      <c r="Q652" s="35"/>
      <c r="R652" s="35"/>
      <c r="S652" s="35"/>
      <c r="T652" s="64"/>
      <c r="AT652" s="17" t="s">
        <v>128</v>
      </c>
      <c r="AU652" s="17" t="s">
        <v>82</v>
      </c>
    </row>
    <row r="653" spans="2:47" s="1" customFormat="1" ht="66" customHeight="1">
      <c r="B653" s="34"/>
      <c r="D653" s="177" t="s">
        <v>170</v>
      </c>
      <c r="F653" s="205" t="s">
        <v>1100</v>
      </c>
      <c r="I653" s="134"/>
      <c r="L653" s="34"/>
      <c r="M653" s="63"/>
      <c r="N653" s="35"/>
      <c r="O653" s="35"/>
      <c r="P653" s="35"/>
      <c r="Q653" s="35"/>
      <c r="R653" s="35"/>
      <c r="S653" s="35"/>
      <c r="T653" s="64"/>
      <c r="AT653" s="17" t="s">
        <v>170</v>
      </c>
      <c r="AU653" s="17" t="s">
        <v>82</v>
      </c>
    </row>
    <row r="654" spans="2:65" s="1" customFormat="1" ht="31.5" customHeight="1">
      <c r="B654" s="160"/>
      <c r="C654" s="161" t="s">
        <v>1101</v>
      </c>
      <c r="D654" s="161" t="s">
        <v>121</v>
      </c>
      <c r="E654" s="162" t="s">
        <v>1102</v>
      </c>
      <c r="F654" s="163" t="s">
        <v>1103</v>
      </c>
      <c r="G654" s="164" t="s">
        <v>166</v>
      </c>
      <c r="H654" s="165">
        <v>185</v>
      </c>
      <c r="I654" s="166"/>
      <c r="J654" s="167">
        <f>ROUND(I654*H654,2)</f>
        <v>0</v>
      </c>
      <c r="K654" s="163" t="s">
        <v>22</v>
      </c>
      <c r="L654" s="34"/>
      <c r="M654" s="168" t="s">
        <v>22</v>
      </c>
      <c r="N654" s="169" t="s">
        <v>45</v>
      </c>
      <c r="O654" s="35"/>
      <c r="P654" s="170">
        <f>O654*H654</f>
        <v>0</v>
      </c>
      <c r="Q654" s="170">
        <v>0</v>
      </c>
      <c r="R654" s="170">
        <f>Q654*H654</f>
        <v>0</v>
      </c>
      <c r="S654" s="170">
        <v>0.0275</v>
      </c>
      <c r="T654" s="171">
        <f>S654*H654</f>
        <v>5.0875</v>
      </c>
      <c r="AR654" s="17" t="s">
        <v>126</v>
      </c>
      <c r="AT654" s="17" t="s">
        <v>121</v>
      </c>
      <c r="AU654" s="17" t="s">
        <v>82</v>
      </c>
      <c r="AY654" s="17" t="s">
        <v>119</v>
      </c>
      <c r="BE654" s="172">
        <f>IF(N654="základní",J654,0)</f>
        <v>0</v>
      </c>
      <c r="BF654" s="172">
        <f>IF(N654="snížená",J654,0)</f>
        <v>0</v>
      </c>
      <c r="BG654" s="172">
        <f>IF(N654="zákl. přenesená",J654,0)</f>
        <v>0</v>
      </c>
      <c r="BH654" s="172">
        <f>IF(N654="sníž. přenesená",J654,0)</f>
        <v>0</v>
      </c>
      <c r="BI654" s="172">
        <f>IF(N654="nulová",J654,0)</f>
        <v>0</v>
      </c>
      <c r="BJ654" s="17" t="s">
        <v>23</v>
      </c>
      <c r="BK654" s="172">
        <f>ROUND(I654*H654,2)</f>
        <v>0</v>
      </c>
      <c r="BL654" s="17" t="s">
        <v>126</v>
      </c>
      <c r="BM654" s="17" t="s">
        <v>1104</v>
      </c>
    </row>
    <row r="655" spans="2:51" s="11" customFormat="1" ht="22.5" customHeight="1">
      <c r="B655" s="176"/>
      <c r="D655" s="173" t="s">
        <v>132</v>
      </c>
      <c r="E655" s="185" t="s">
        <v>22</v>
      </c>
      <c r="F655" s="186" t="s">
        <v>1105</v>
      </c>
      <c r="H655" s="187">
        <v>185</v>
      </c>
      <c r="I655" s="181"/>
      <c r="L655" s="176"/>
      <c r="M655" s="182"/>
      <c r="N655" s="183"/>
      <c r="O655" s="183"/>
      <c r="P655" s="183"/>
      <c r="Q655" s="183"/>
      <c r="R655" s="183"/>
      <c r="S655" s="183"/>
      <c r="T655" s="184"/>
      <c r="AT655" s="185" t="s">
        <v>132</v>
      </c>
      <c r="AU655" s="185" t="s">
        <v>82</v>
      </c>
      <c r="AV655" s="11" t="s">
        <v>82</v>
      </c>
      <c r="AW655" s="11" t="s">
        <v>38</v>
      </c>
      <c r="AX655" s="11" t="s">
        <v>23</v>
      </c>
      <c r="AY655" s="185" t="s">
        <v>119</v>
      </c>
    </row>
    <row r="656" spans="2:63" s="10" customFormat="1" ht="29.25" customHeight="1">
      <c r="B656" s="146"/>
      <c r="D656" s="157" t="s">
        <v>73</v>
      </c>
      <c r="E656" s="158" t="s">
        <v>1106</v>
      </c>
      <c r="F656" s="158" t="s">
        <v>1107</v>
      </c>
      <c r="I656" s="149"/>
      <c r="J656" s="159">
        <f>BK656</f>
        <v>0</v>
      </c>
      <c r="L656" s="146"/>
      <c r="M656" s="151"/>
      <c r="N656" s="152"/>
      <c r="O656" s="152"/>
      <c r="P656" s="153">
        <f>SUM(P657:P676)</f>
        <v>0</v>
      </c>
      <c r="Q656" s="152"/>
      <c r="R656" s="153">
        <f>SUM(R657:R676)</f>
        <v>0</v>
      </c>
      <c r="S656" s="152"/>
      <c r="T656" s="154">
        <f>SUM(T657:T676)</f>
        <v>0</v>
      </c>
      <c r="AR656" s="147" t="s">
        <v>23</v>
      </c>
      <c r="AT656" s="155" t="s">
        <v>73</v>
      </c>
      <c r="AU656" s="155" t="s">
        <v>23</v>
      </c>
      <c r="AY656" s="147" t="s">
        <v>119</v>
      </c>
      <c r="BK656" s="156">
        <f>SUM(BK657:BK676)</f>
        <v>0</v>
      </c>
    </row>
    <row r="657" spans="2:65" s="1" customFormat="1" ht="22.5" customHeight="1">
      <c r="B657" s="160"/>
      <c r="C657" s="161" t="s">
        <v>1108</v>
      </c>
      <c r="D657" s="161" t="s">
        <v>121</v>
      </c>
      <c r="E657" s="162" t="s">
        <v>1109</v>
      </c>
      <c r="F657" s="163" t="s">
        <v>1110</v>
      </c>
      <c r="G657" s="164" t="s">
        <v>354</v>
      </c>
      <c r="H657" s="165">
        <v>464.199</v>
      </c>
      <c r="I657" s="166"/>
      <c r="J657" s="167">
        <f>ROUND(I657*H657,2)</f>
        <v>0</v>
      </c>
      <c r="K657" s="163" t="s">
        <v>125</v>
      </c>
      <c r="L657" s="34"/>
      <c r="M657" s="168" t="s">
        <v>22</v>
      </c>
      <c r="N657" s="169" t="s">
        <v>45</v>
      </c>
      <c r="O657" s="35"/>
      <c r="P657" s="170">
        <f>O657*H657</f>
        <v>0</v>
      </c>
      <c r="Q657" s="170">
        <v>0</v>
      </c>
      <c r="R657" s="170">
        <f>Q657*H657</f>
        <v>0</v>
      </c>
      <c r="S657" s="170">
        <v>0</v>
      </c>
      <c r="T657" s="171">
        <f>S657*H657</f>
        <v>0</v>
      </c>
      <c r="AR657" s="17" t="s">
        <v>126</v>
      </c>
      <c r="AT657" s="17" t="s">
        <v>121</v>
      </c>
      <c r="AU657" s="17" t="s">
        <v>82</v>
      </c>
      <c r="AY657" s="17" t="s">
        <v>119</v>
      </c>
      <c r="BE657" s="172">
        <f>IF(N657="základní",J657,0)</f>
        <v>0</v>
      </c>
      <c r="BF657" s="172">
        <f>IF(N657="snížená",J657,0)</f>
        <v>0</v>
      </c>
      <c r="BG657" s="172">
        <f>IF(N657="zákl. přenesená",J657,0)</f>
        <v>0</v>
      </c>
      <c r="BH657" s="172">
        <f>IF(N657="sníž. přenesená",J657,0)</f>
        <v>0</v>
      </c>
      <c r="BI657" s="172">
        <f>IF(N657="nulová",J657,0)</f>
        <v>0</v>
      </c>
      <c r="BJ657" s="17" t="s">
        <v>23</v>
      </c>
      <c r="BK657" s="172">
        <f>ROUND(I657*H657,2)</f>
        <v>0</v>
      </c>
      <c r="BL657" s="17" t="s">
        <v>126</v>
      </c>
      <c r="BM657" s="17" t="s">
        <v>1111</v>
      </c>
    </row>
    <row r="658" spans="2:47" s="1" customFormat="1" ht="30" customHeight="1">
      <c r="B658" s="34"/>
      <c r="D658" s="173" t="s">
        <v>128</v>
      </c>
      <c r="F658" s="174" t="s">
        <v>1112</v>
      </c>
      <c r="I658" s="134"/>
      <c r="L658" s="34"/>
      <c r="M658" s="63"/>
      <c r="N658" s="35"/>
      <c r="O658" s="35"/>
      <c r="P658" s="35"/>
      <c r="Q658" s="35"/>
      <c r="R658" s="35"/>
      <c r="S658" s="35"/>
      <c r="T658" s="64"/>
      <c r="AT658" s="17" t="s">
        <v>128</v>
      </c>
      <c r="AU658" s="17" t="s">
        <v>82</v>
      </c>
    </row>
    <row r="659" spans="2:47" s="1" customFormat="1" ht="66" customHeight="1">
      <c r="B659" s="34"/>
      <c r="D659" s="177" t="s">
        <v>130</v>
      </c>
      <c r="F659" s="205" t="s">
        <v>1113</v>
      </c>
      <c r="I659" s="134"/>
      <c r="L659" s="34"/>
      <c r="M659" s="63"/>
      <c r="N659" s="35"/>
      <c r="O659" s="35"/>
      <c r="P659" s="35"/>
      <c r="Q659" s="35"/>
      <c r="R659" s="35"/>
      <c r="S659" s="35"/>
      <c r="T659" s="64"/>
      <c r="AT659" s="17" t="s">
        <v>130</v>
      </c>
      <c r="AU659" s="17" t="s">
        <v>82</v>
      </c>
    </row>
    <row r="660" spans="2:65" s="1" customFormat="1" ht="22.5" customHeight="1">
      <c r="B660" s="160"/>
      <c r="C660" s="161" t="s">
        <v>1114</v>
      </c>
      <c r="D660" s="161" t="s">
        <v>121</v>
      </c>
      <c r="E660" s="162" t="s">
        <v>1115</v>
      </c>
      <c r="F660" s="163" t="s">
        <v>1116</v>
      </c>
      <c r="G660" s="164" t="s">
        <v>354</v>
      </c>
      <c r="H660" s="165">
        <v>3783.438</v>
      </c>
      <c r="I660" s="166"/>
      <c r="J660" s="167">
        <f>ROUND(I660*H660,2)</f>
        <v>0</v>
      </c>
      <c r="K660" s="163" t="s">
        <v>125</v>
      </c>
      <c r="L660" s="34"/>
      <c r="M660" s="168" t="s">
        <v>22</v>
      </c>
      <c r="N660" s="169" t="s">
        <v>45</v>
      </c>
      <c r="O660" s="35"/>
      <c r="P660" s="170">
        <f>O660*H660</f>
        <v>0</v>
      </c>
      <c r="Q660" s="170">
        <v>0</v>
      </c>
      <c r="R660" s="170">
        <f>Q660*H660</f>
        <v>0</v>
      </c>
      <c r="S660" s="170">
        <v>0</v>
      </c>
      <c r="T660" s="171">
        <f>S660*H660</f>
        <v>0</v>
      </c>
      <c r="AR660" s="17" t="s">
        <v>126</v>
      </c>
      <c r="AT660" s="17" t="s">
        <v>121</v>
      </c>
      <c r="AU660" s="17" t="s">
        <v>82</v>
      </c>
      <c r="AY660" s="17" t="s">
        <v>119</v>
      </c>
      <c r="BE660" s="172">
        <f>IF(N660="základní",J660,0)</f>
        <v>0</v>
      </c>
      <c r="BF660" s="172">
        <f>IF(N660="snížená",J660,0)</f>
        <v>0</v>
      </c>
      <c r="BG660" s="172">
        <f>IF(N660="zákl. přenesená",J660,0)</f>
        <v>0</v>
      </c>
      <c r="BH660" s="172">
        <f>IF(N660="sníž. přenesená",J660,0)</f>
        <v>0</v>
      </c>
      <c r="BI660" s="172">
        <f>IF(N660="nulová",J660,0)</f>
        <v>0</v>
      </c>
      <c r="BJ660" s="17" t="s">
        <v>23</v>
      </c>
      <c r="BK660" s="172">
        <f>ROUND(I660*H660,2)</f>
        <v>0</v>
      </c>
      <c r="BL660" s="17" t="s">
        <v>126</v>
      </c>
      <c r="BM660" s="17" t="s">
        <v>1117</v>
      </c>
    </row>
    <row r="661" spans="2:47" s="1" customFormat="1" ht="30" customHeight="1">
      <c r="B661" s="34"/>
      <c r="D661" s="173" t="s">
        <v>128</v>
      </c>
      <c r="F661" s="174" t="s">
        <v>1118</v>
      </c>
      <c r="I661" s="134"/>
      <c r="L661" s="34"/>
      <c r="M661" s="63"/>
      <c r="N661" s="35"/>
      <c r="O661" s="35"/>
      <c r="P661" s="35"/>
      <c r="Q661" s="35"/>
      <c r="R661" s="35"/>
      <c r="S661" s="35"/>
      <c r="T661" s="64"/>
      <c r="AT661" s="17" t="s">
        <v>128</v>
      </c>
      <c r="AU661" s="17" t="s">
        <v>82</v>
      </c>
    </row>
    <row r="662" spans="2:47" s="1" customFormat="1" ht="66" customHeight="1">
      <c r="B662" s="34"/>
      <c r="D662" s="173" t="s">
        <v>130</v>
      </c>
      <c r="F662" s="175" t="s">
        <v>1113</v>
      </c>
      <c r="I662" s="134"/>
      <c r="L662" s="34"/>
      <c r="M662" s="63"/>
      <c r="N662" s="35"/>
      <c r="O662" s="35"/>
      <c r="P662" s="35"/>
      <c r="Q662" s="35"/>
      <c r="R662" s="35"/>
      <c r="S662" s="35"/>
      <c r="T662" s="64"/>
      <c r="AT662" s="17" t="s">
        <v>130</v>
      </c>
      <c r="AU662" s="17" t="s">
        <v>82</v>
      </c>
    </row>
    <row r="663" spans="2:47" s="1" customFormat="1" ht="54" customHeight="1">
      <c r="B663" s="34"/>
      <c r="D663" s="173" t="s">
        <v>170</v>
      </c>
      <c r="F663" s="175" t="s">
        <v>1119</v>
      </c>
      <c r="I663" s="134"/>
      <c r="L663" s="34"/>
      <c r="M663" s="63"/>
      <c r="N663" s="35"/>
      <c r="O663" s="35"/>
      <c r="P663" s="35"/>
      <c r="Q663" s="35"/>
      <c r="R663" s="35"/>
      <c r="S663" s="35"/>
      <c r="T663" s="64"/>
      <c r="AT663" s="17" t="s">
        <v>170</v>
      </c>
      <c r="AU663" s="17" t="s">
        <v>82</v>
      </c>
    </row>
    <row r="664" spans="2:51" s="11" customFormat="1" ht="22.5" customHeight="1">
      <c r="B664" s="176"/>
      <c r="D664" s="177" t="s">
        <v>132</v>
      </c>
      <c r="E664" s="178" t="s">
        <v>22</v>
      </c>
      <c r="F664" s="179" t="s">
        <v>1120</v>
      </c>
      <c r="H664" s="180">
        <v>3783.438</v>
      </c>
      <c r="I664" s="181"/>
      <c r="L664" s="176"/>
      <c r="M664" s="182"/>
      <c r="N664" s="183"/>
      <c r="O664" s="183"/>
      <c r="P664" s="183"/>
      <c r="Q664" s="183"/>
      <c r="R664" s="183"/>
      <c r="S664" s="183"/>
      <c r="T664" s="184"/>
      <c r="AT664" s="185" t="s">
        <v>132</v>
      </c>
      <c r="AU664" s="185" t="s">
        <v>82</v>
      </c>
      <c r="AV664" s="11" t="s">
        <v>82</v>
      </c>
      <c r="AW664" s="11" t="s">
        <v>38</v>
      </c>
      <c r="AX664" s="11" t="s">
        <v>23</v>
      </c>
      <c r="AY664" s="185" t="s">
        <v>119</v>
      </c>
    </row>
    <row r="665" spans="2:65" s="1" customFormat="1" ht="22.5" customHeight="1">
      <c r="B665" s="160"/>
      <c r="C665" s="161" t="s">
        <v>1121</v>
      </c>
      <c r="D665" s="161" t="s">
        <v>121</v>
      </c>
      <c r="E665" s="162" t="s">
        <v>1122</v>
      </c>
      <c r="F665" s="163" t="s">
        <v>1123</v>
      </c>
      <c r="G665" s="164" t="s">
        <v>354</v>
      </c>
      <c r="H665" s="165">
        <v>168.906</v>
      </c>
      <c r="I665" s="166"/>
      <c r="J665" s="167">
        <f>ROUND(I665*H665,2)</f>
        <v>0</v>
      </c>
      <c r="K665" s="163" t="s">
        <v>125</v>
      </c>
      <c r="L665" s="34"/>
      <c r="M665" s="168" t="s">
        <v>22</v>
      </c>
      <c r="N665" s="169" t="s">
        <v>45</v>
      </c>
      <c r="O665" s="35"/>
      <c r="P665" s="170">
        <f>O665*H665</f>
        <v>0</v>
      </c>
      <c r="Q665" s="170">
        <v>0</v>
      </c>
      <c r="R665" s="170">
        <f>Q665*H665</f>
        <v>0</v>
      </c>
      <c r="S665" s="170">
        <v>0</v>
      </c>
      <c r="T665" s="171">
        <f>S665*H665</f>
        <v>0</v>
      </c>
      <c r="AR665" s="17" t="s">
        <v>126</v>
      </c>
      <c r="AT665" s="17" t="s">
        <v>121</v>
      </c>
      <c r="AU665" s="17" t="s">
        <v>82</v>
      </c>
      <c r="AY665" s="17" t="s">
        <v>119</v>
      </c>
      <c r="BE665" s="172">
        <f>IF(N665="základní",J665,0)</f>
        <v>0</v>
      </c>
      <c r="BF665" s="172">
        <f>IF(N665="snížená",J665,0)</f>
        <v>0</v>
      </c>
      <c r="BG665" s="172">
        <f>IF(N665="zákl. přenesená",J665,0)</f>
        <v>0</v>
      </c>
      <c r="BH665" s="172">
        <f>IF(N665="sníž. přenesená",J665,0)</f>
        <v>0</v>
      </c>
      <c r="BI665" s="172">
        <f>IF(N665="nulová",J665,0)</f>
        <v>0</v>
      </c>
      <c r="BJ665" s="17" t="s">
        <v>23</v>
      </c>
      <c r="BK665" s="172">
        <f>ROUND(I665*H665,2)</f>
        <v>0</v>
      </c>
      <c r="BL665" s="17" t="s">
        <v>126</v>
      </c>
      <c r="BM665" s="17" t="s">
        <v>1124</v>
      </c>
    </row>
    <row r="666" spans="2:47" s="1" customFormat="1" ht="22.5" customHeight="1">
      <c r="B666" s="34"/>
      <c r="D666" s="173" t="s">
        <v>128</v>
      </c>
      <c r="F666" s="174" t="s">
        <v>1125</v>
      </c>
      <c r="I666" s="134"/>
      <c r="L666" s="34"/>
      <c r="M666" s="63"/>
      <c r="N666" s="35"/>
      <c r="O666" s="35"/>
      <c r="P666" s="35"/>
      <c r="Q666" s="35"/>
      <c r="R666" s="35"/>
      <c r="S666" s="35"/>
      <c r="T666" s="64"/>
      <c r="AT666" s="17" t="s">
        <v>128</v>
      </c>
      <c r="AU666" s="17" t="s">
        <v>82</v>
      </c>
    </row>
    <row r="667" spans="2:47" s="1" customFormat="1" ht="66" customHeight="1">
      <c r="B667" s="34"/>
      <c r="D667" s="173" t="s">
        <v>130</v>
      </c>
      <c r="F667" s="175" t="s">
        <v>1126</v>
      </c>
      <c r="I667" s="134"/>
      <c r="L667" s="34"/>
      <c r="M667" s="63"/>
      <c r="N667" s="35"/>
      <c r="O667" s="35"/>
      <c r="P667" s="35"/>
      <c r="Q667" s="35"/>
      <c r="R667" s="35"/>
      <c r="S667" s="35"/>
      <c r="T667" s="64"/>
      <c r="AT667" s="17" t="s">
        <v>130</v>
      </c>
      <c r="AU667" s="17" t="s">
        <v>82</v>
      </c>
    </row>
    <row r="668" spans="2:51" s="11" customFormat="1" ht="22.5" customHeight="1">
      <c r="B668" s="176"/>
      <c r="D668" s="173" t="s">
        <v>132</v>
      </c>
      <c r="E668" s="185" t="s">
        <v>22</v>
      </c>
      <c r="F668" s="186" t="s">
        <v>1127</v>
      </c>
      <c r="H668" s="187">
        <v>104.906</v>
      </c>
      <c r="I668" s="181"/>
      <c r="L668" s="176"/>
      <c r="M668" s="182"/>
      <c r="N668" s="183"/>
      <c r="O668" s="183"/>
      <c r="P668" s="183"/>
      <c r="Q668" s="183"/>
      <c r="R668" s="183"/>
      <c r="S668" s="183"/>
      <c r="T668" s="184"/>
      <c r="AT668" s="185" t="s">
        <v>132</v>
      </c>
      <c r="AU668" s="185" t="s">
        <v>82</v>
      </c>
      <c r="AV668" s="11" t="s">
        <v>82</v>
      </c>
      <c r="AW668" s="11" t="s">
        <v>38</v>
      </c>
      <c r="AX668" s="11" t="s">
        <v>74</v>
      </c>
      <c r="AY668" s="185" t="s">
        <v>119</v>
      </c>
    </row>
    <row r="669" spans="2:51" s="11" customFormat="1" ht="22.5" customHeight="1">
      <c r="B669" s="176"/>
      <c r="D669" s="173" t="s">
        <v>132</v>
      </c>
      <c r="E669" s="185" t="s">
        <v>22</v>
      </c>
      <c r="F669" s="186" t="s">
        <v>1128</v>
      </c>
      <c r="H669" s="187">
        <v>64</v>
      </c>
      <c r="I669" s="181"/>
      <c r="L669" s="176"/>
      <c r="M669" s="182"/>
      <c r="N669" s="183"/>
      <c r="O669" s="183"/>
      <c r="P669" s="183"/>
      <c r="Q669" s="183"/>
      <c r="R669" s="183"/>
      <c r="S669" s="183"/>
      <c r="T669" s="184"/>
      <c r="AT669" s="185" t="s">
        <v>132</v>
      </c>
      <c r="AU669" s="185" t="s">
        <v>82</v>
      </c>
      <c r="AV669" s="11" t="s">
        <v>82</v>
      </c>
      <c r="AW669" s="11" t="s">
        <v>38</v>
      </c>
      <c r="AX669" s="11" t="s">
        <v>74</v>
      </c>
      <c r="AY669" s="185" t="s">
        <v>119</v>
      </c>
    </row>
    <row r="670" spans="2:51" s="13" customFormat="1" ht="22.5" customHeight="1">
      <c r="B670" s="196"/>
      <c r="D670" s="177" t="s">
        <v>132</v>
      </c>
      <c r="E670" s="197" t="s">
        <v>22</v>
      </c>
      <c r="F670" s="198" t="s">
        <v>149</v>
      </c>
      <c r="H670" s="199">
        <v>168.906</v>
      </c>
      <c r="I670" s="200"/>
      <c r="L670" s="196"/>
      <c r="M670" s="201"/>
      <c r="N670" s="202"/>
      <c r="O670" s="202"/>
      <c r="P670" s="202"/>
      <c r="Q670" s="202"/>
      <c r="R670" s="202"/>
      <c r="S670" s="202"/>
      <c r="T670" s="203"/>
      <c r="AT670" s="204" t="s">
        <v>132</v>
      </c>
      <c r="AU670" s="204" t="s">
        <v>82</v>
      </c>
      <c r="AV670" s="13" t="s">
        <v>126</v>
      </c>
      <c r="AW670" s="13" t="s">
        <v>38</v>
      </c>
      <c r="AX670" s="13" t="s">
        <v>23</v>
      </c>
      <c r="AY670" s="204" t="s">
        <v>119</v>
      </c>
    </row>
    <row r="671" spans="2:65" s="1" customFormat="1" ht="22.5" customHeight="1">
      <c r="B671" s="160"/>
      <c r="C671" s="161" t="s">
        <v>1129</v>
      </c>
      <c r="D671" s="161" t="s">
        <v>121</v>
      </c>
      <c r="E671" s="162" t="s">
        <v>1130</v>
      </c>
      <c r="F671" s="163" t="s">
        <v>1131</v>
      </c>
      <c r="G671" s="164" t="s">
        <v>354</v>
      </c>
      <c r="H671" s="165">
        <v>141.907</v>
      </c>
      <c r="I671" s="166"/>
      <c r="J671" s="167">
        <f>ROUND(I671*H671,2)</f>
        <v>0</v>
      </c>
      <c r="K671" s="163" t="s">
        <v>125</v>
      </c>
      <c r="L671" s="34"/>
      <c r="M671" s="168" t="s">
        <v>22</v>
      </c>
      <c r="N671" s="169" t="s">
        <v>45</v>
      </c>
      <c r="O671" s="35"/>
      <c r="P671" s="170">
        <f>O671*H671</f>
        <v>0</v>
      </c>
      <c r="Q671" s="170">
        <v>0</v>
      </c>
      <c r="R671" s="170">
        <f>Q671*H671</f>
        <v>0</v>
      </c>
      <c r="S671" s="170">
        <v>0</v>
      </c>
      <c r="T671" s="171">
        <f>S671*H671</f>
        <v>0</v>
      </c>
      <c r="AR671" s="17" t="s">
        <v>126</v>
      </c>
      <c r="AT671" s="17" t="s">
        <v>121</v>
      </c>
      <c r="AU671" s="17" t="s">
        <v>82</v>
      </c>
      <c r="AY671" s="17" t="s">
        <v>119</v>
      </c>
      <c r="BE671" s="172">
        <f>IF(N671="základní",J671,0)</f>
        <v>0</v>
      </c>
      <c r="BF671" s="172">
        <f>IF(N671="snížená",J671,0)</f>
        <v>0</v>
      </c>
      <c r="BG671" s="172">
        <f>IF(N671="zákl. přenesená",J671,0)</f>
        <v>0</v>
      </c>
      <c r="BH671" s="172">
        <f>IF(N671="sníž. přenesená",J671,0)</f>
        <v>0</v>
      </c>
      <c r="BI671" s="172">
        <f>IF(N671="nulová",J671,0)</f>
        <v>0</v>
      </c>
      <c r="BJ671" s="17" t="s">
        <v>23</v>
      </c>
      <c r="BK671" s="172">
        <f>ROUND(I671*H671,2)</f>
        <v>0</v>
      </c>
      <c r="BL671" s="17" t="s">
        <v>126</v>
      </c>
      <c r="BM671" s="17" t="s">
        <v>1132</v>
      </c>
    </row>
    <row r="672" spans="2:47" s="1" customFormat="1" ht="22.5" customHeight="1">
      <c r="B672" s="34"/>
      <c r="D672" s="173" t="s">
        <v>128</v>
      </c>
      <c r="F672" s="174" t="s">
        <v>1133</v>
      </c>
      <c r="I672" s="134"/>
      <c r="L672" s="34"/>
      <c r="M672" s="63"/>
      <c r="N672" s="35"/>
      <c r="O672" s="35"/>
      <c r="P672" s="35"/>
      <c r="Q672" s="35"/>
      <c r="R672" s="35"/>
      <c r="S672" s="35"/>
      <c r="T672" s="64"/>
      <c r="AT672" s="17" t="s">
        <v>128</v>
      </c>
      <c r="AU672" s="17" t="s">
        <v>82</v>
      </c>
    </row>
    <row r="673" spans="2:47" s="1" customFormat="1" ht="66" customHeight="1">
      <c r="B673" s="34"/>
      <c r="D673" s="177" t="s">
        <v>130</v>
      </c>
      <c r="F673" s="205" t="s">
        <v>1126</v>
      </c>
      <c r="I673" s="134"/>
      <c r="L673" s="34"/>
      <c r="M673" s="63"/>
      <c r="N673" s="35"/>
      <c r="O673" s="35"/>
      <c r="P673" s="35"/>
      <c r="Q673" s="35"/>
      <c r="R673" s="35"/>
      <c r="S673" s="35"/>
      <c r="T673" s="64"/>
      <c r="AT673" s="17" t="s">
        <v>130</v>
      </c>
      <c r="AU673" s="17" t="s">
        <v>82</v>
      </c>
    </row>
    <row r="674" spans="2:65" s="1" customFormat="1" ht="22.5" customHeight="1">
      <c r="B674" s="160"/>
      <c r="C674" s="161" t="s">
        <v>1134</v>
      </c>
      <c r="D674" s="161" t="s">
        <v>121</v>
      </c>
      <c r="E674" s="162" t="s">
        <v>1135</v>
      </c>
      <c r="F674" s="163" t="s">
        <v>1136</v>
      </c>
      <c r="G674" s="164" t="s">
        <v>354</v>
      </c>
      <c r="H674" s="165">
        <v>109.569</v>
      </c>
      <c r="I674" s="166"/>
      <c r="J674" s="167">
        <f>ROUND(I674*H674,2)</f>
        <v>0</v>
      </c>
      <c r="K674" s="163" t="s">
        <v>125</v>
      </c>
      <c r="L674" s="34"/>
      <c r="M674" s="168" t="s">
        <v>22</v>
      </c>
      <c r="N674" s="169" t="s">
        <v>45</v>
      </c>
      <c r="O674" s="35"/>
      <c r="P674" s="170">
        <f>O674*H674</f>
        <v>0</v>
      </c>
      <c r="Q674" s="170">
        <v>0</v>
      </c>
      <c r="R674" s="170">
        <f>Q674*H674</f>
        <v>0</v>
      </c>
      <c r="S674" s="170">
        <v>0</v>
      </c>
      <c r="T674" s="171">
        <f>S674*H674</f>
        <v>0</v>
      </c>
      <c r="AR674" s="17" t="s">
        <v>126</v>
      </c>
      <c r="AT674" s="17" t="s">
        <v>121</v>
      </c>
      <c r="AU674" s="17" t="s">
        <v>82</v>
      </c>
      <c r="AY674" s="17" t="s">
        <v>119</v>
      </c>
      <c r="BE674" s="172">
        <f>IF(N674="základní",J674,0)</f>
        <v>0</v>
      </c>
      <c r="BF674" s="172">
        <f>IF(N674="snížená",J674,0)</f>
        <v>0</v>
      </c>
      <c r="BG674" s="172">
        <f>IF(N674="zákl. přenesená",J674,0)</f>
        <v>0</v>
      </c>
      <c r="BH674" s="172">
        <f>IF(N674="sníž. přenesená",J674,0)</f>
        <v>0</v>
      </c>
      <c r="BI674" s="172">
        <f>IF(N674="nulová",J674,0)</f>
        <v>0</v>
      </c>
      <c r="BJ674" s="17" t="s">
        <v>23</v>
      </c>
      <c r="BK674" s="172">
        <f>ROUND(I674*H674,2)</f>
        <v>0</v>
      </c>
      <c r="BL674" s="17" t="s">
        <v>126</v>
      </c>
      <c r="BM674" s="17" t="s">
        <v>1137</v>
      </c>
    </row>
    <row r="675" spans="2:47" s="1" customFormat="1" ht="22.5" customHeight="1">
      <c r="B675" s="34"/>
      <c r="D675" s="173" t="s">
        <v>128</v>
      </c>
      <c r="F675" s="174" t="s">
        <v>1138</v>
      </c>
      <c r="I675" s="134"/>
      <c r="L675" s="34"/>
      <c r="M675" s="63"/>
      <c r="N675" s="35"/>
      <c r="O675" s="35"/>
      <c r="P675" s="35"/>
      <c r="Q675" s="35"/>
      <c r="R675" s="35"/>
      <c r="S675" s="35"/>
      <c r="T675" s="64"/>
      <c r="AT675" s="17" t="s">
        <v>128</v>
      </c>
      <c r="AU675" s="17" t="s">
        <v>82</v>
      </c>
    </row>
    <row r="676" spans="2:47" s="1" customFormat="1" ht="66" customHeight="1">
      <c r="B676" s="34"/>
      <c r="D676" s="173" t="s">
        <v>130</v>
      </c>
      <c r="F676" s="175" t="s">
        <v>1126</v>
      </c>
      <c r="I676" s="134"/>
      <c r="L676" s="34"/>
      <c r="M676" s="63"/>
      <c r="N676" s="35"/>
      <c r="O676" s="35"/>
      <c r="P676" s="35"/>
      <c r="Q676" s="35"/>
      <c r="R676" s="35"/>
      <c r="S676" s="35"/>
      <c r="T676" s="64"/>
      <c r="AT676" s="17" t="s">
        <v>130</v>
      </c>
      <c r="AU676" s="17" t="s">
        <v>82</v>
      </c>
    </row>
    <row r="677" spans="2:63" s="10" customFormat="1" ht="29.25" customHeight="1">
      <c r="B677" s="146"/>
      <c r="D677" s="157" t="s">
        <v>73</v>
      </c>
      <c r="E677" s="158" t="s">
        <v>1139</v>
      </c>
      <c r="F677" s="158" t="s">
        <v>1140</v>
      </c>
      <c r="I677" s="149"/>
      <c r="J677" s="159">
        <f>BK677</f>
        <v>0</v>
      </c>
      <c r="L677" s="146"/>
      <c r="M677" s="151"/>
      <c r="N677" s="152"/>
      <c r="O677" s="152"/>
      <c r="P677" s="153">
        <f>SUM(P678:P680)</f>
        <v>0</v>
      </c>
      <c r="Q677" s="152"/>
      <c r="R677" s="153">
        <f>SUM(R678:R680)</f>
        <v>0</v>
      </c>
      <c r="S677" s="152"/>
      <c r="T677" s="154">
        <f>SUM(T678:T680)</f>
        <v>0</v>
      </c>
      <c r="AR677" s="147" t="s">
        <v>23</v>
      </c>
      <c r="AT677" s="155" t="s">
        <v>73</v>
      </c>
      <c r="AU677" s="155" t="s">
        <v>23</v>
      </c>
      <c r="AY677" s="147" t="s">
        <v>119</v>
      </c>
      <c r="BK677" s="156">
        <f>SUM(BK678:BK680)</f>
        <v>0</v>
      </c>
    </row>
    <row r="678" spans="2:65" s="1" customFormat="1" ht="22.5" customHeight="1">
      <c r="B678" s="160"/>
      <c r="C678" s="161" t="s">
        <v>1141</v>
      </c>
      <c r="D678" s="161" t="s">
        <v>121</v>
      </c>
      <c r="E678" s="162" t="s">
        <v>1142</v>
      </c>
      <c r="F678" s="163" t="s">
        <v>1143</v>
      </c>
      <c r="G678" s="164" t="s">
        <v>354</v>
      </c>
      <c r="H678" s="165">
        <v>376.06</v>
      </c>
      <c r="I678" s="166"/>
      <c r="J678" s="167">
        <f>ROUND(I678*H678,2)</f>
        <v>0</v>
      </c>
      <c r="K678" s="163" t="s">
        <v>125</v>
      </c>
      <c r="L678" s="34"/>
      <c r="M678" s="168" t="s">
        <v>22</v>
      </c>
      <c r="N678" s="169" t="s">
        <v>45</v>
      </c>
      <c r="O678" s="35"/>
      <c r="P678" s="170">
        <f>O678*H678</f>
        <v>0</v>
      </c>
      <c r="Q678" s="170">
        <v>0</v>
      </c>
      <c r="R678" s="170">
        <f>Q678*H678</f>
        <v>0</v>
      </c>
      <c r="S678" s="170">
        <v>0</v>
      </c>
      <c r="T678" s="171">
        <f>S678*H678</f>
        <v>0</v>
      </c>
      <c r="AR678" s="17" t="s">
        <v>126</v>
      </c>
      <c r="AT678" s="17" t="s">
        <v>121</v>
      </c>
      <c r="AU678" s="17" t="s">
        <v>82</v>
      </c>
      <c r="AY678" s="17" t="s">
        <v>119</v>
      </c>
      <c r="BE678" s="172">
        <f>IF(N678="základní",J678,0)</f>
        <v>0</v>
      </c>
      <c r="BF678" s="172">
        <f>IF(N678="snížená",J678,0)</f>
        <v>0</v>
      </c>
      <c r="BG678" s="172">
        <f>IF(N678="zákl. přenesená",J678,0)</f>
        <v>0</v>
      </c>
      <c r="BH678" s="172">
        <f>IF(N678="sníž. přenesená",J678,0)</f>
        <v>0</v>
      </c>
      <c r="BI678" s="172">
        <f>IF(N678="nulová",J678,0)</f>
        <v>0</v>
      </c>
      <c r="BJ678" s="17" t="s">
        <v>23</v>
      </c>
      <c r="BK678" s="172">
        <f>ROUND(I678*H678,2)</f>
        <v>0</v>
      </c>
      <c r="BL678" s="17" t="s">
        <v>126</v>
      </c>
      <c r="BM678" s="17" t="s">
        <v>1144</v>
      </c>
    </row>
    <row r="679" spans="2:47" s="1" customFormat="1" ht="30" customHeight="1">
      <c r="B679" s="34"/>
      <c r="D679" s="173" t="s">
        <v>128</v>
      </c>
      <c r="F679" s="174" t="s">
        <v>1145</v>
      </c>
      <c r="I679" s="134"/>
      <c r="L679" s="34"/>
      <c r="M679" s="63"/>
      <c r="N679" s="35"/>
      <c r="O679" s="35"/>
      <c r="P679" s="35"/>
      <c r="Q679" s="35"/>
      <c r="R679" s="35"/>
      <c r="S679" s="35"/>
      <c r="T679" s="64"/>
      <c r="AT679" s="17" t="s">
        <v>128</v>
      </c>
      <c r="AU679" s="17" t="s">
        <v>82</v>
      </c>
    </row>
    <row r="680" spans="2:47" s="1" customFormat="1" ht="54" customHeight="1">
      <c r="B680" s="34"/>
      <c r="D680" s="173" t="s">
        <v>130</v>
      </c>
      <c r="F680" s="175" t="s">
        <v>1146</v>
      </c>
      <c r="I680" s="134"/>
      <c r="L680" s="34"/>
      <c r="M680" s="63"/>
      <c r="N680" s="35"/>
      <c r="O680" s="35"/>
      <c r="P680" s="35"/>
      <c r="Q680" s="35"/>
      <c r="R680" s="35"/>
      <c r="S680" s="35"/>
      <c r="T680" s="64"/>
      <c r="AT680" s="17" t="s">
        <v>130</v>
      </c>
      <c r="AU680" s="17" t="s">
        <v>82</v>
      </c>
    </row>
    <row r="681" spans="2:63" s="10" customFormat="1" ht="36.75" customHeight="1">
      <c r="B681" s="146"/>
      <c r="D681" s="147" t="s">
        <v>73</v>
      </c>
      <c r="E681" s="148" t="s">
        <v>1147</v>
      </c>
      <c r="F681" s="148" t="s">
        <v>1148</v>
      </c>
      <c r="I681" s="149"/>
      <c r="J681" s="150">
        <f>BK681</f>
        <v>0</v>
      </c>
      <c r="L681" s="146"/>
      <c r="M681" s="151"/>
      <c r="N681" s="152"/>
      <c r="O681" s="152"/>
      <c r="P681" s="153">
        <f>P682</f>
        <v>0</v>
      </c>
      <c r="Q681" s="152"/>
      <c r="R681" s="153">
        <f>R682</f>
        <v>0</v>
      </c>
      <c r="S681" s="152"/>
      <c r="T681" s="154">
        <f>T682</f>
        <v>0</v>
      </c>
      <c r="AR681" s="147" t="s">
        <v>154</v>
      </c>
      <c r="AT681" s="155" t="s">
        <v>73</v>
      </c>
      <c r="AU681" s="155" t="s">
        <v>74</v>
      </c>
      <c r="AY681" s="147" t="s">
        <v>119</v>
      </c>
      <c r="BK681" s="156">
        <f>BK682</f>
        <v>0</v>
      </c>
    </row>
    <row r="682" spans="2:63" s="10" customFormat="1" ht="19.5" customHeight="1">
      <c r="B682" s="146"/>
      <c r="D682" s="157" t="s">
        <v>73</v>
      </c>
      <c r="E682" s="158" t="s">
        <v>74</v>
      </c>
      <c r="F682" s="158" t="s">
        <v>1148</v>
      </c>
      <c r="I682" s="149"/>
      <c r="J682" s="159">
        <f>BK682</f>
        <v>0</v>
      </c>
      <c r="L682" s="146"/>
      <c r="M682" s="151"/>
      <c r="N682" s="152"/>
      <c r="O682" s="152"/>
      <c r="P682" s="153">
        <f>SUM(P683:P694)</f>
        <v>0</v>
      </c>
      <c r="Q682" s="152"/>
      <c r="R682" s="153">
        <f>SUM(R683:R694)</f>
        <v>0</v>
      </c>
      <c r="S682" s="152"/>
      <c r="T682" s="154">
        <f>SUM(T683:T694)</f>
        <v>0</v>
      </c>
      <c r="AR682" s="147" t="s">
        <v>154</v>
      </c>
      <c r="AT682" s="155" t="s">
        <v>73</v>
      </c>
      <c r="AU682" s="155" t="s">
        <v>23</v>
      </c>
      <c r="AY682" s="147" t="s">
        <v>119</v>
      </c>
      <c r="BK682" s="156">
        <f>SUM(BK683:BK694)</f>
        <v>0</v>
      </c>
    </row>
    <row r="683" spans="2:65" s="1" customFormat="1" ht="22.5" customHeight="1">
      <c r="B683" s="160"/>
      <c r="C683" s="161" t="s">
        <v>1149</v>
      </c>
      <c r="D683" s="161" t="s">
        <v>121</v>
      </c>
      <c r="E683" s="162" t="s">
        <v>1150</v>
      </c>
      <c r="F683" s="163" t="s">
        <v>1151</v>
      </c>
      <c r="G683" s="164" t="s">
        <v>1152</v>
      </c>
      <c r="H683" s="165">
        <v>1</v>
      </c>
      <c r="I683" s="166"/>
      <c r="J683" s="167">
        <f>ROUND(I683*H683,2)</f>
        <v>0</v>
      </c>
      <c r="K683" s="163" t="s">
        <v>125</v>
      </c>
      <c r="L683" s="34"/>
      <c r="M683" s="168" t="s">
        <v>22</v>
      </c>
      <c r="N683" s="169" t="s">
        <v>45</v>
      </c>
      <c r="O683" s="35"/>
      <c r="P683" s="170">
        <f>O683*H683</f>
        <v>0</v>
      </c>
      <c r="Q683" s="170">
        <v>0</v>
      </c>
      <c r="R683" s="170">
        <f>Q683*H683</f>
        <v>0</v>
      </c>
      <c r="S683" s="170">
        <v>0</v>
      </c>
      <c r="T683" s="171">
        <f>S683*H683</f>
        <v>0</v>
      </c>
      <c r="AR683" s="17" t="s">
        <v>1153</v>
      </c>
      <c r="AT683" s="17" t="s">
        <v>121</v>
      </c>
      <c r="AU683" s="17" t="s">
        <v>82</v>
      </c>
      <c r="AY683" s="17" t="s">
        <v>119</v>
      </c>
      <c r="BE683" s="172">
        <f>IF(N683="základní",J683,0)</f>
        <v>0</v>
      </c>
      <c r="BF683" s="172">
        <f>IF(N683="snížená",J683,0)</f>
        <v>0</v>
      </c>
      <c r="BG683" s="172">
        <f>IF(N683="zákl. přenesená",J683,0)</f>
        <v>0</v>
      </c>
      <c r="BH683" s="172">
        <f>IF(N683="sníž. přenesená",J683,0)</f>
        <v>0</v>
      </c>
      <c r="BI683" s="172">
        <f>IF(N683="nulová",J683,0)</f>
        <v>0</v>
      </c>
      <c r="BJ683" s="17" t="s">
        <v>23</v>
      </c>
      <c r="BK683" s="172">
        <f>ROUND(I683*H683,2)</f>
        <v>0</v>
      </c>
      <c r="BL683" s="17" t="s">
        <v>1153</v>
      </c>
      <c r="BM683" s="17" t="s">
        <v>1154</v>
      </c>
    </row>
    <row r="684" spans="2:47" s="1" customFormat="1" ht="22.5" customHeight="1">
      <c r="B684" s="34"/>
      <c r="D684" s="173" t="s">
        <v>128</v>
      </c>
      <c r="F684" s="174" t="s">
        <v>1155</v>
      </c>
      <c r="I684" s="134"/>
      <c r="L684" s="34"/>
      <c r="M684" s="63"/>
      <c r="N684" s="35"/>
      <c r="O684" s="35"/>
      <c r="P684" s="35"/>
      <c r="Q684" s="35"/>
      <c r="R684" s="35"/>
      <c r="S684" s="35"/>
      <c r="T684" s="64"/>
      <c r="AT684" s="17" t="s">
        <v>128</v>
      </c>
      <c r="AU684" s="17" t="s">
        <v>82</v>
      </c>
    </row>
    <row r="685" spans="2:47" s="1" customFormat="1" ht="66" customHeight="1">
      <c r="B685" s="34"/>
      <c r="D685" s="177" t="s">
        <v>170</v>
      </c>
      <c r="F685" s="205" t="s">
        <v>1156</v>
      </c>
      <c r="I685" s="134"/>
      <c r="L685" s="34"/>
      <c r="M685" s="63"/>
      <c r="N685" s="35"/>
      <c r="O685" s="35"/>
      <c r="P685" s="35"/>
      <c r="Q685" s="35"/>
      <c r="R685" s="35"/>
      <c r="S685" s="35"/>
      <c r="T685" s="64"/>
      <c r="AT685" s="17" t="s">
        <v>170</v>
      </c>
      <c r="AU685" s="17" t="s">
        <v>82</v>
      </c>
    </row>
    <row r="686" spans="2:65" s="1" customFormat="1" ht="22.5" customHeight="1">
      <c r="B686" s="160"/>
      <c r="C686" s="161" t="s">
        <v>1157</v>
      </c>
      <c r="D686" s="161" t="s">
        <v>121</v>
      </c>
      <c r="E686" s="162" t="s">
        <v>1158</v>
      </c>
      <c r="F686" s="163" t="s">
        <v>1159</v>
      </c>
      <c r="G686" s="164" t="s">
        <v>1152</v>
      </c>
      <c r="H686" s="165">
        <v>1</v>
      </c>
      <c r="I686" s="166"/>
      <c r="J686" s="167">
        <f>ROUND(I686*H686,2)</f>
        <v>0</v>
      </c>
      <c r="K686" s="163" t="s">
        <v>125</v>
      </c>
      <c r="L686" s="34"/>
      <c r="M686" s="168" t="s">
        <v>22</v>
      </c>
      <c r="N686" s="169" t="s">
        <v>45</v>
      </c>
      <c r="O686" s="35"/>
      <c r="P686" s="170">
        <f>O686*H686</f>
        <v>0</v>
      </c>
      <c r="Q686" s="170">
        <v>0</v>
      </c>
      <c r="R686" s="170">
        <f>Q686*H686</f>
        <v>0</v>
      </c>
      <c r="S686" s="170">
        <v>0</v>
      </c>
      <c r="T686" s="171">
        <f>S686*H686</f>
        <v>0</v>
      </c>
      <c r="AR686" s="17" t="s">
        <v>1153</v>
      </c>
      <c r="AT686" s="17" t="s">
        <v>121</v>
      </c>
      <c r="AU686" s="17" t="s">
        <v>82</v>
      </c>
      <c r="AY686" s="17" t="s">
        <v>119</v>
      </c>
      <c r="BE686" s="172">
        <f>IF(N686="základní",J686,0)</f>
        <v>0</v>
      </c>
      <c r="BF686" s="172">
        <f>IF(N686="snížená",J686,0)</f>
        <v>0</v>
      </c>
      <c r="BG686" s="172">
        <f>IF(N686="zákl. přenesená",J686,0)</f>
        <v>0</v>
      </c>
      <c r="BH686" s="172">
        <f>IF(N686="sníž. přenesená",J686,0)</f>
        <v>0</v>
      </c>
      <c r="BI686" s="172">
        <f>IF(N686="nulová",J686,0)</f>
        <v>0</v>
      </c>
      <c r="BJ686" s="17" t="s">
        <v>23</v>
      </c>
      <c r="BK686" s="172">
        <f>ROUND(I686*H686,2)</f>
        <v>0</v>
      </c>
      <c r="BL686" s="17" t="s">
        <v>1153</v>
      </c>
      <c r="BM686" s="17" t="s">
        <v>1160</v>
      </c>
    </row>
    <row r="687" spans="2:47" s="1" customFormat="1" ht="22.5" customHeight="1">
      <c r="B687" s="34"/>
      <c r="D687" s="173" t="s">
        <v>128</v>
      </c>
      <c r="F687" s="174" t="s">
        <v>1161</v>
      </c>
      <c r="I687" s="134"/>
      <c r="L687" s="34"/>
      <c r="M687" s="63"/>
      <c r="N687" s="35"/>
      <c r="O687" s="35"/>
      <c r="P687" s="35"/>
      <c r="Q687" s="35"/>
      <c r="R687" s="35"/>
      <c r="S687" s="35"/>
      <c r="T687" s="64"/>
      <c r="AT687" s="17" t="s">
        <v>128</v>
      </c>
      <c r="AU687" s="17" t="s">
        <v>82</v>
      </c>
    </row>
    <row r="688" spans="2:47" s="1" customFormat="1" ht="54" customHeight="1">
      <c r="B688" s="34"/>
      <c r="D688" s="177" t="s">
        <v>170</v>
      </c>
      <c r="F688" s="205" t="s">
        <v>1162</v>
      </c>
      <c r="I688" s="134"/>
      <c r="L688" s="34"/>
      <c r="M688" s="63"/>
      <c r="N688" s="35"/>
      <c r="O688" s="35"/>
      <c r="P688" s="35"/>
      <c r="Q688" s="35"/>
      <c r="R688" s="35"/>
      <c r="S688" s="35"/>
      <c r="T688" s="64"/>
      <c r="AT688" s="17" t="s">
        <v>170</v>
      </c>
      <c r="AU688" s="17" t="s">
        <v>82</v>
      </c>
    </row>
    <row r="689" spans="2:65" s="1" customFormat="1" ht="22.5" customHeight="1">
      <c r="B689" s="160"/>
      <c r="C689" s="161" t="s">
        <v>1163</v>
      </c>
      <c r="D689" s="161" t="s">
        <v>121</v>
      </c>
      <c r="E689" s="162" t="s">
        <v>1164</v>
      </c>
      <c r="F689" s="163" t="s">
        <v>1165</v>
      </c>
      <c r="G689" s="164" t="s">
        <v>1152</v>
      </c>
      <c r="H689" s="165">
        <v>1</v>
      </c>
      <c r="I689" s="166"/>
      <c r="J689" s="167">
        <f>ROUND(I689*H689,2)</f>
        <v>0</v>
      </c>
      <c r="K689" s="163" t="s">
        <v>125</v>
      </c>
      <c r="L689" s="34"/>
      <c r="M689" s="168" t="s">
        <v>22</v>
      </c>
      <c r="N689" s="169" t="s">
        <v>45</v>
      </c>
      <c r="O689" s="35"/>
      <c r="P689" s="170">
        <f>O689*H689</f>
        <v>0</v>
      </c>
      <c r="Q689" s="170">
        <v>0</v>
      </c>
      <c r="R689" s="170">
        <f>Q689*H689</f>
        <v>0</v>
      </c>
      <c r="S689" s="170">
        <v>0</v>
      </c>
      <c r="T689" s="171">
        <f>S689*H689</f>
        <v>0</v>
      </c>
      <c r="AR689" s="17" t="s">
        <v>1153</v>
      </c>
      <c r="AT689" s="17" t="s">
        <v>121</v>
      </c>
      <c r="AU689" s="17" t="s">
        <v>82</v>
      </c>
      <c r="AY689" s="17" t="s">
        <v>119</v>
      </c>
      <c r="BE689" s="172">
        <f>IF(N689="základní",J689,0)</f>
        <v>0</v>
      </c>
      <c r="BF689" s="172">
        <f>IF(N689="snížená",J689,0)</f>
        <v>0</v>
      </c>
      <c r="BG689" s="172">
        <f>IF(N689="zákl. přenesená",J689,0)</f>
        <v>0</v>
      </c>
      <c r="BH689" s="172">
        <f>IF(N689="sníž. přenesená",J689,0)</f>
        <v>0</v>
      </c>
      <c r="BI689" s="172">
        <f>IF(N689="nulová",J689,0)</f>
        <v>0</v>
      </c>
      <c r="BJ689" s="17" t="s">
        <v>23</v>
      </c>
      <c r="BK689" s="172">
        <f>ROUND(I689*H689,2)</f>
        <v>0</v>
      </c>
      <c r="BL689" s="17" t="s">
        <v>1153</v>
      </c>
      <c r="BM689" s="17" t="s">
        <v>1166</v>
      </c>
    </row>
    <row r="690" spans="2:47" s="1" customFormat="1" ht="22.5" customHeight="1">
      <c r="B690" s="34"/>
      <c r="D690" s="173" t="s">
        <v>128</v>
      </c>
      <c r="F690" s="174" t="s">
        <v>1167</v>
      </c>
      <c r="I690" s="134"/>
      <c r="L690" s="34"/>
      <c r="M690" s="63"/>
      <c r="N690" s="35"/>
      <c r="O690" s="35"/>
      <c r="P690" s="35"/>
      <c r="Q690" s="35"/>
      <c r="R690" s="35"/>
      <c r="S690" s="35"/>
      <c r="T690" s="64"/>
      <c r="AT690" s="17" t="s">
        <v>128</v>
      </c>
      <c r="AU690" s="17" t="s">
        <v>82</v>
      </c>
    </row>
    <row r="691" spans="2:47" s="1" customFormat="1" ht="42" customHeight="1">
      <c r="B691" s="34"/>
      <c r="D691" s="177" t="s">
        <v>170</v>
      </c>
      <c r="F691" s="205" t="s">
        <v>1168</v>
      </c>
      <c r="I691" s="134"/>
      <c r="L691" s="34"/>
      <c r="M691" s="63"/>
      <c r="N691" s="35"/>
      <c r="O691" s="35"/>
      <c r="P691" s="35"/>
      <c r="Q691" s="35"/>
      <c r="R691" s="35"/>
      <c r="S691" s="35"/>
      <c r="T691" s="64"/>
      <c r="AT691" s="17" t="s">
        <v>170</v>
      </c>
      <c r="AU691" s="17" t="s">
        <v>82</v>
      </c>
    </row>
    <row r="692" spans="2:65" s="1" customFormat="1" ht="22.5" customHeight="1">
      <c r="B692" s="160"/>
      <c r="C692" s="161" t="s">
        <v>1169</v>
      </c>
      <c r="D692" s="161" t="s">
        <v>121</v>
      </c>
      <c r="E692" s="162" t="s">
        <v>1170</v>
      </c>
      <c r="F692" s="163" t="s">
        <v>1171</v>
      </c>
      <c r="G692" s="164" t="s">
        <v>1152</v>
      </c>
      <c r="H692" s="165">
        <v>1</v>
      </c>
      <c r="I692" s="166"/>
      <c r="J692" s="167">
        <f>ROUND(I692*H692,2)</f>
        <v>0</v>
      </c>
      <c r="K692" s="163" t="s">
        <v>125</v>
      </c>
      <c r="L692" s="34"/>
      <c r="M692" s="168" t="s">
        <v>22</v>
      </c>
      <c r="N692" s="169" t="s">
        <v>45</v>
      </c>
      <c r="O692" s="35"/>
      <c r="P692" s="170">
        <f>O692*H692</f>
        <v>0</v>
      </c>
      <c r="Q692" s="170">
        <v>0</v>
      </c>
      <c r="R692" s="170">
        <f>Q692*H692</f>
        <v>0</v>
      </c>
      <c r="S692" s="170">
        <v>0</v>
      </c>
      <c r="T692" s="171">
        <f>S692*H692</f>
        <v>0</v>
      </c>
      <c r="AR692" s="17" t="s">
        <v>1153</v>
      </c>
      <c r="AT692" s="17" t="s">
        <v>121</v>
      </c>
      <c r="AU692" s="17" t="s">
        <v>82</v>
      </c>
      <c r="AY692" s="17" t="s">
        <v>119</v>
      </c>
      <c r="BE692" s="172">
        <f>IF(N692="základní",J692,0)</f>
        <v>0</v>
      </c>
      <c r="BF692" s="172">
        <f>IF(N692="snížená",J692,0)</f>
        <v>0</v>
      </c>
      <c r="BG692" s="172">
        <f>IF(N692="zákl. přenesená",J692,0)</f>
        <v>0</v>
      </c>
      <c r="BH692" s="172">
        <f>IF(N692="sníž. přenesená",J692,0)</f>
        <v>0</v>
      </c>
      <c r="BI692" s="172">
        <f>IF(N692="nulová",J692,0)</f>
        <v>0</v>
      </c>
      <c r="BJ692" s="17" t="s">
        <v>23</v>
      </c>
      <c r="BK692" s="172">
        <f>ROUND(I692*H692,2)</f>
        <v>0</v>
      </c>
      <c r="BL692" s="17" t="s">
        <v>1153</v>
      </c>
      <c r="BM692" s="17" t="s">
        <v>1172</v>
      </c>
    </row>
    <row r="693" spans="2:47" s="1" customFormat="1" ht="22.5" customHeight="1">
      <c r="B693" s="34"/>
      <c r="D693" s="173" t="s">
        <v>128</v>
      </c>
      <c r="F693" s="174" t="s">
        <v>1173</v>
      </c>
      <c r="I693" s="134"/>
      <c r="L693" s="34"/>
      <c r="M693" s="63"/>
      <c r="N693" s="35"/>
      <c r="O693" s="35"/>
      <c r="P693" s="35"/>
      <c r="Q693" s="35"/>
      <c r="R693" s="35"/>
      <c r="S693" s="35"/>
      <c r="T693" s="64"/>
      <c r="AT693" s="17" t="s">
        <v>128</v>
      </c>
      <c r="AU693" s="17" t="s">
        <v>82</v>
      </c>
    </row>
    <row r="694" spans="2:47" s="1" customFormat="1" ht="42" customHeight="1">
      <c r="B694" s="34"/>
      <c r="D694" s="173" t="s">
        <v>170</v>
      </c>
      <c r="F694" s="175" t="s">
        <v>1174</v>
      </c>
      <c r="I694" s="134"/>
      <c r="L694" s="34"/>
      <c r="M694" s="220"/>
      <c r="N694" s="221"/>
      <c r="O694" s="221"/>
      <c r="P694" s="221"/>
      <c r="Q694" s="221"/>
      <c r="R694" s="221"/>
      <c r="S694" s="221"/>
      <c r="T694" s="222"/>
      <c r="AT694" s="17" t="s">
        <v>170</v>
      </c>
      <c r="AU694" s="17" t="s">
        <v>82</v>
      </c>
    </row>
    <row r="695" spans="2:12" s="1" customFormat="1" ht="6.75" customHeight="1">
      <c r="B695" s="49"/>
      <c r="C695" s="50"/>
      <c r="D695" s="50"/>
      <c r="E695" s="50"/>
      <c r="F695" s="50"/>
      <c r="G695" s="50"/>
      <c r="H695" s="50"/>
      <c r="I695" s="112"/>
      <c r="J695" s="50"/>
      <c r="K695" s="50"/>
      <c r="L695" s="34"/>
    </row>
    <row r="696" ht="13.5">
      <c r="AT696" s="223"/>
    </row>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6.28125" style="275" customWidth="1"/>
    <col min="2" max="2" width="1.28515625" style="275" customWidth="1"/>
    <col min="3" max="4" width="3.7109375" style="275" customWidth="1"/>
    <col min="5" max="5" width="8.7109375" style="275" customWidth="1"/>
    <col min="6" max="6" width="6.8515625" style="275" customWidth="1"/>
    <col min="7" max="7" width="3.7109375" style="275" customWidth="1"/>
    <col min="8" max="8" width="58.421875" style="275" customWidth="1"/>
    <col min="9" max="10" width="15.00390625" style="275" customWidth="1"/>
    <col min="11" max="11" width="1.28515625" style="275" customWidth="1"/>
    <col min="12" max="16384" width="9.00390625" style="275" customWidth="1"/>
  </cols>
  <sheetData>
    <row r="1" ht="37.5" customHeight="1"/>
    <row r="2" spans="2:11" ht="7.5" customHeight="1">
      <c r="B2" s="276"/>
      <c r="C2" s="277"/>
      <c r="D2" s="277"/>
      <c r="E2" s="277"/>
      <c r="F2" s="277"/>
      <c r="G2" s="277"/>
      <c r="H2" s="277"/>
      <c r="I2" s="277"/>
      <c r="J2" s="277"/>
      <c r="K2" s="278"/>
    </row>
    <row r="3" spans="2:11" s="282" customFormat="1" ht="45" customHeight="1">
      <c r="B3" s="279"/>
      <c r="C3" s="280" t="s">
        <v>1182</v>
      </c>
      <c r="D3" s="280"/>
      <c r="E3" s="280"/>
      <c r="F3" s="280"/>
      <c r="G3" s="280"/>
      <c r="H3" s="280"/>
      <c r="I3" s="280"/>
      <c r="J3" s="280"/>
      <c r="K3" s="281"/>
    </row>
    <row r="4" spans="2:11" ht="25.5" customHeight="1">
      <c r="B4" s="283"/>
      <c r="C4" s="284" t="s">
        <v>1183</v>
      </c>
      <c r="D4" s="284"/>
      <c r="E4" s="284"/>
      <c r="F4" s="284"/>
      <c r="G4" s="284"/>
      <c r="H4" s="284"/>
      <c r="I4" s="284"/>
      <c r="J4" s="284"/>
      <c r="K4" s="285"/>
    </row>
    <row r="5" spans="2:11" ht="5.25" customHeight="1">
      <c r="B5" s="283"/>
      <c r="C5" s="286"/>
      <c r="D5" s="286"/>
      <c r="E5" s="286"/>
      <c r="F5" s="286"/>
      <c r="G5" s="286"/>
      <c r="H5" s="286"/>
      <c r="I5" s="286"/>
      <c r="J5" s="286"/>
      <c r="K5" s="285"/>
    </row>
    <row r="6" spans="2:11" ht="15" customHeight="1">
      <c r="B6" s="283"/>
      <c r="C6" s="287" t="s">
        <v>1184</v>
      </c>
      <c r="D6" s="287"/>
      <c r="E6" s="287"/>
      <c r="F6" s="287"/>
      <c r="G6" s="287"/>
      <c r="H6" s="287"/>
      <c r="I6" s="287"/>
      <c r="J6" s="287"/>
      <c r="K6" s="285"/>
    </row>
    <row r="7" spans="2:11" ht="15" customHeight="1">
      <c r="B7" s="288"/>
      <c r="C7" s="287" t="s">
        <v>1185</v>
      </c>
      <c r="D7" s="287"/>
      <c r="E7" s="287"/>
      <c r="F7" s="287"/>
      <c r="G7" s="287"/>
      <c r="H7" s="287"/>
      <c r="I7" s="287"/>
      <c r="J7" s="287"/>
      <c r="K7" s="285"/>
    </row>
    <row r="8" spans="2:11" ht="12.75" customHeight="1">
      <c r="B8" s="288"/>
      <c r="C8" s="289"/>
      <c r="D8" s="289"/>
      <c r="E8" s="289"/>
      <c r="F8" s="289"/>
      <c r="G8" s="289"/>
      <c r="H8" s="289"/>
      <c r="I8" s="289"/>
      <c r="J8" s="289"/>
      <c r="K8" s="285"/>
    </row>
    <row r="9" spans="2:11" ht="15" customHeight="1">
      <c r="B9" s="288"/>
      <c r="C9" s="287" t="s">
        <v>1186</v>
      </c>
      <c r="D9" s="287"/>
      <c r="E9" s="287"/>
      <c r="F9" s="287"/>
      <c r="G9" s="287"/>
      <c r="H9" s="287"/>
      <c r="I9" s="287"/>
      <c r="J9" s="287"/>
      <c r="K9" s="285"/>
    </row>
    <row r="10" spans="2:11" ht="15" customHeight="1">
      <c r="B10" s="288"/>
      <c r="C10" s="289"/>
      <c r="D10" s="287" t="s">
        <v>1187</v>
      </c>
      <c r="E10" s="287"/>
      <c r="F10" s="287"/>
      <c r="G10" s="287"/>
      <c r="H10" s="287"/>
      <c r="I10" s="287"/>
      <c r="J10" s="287"/>
      <c r="K10" s="285"/>
    </row>
    <row r="11" spans="2:11" ht="15" customHeight="1">
      <c r="B11" s="288"/>
      <c r="C11" s="290"/>
      <c r="D11" s="287" t="s">
        <v>1188</v>
      </c>
      <c r="E11" s="287"/>
      <c r="F11" s="287"/>
      <c r="G11" s="287"/>
      <c r="H11" s="287"/>
      <c r="I11" s="287"/>
      <c r="J11" s="287"/>
      <c r="K11" s="285"/>
    </row>
    <row r="12" spans="2:11" ht="12.75" customHeight="1">
      <c r="B12" s="288"/>
      <c r="C12" s="290"/>
      <c r="D12" s="290"/>
      <c r="E12" s="290"/>
      <c r="F12" s="290"/>
      <c r="G12" s="290"/>
      <c r="H12" s="290"/>
      <c r="I12" s="290"/>
      <c r="J12" s="290"/>
      <c r="K12" s="285"/>
    </row>
    <row r="13" spans="2:11" ht="15" customHeight="1">
      <c r="B13" s="288"/>
      <c r="C13" s="290"/>
      <c r="D13" s="287" t="s">
        <v>1189</v>
      </c>
      <c r="E13" s="287"/>
      <c r="F13" s="287"/>
      <c r="G13" s="287"/>
      <c r="H13" s="287"/>
      <c r="I13" s="287"/>
      <c r="J13" s="287"/>
      <c r="K13" s="285"/>
    </row>
    <row r="14" spans="2:11" ht="15" customHeight="1">
      <c r="B14" s="288"/>
      <c r="C14" s="290"/>
      <c r="D14" s="287" t="s">
        <v>1190</v>
      </c>
      <c r="E14" s="287"/>
      <c r="F14" s="287"/>
      <c r="G14" s="287"/>
      <c r="H14" s="287"/>
      <c r="I14" s="287"/>
      <c r="J14" s="287"/>
      <c r="K14" s="285"/>
    </row>
    <row r="15" spans="2:11" ht="15" customHeight="1">
      <c r="B15" s="288"/>
      <c r="C15" s="290"/>
      <c r="D15" s="287" t="s">
        <v>1191</v>
      </c>
      <c r="E15" s="287"/>
      <c r="F15" s="287"/>
      <c r="G15" s="287"/>
      <c r="H15" s="287"/>
      <c r="I15" s="287"/>
      <c r="J15" s="287"/>
      <c r="K15" s="285"/>
    </row>
    <row r="16" spans="2:11" ht="15" customHeight="1">
      <c r="B16" s="288"/>
      <c r="C16" s="290"/>
      <c r="D16" s="290"/>
      <c r="E16" s="291" t="s">
        <v>80</v>
      </c>
      <c r="F16" s="287" t="s">
        <v>1192</v>
      </c>
      <c r="G16" s="287"/>
      <c r="H16" s="287"/>
      <c r="I16" s="287"/>
      <c r="J16" s="287"/>
      <c r="K16" s="285"/>
    </row>
    <row r="17" spans="2:11" ht="15" customHeight="1">
      <c r="B17" s="288"/>
      <c r="C17" s="290"/>
      <c r="D17" s="290"/>
      <c r="E17" s="291" t="s">
        <v>1193</v>
      </c>
      <c r="F17" s="287" t="s">
        <v>1194</v>
      </c>
      <c r="G17" s="287"/>
      <c r="H17" s="287"/>
      <c r="I17" s="287"/>
      <c r="J17" s="287"/>
      <c r="K17" s="285"/>
    </row>
    <row r="18" spans="2:11" ht="15" customHeight="1">
      <c r="B18" s="288"/>
      <c r="C18" s="290"/>
      <c r="D18" s="290"/>
      <c r="E18" s="291" t="s">
        <v>1195</v>
      </c>
      <c r="F18" s="287" t="s">
        <v>1196</v>
      </c>
      <c r="G18" s="287"/>
      <c r="H18" s="287"/>
      <c r="I18" s="287"/>
      <c r="J18" s="287"/>
      <c r="K18" s="285"/>
    </row>
    <row r="19" spans="2:11" ht="15" customHeight="1">
      <c r="B19" s="288"/>
      <c r="C19" s="290"/>
      <c r="D19" s="290"/>
      <c r="E19" s="291" t="s">
        <v>1197</v>
      </c>
      <c r="F19" s="287" t="s">
        <v>1198</v>
      </c>
      <c r="G19" s="287"/>
      <c r="H19" s="287"/>
      <c r="I19" s="287"/>
      <c r="J19" s="287"/>
      <c r="K19" s="285"/>
    </row>
    <row r="20" spans="2:11" ht="15" customHeight="1">
      <c r="B20" s="288"/>
      <c r="C20" s="290"/>
      <c r="D20" s="290"/>
      <c r="E20" s="291" t="s">
        <v>1199</v>
      </c>
      <c r="F20" s="287" t="s">
        <v>1200</v>
      </c>
      <c r="G20" s="287"/>
      <c r="H20" s="287"/>
      <c r="I20" s="287"/>
      <c r="J20" s="287"/>
      <c r="K20" s="285"/>
    </row>
    <row r="21" spans="2:11" ht="15" customHeight="1">
      <c r="B21" s="288"/>
      <c r="C21" s="290"/>
      <c r="D21" s="290"/>
      <c r="E21" s="291" t="s">
        <v>1201</v>
      </c>
      <c r="F21" s="287" t="s">
        <v>1202</v>
      </c>
      <c r="G21" s="287"/>
      <c r="H21" s="287"/>
      <c r="I21" s="287"/>
      <c r="J21" s="287"/>
      <c r="K21" s="285"/>
    </row>
    <row r="22" spans="2:11" ht="12.75" customHeight="1">
      <c r="B22" s="288"/>
      <c r="C22" s="290"/>
      <c r="D22" s="290"/>
      <c r="E22" s="290"/>
      <c r="F22" s="290"/>
      <c r="G22" s="290"/>
      <c r="H22" s="290"/>
      <c r="I22" s="290"/>
      <c r="J22" s="290"/>
      <c r="K22" s="285"/>
    </row>
    <row r="23" spans="2:11" ht="15" customHeight="1">
      <c r="B23" s="288"/>
      <c r="C23" s="287" t="s">
        <v>1203</v>
      </c>
      <c r="D23" s="287"/>
      <c r="E23" s="287"/>
      <c r="F23" s="287"/>
      <c r="G23" s="287"/>
      <c r="H23" s="287"/>
      <c r="I23" s="287"/>
      <c r="J23" s="287"/>
      <c r="K23" s="285"/>
    </row>
    <row r="24" spans="2:11" ht="15" customHeight="1">
      <c r="B24" s="288"/>
      <c r="C24" s="287" t="s">
        <v>1204</v>
      </c>
      <c r="D24" s="287"/>
      <c r="E24" s="287"/>
      <c r="F24" s="287"/>
      <c r="G24" s="287"/>
      <c r="H24" s="287"/>
      <c r="I24" s="287"/>
      <c r="J24" s="287"/>
      <c r="K24" s="285"/>
    </row>
    <row r="25" spans="2:11" ht="15" customHeight="1">
      <c r="B25" s="288"/>
      <c r="C25" s="289"/>
      <c r="D25" s="287" t="s">
        <v>1205</v>
      </c>
      <c r="E25" s="287"/>
      <c r="F25" s="287"/>
      <c r="G25" s="287"/>
      <c r="H25" s="287"/>
      <c r="I25" s="287"/>
      <c r="J25" s="287"/>
      <c r="K25" s="285"/>
    </row>
    <row r="26" spans="2:11" ht="15" customHeight="1">
      <c r="B26" s="288"/>
      <c r="C26" s="290"/>
      <c r="D26" s="287" t="s">
        <v>1206</v>
      </c>
      <c r="E26" s="287"/>
      <c r="F26" s="287"/>
      <c r="G26" s="287"/>
      <c r="H26" s="287"/>
      <c r="I26" s="287"/>
      <c r="J26" s="287"/>
      <c r="K26" s="285"/>
    </row>
    <row r="27" spans="2:11" ht="12.75" customHeight="1">
      <c r="B27" s="288"/>
      <c r="C27" s="290"/>
      <c r="D27" s="290"/>
      <c r="E27" s="290"/>
      <c r="F27" s="290"/>
      <c r="G27" s="290"/>
      <c r="H27" s="290"/>
      <c r="I27" s="290"/>
      <c r="J27" s="290"/>
      <c r="K27" s="285"/>
    </row>
    <row r="28" spans="2:11" ht="15" customHeight="1">
      <c r="B28" s="288"/>
      <c r="C28" s="290"/>
      <c r="D28" s="287" t="s">
        <v>1207</v>
      </c>
      <c r="E28" s="287"/>
      <c r="F28" s="287"/>
      <c r="G28" s="287"/>
      <c r="H28" s="287"/>
      <c r="I28" s="287"/>
      <c r="J28" s="287"/>
      <c r="K28" s="285"/>
    </row>
    <row r="29" spans="2:11" ht="15" customHeight="1">
      <c r="B29" s="288"/>
      <c r="C29" s="290"/>
      <c r="D29" s="287" t="s">
        <v>1208</v>
      </c>
      <c r="E29" s="287"/>
      <c r="F29" s="287"/>
      <c r="G29" s="287"/>
      <c r="H29" s="287"/>
      <c r="I29" s="287"/>
      <c r="J29" s="287"/>
      <c r="K29" s="285"/>
    </row>
    <row r="30" spans="2:11" ht="12.75" customHeight="1">
      <c r="B30" s="288"/>
      <c r="C30" s="290"/>
      <c r="D30" s="290"/>
      <c r="E30" s="290"/>
      <c r="F30" s="290"/>
      <c r="G30" s="290"/>
      <c r="H30" s="290"/>
      <c r="I30" s="290"/>
      <c r="J30" s="290"/>
      <c r="K30" s="285"/>
    </row>
    <row r="31" spans="2:11" ht="15" customHeight="1">
      <c r="B31" s="288"/>
      <c r="C31" s="290"/>
      <c r="D31" s="287" t="s">
        <v>1209</v>
      </c>
      <c r="E31" s="287"/>
      <c r="F31" s="287"/>
      <c r="G31" s="287"/>
      <c r="H31" s="287"/>
      <c r="I31" s="287"/>
      <c r="J31" s="287"/>
      <c r="K31" s="285"/>
    </row>
    <row r="32" spans="2:11" ht="15" customHeight="1">
      <c r="B32" s="288"/>
      <c r="C32" s="290"/>
      <c r="D32" s="287" t="s">
        <v>1210</v>
      </c>
      <c r="E32" s="287"/>
      <c r="F32" s="287"/>
      <c r="G32" s="287"/>
      <c r="H32" s="287"/>
      <c r="I32" s="287"/>
      <c r="J32" s="287"/>
      <c r="K32" s="285"/>
    </row>
    <row r="33" spans="2:11" ht="15" customHeight="1">
      <c r="B33" s="288"/>
      <c r="C33" s="290"/>
      <c r="D33" s="287" t="s">
        <v>1211</v>
      </c>
      <c r="E33" s="287"/>
      <c r="F33" s="287"/>
      <c r="G33" s="287"/>
      <c r="H33" s="287"/>
      <c r="I33" s="287"/>
      <c r="J33" s="287"/>
      <c r="K33" s="285"/>
    </row>
    <row r="34" spans="2:11" ht="15" customHeight="1">
      <c r="B34" s="288"/>
      <c r="C34" s="290"/>
      <c r="D34" s="289"/>
      <c r="E34" s="292" t="s">
        <v>104</v>
      </c>
      <c r="F34" s="289"/>
      <c r="G34" s="287" t="s">
        <v>1212</v>
      </c>
      <c r="H34" s="287"/>
      <c r="I34" s="287"/>
      <c r="J34" s="287"/>
      <c r="K34" s="285"/>
    </row>
    <row r="35" spans="2:11" ht="30.75" customHeight="1">
      <c r="B35" s="288"/>
      <c r="C35" s="290"/>
      <c r="D35" s="289"/>
      <c r="E35" s="292" t="s">
        <v>1213</v>
      </c>
      <c r="F35" s="289"/>
      <c r="G35" s="287" t="s">
        <v>1214</v>
      </c>
      <c r="H35" s="287"/>
      <c r="I35" s="287"/>
      <c r="J35" s="287"/>
      <c r="K35" s="285"/>
    </row>
    <row r="36" spans="2:11" ht="15" customHeight="1">
      <c r="B36" s="288"/>
      <c r="C36" s="290"/>
      <c r="D36" s="289"/>
      <c r="E36" s="292" t="s">
        <v>55</v>
      </c>
      <c r="F36" s="289"/>
      <c r="G36" s="287" t="s">
        <v>1215</v>
      </c>
      <c r="H36" s="287"/>
      <c r="I36" s="287"/>
      <c r="J36" s="287"/>
      <c r="K36" s="285"/>
    </row>
    <row r="37" spans="2:11" ht="15" customHeight="1">
      <c r="B37" s="288"/>
      <c r="C37" s="290"/>
      <c r="D37" s="289"/>
      <c r="E37" s="292" t="s">
        <v>105</v>
      </c>
      <c r="F37" s="289"/>
      <c r="G37" s="287" t="s">
        <v>1216</v>
      </c>
      <c r="H37" s="287"/>
      <c r="I37" s="287"/>
      <c r="J37" s="287"/>
      <c r="K37" s="285"/>
    </row>
    <row r="38" spans="2:11" ht="15" customHeight="1">
      <c r="B38" s="288"/>
      <c r="C38" s="290"/>
      <c r="D38" s="289"/>
      <c r="E38" s="292" t="s">
        <v>106</v>
      </c>
      <c r="F38" s="289"/>
      <c r="G38" s="287" t="s">
        <v>1217</v>
      </c>
      <c r="H38" s="287"/>
      <c r="I38" s="287"/>
      <c r="J38" s="287"/>
      <c r="K38" s="285"/>
    </row>
    <row r="39" spans="2:11" ht="15" customHeight="1">
      <c r="B39" s="288"/>
      <c r="C39" s="290"/>
      <c r="D39" s="289"/>
      <c r="E39" s="292" t="s">
        <v>107</v>
      </c>
      <c r="F39" s="289"/>
      <c r="G39" s="287" t="s">
        <v>1218</v>
      </c>
      <c r="H39" s="287"/>
      <c r="I39" s="287"/>
      <c r="J39" s="287"/>
      <c r="K39" s="285"/>
    </row>
    <row r="40" spans="2:11" ht="15" customHeight="1">
      <c r="B40" s="288"/>
      <c r="C40" s="290"/>
      <c r="D40" s="289"/>
      <c r="E40" s="292" t="s">
        <v>1219</v>
      </c>
      <c r="F40" s="289"/>
      <c r="G40" s="287" t="s">
        <v>1220</v>
      </c>
      <c r="H40" s="287"/>
      <c r="I40" s="287"/>
      <c r="J40" s="287"/>
      <c r="K40" s="285"/>
    </row>
    <row r="41" spans="2:11" ht="15" customHeight="1">
      <c r="B41" s="288"/>
      <c r="C41" s="290"/>
      <c r="D41" s="289"/>
      <c r="E41" s="292"/>
      <c r="F41" s="289"/>
      <c r="G41" s="287" t="s">
        <v>1221</v>
      </c>
      <c r="H41" s="287"/>
      <c r="I41" s="287"/>
      <c r="J41" s="287"/>
      <c r="K41" s="285"/>
    </row>
    <row r="42" spans="2:11" ht="15" customHeight="1">
      <c r="B42" s="288"/>
      <c r="C42" s="290"/>
      <c r="D42" s="289"/>
      <c r="E42" s="292" t="s">
        <v>1222</v>
      </c>
      <c r="F42" s="289"/>
      <c r="G42" s="287" t="s">
        <v>1223</v>
      </c>
      <c r="H42" s="287"/>
      <c r="I42" s="287"/>
      <c r="J42" s="287"/>
      <c r="K42" s="285"/>
    </row>
    <row r="43" spans="2:11" ht="15" customHeight="1">
      <c r="B43" s="288"/>
      <c r="C43" s="290"/>
      <c r="D43" s="289"/>
      <c r="E43" s="292" t="s">
        <v>109</v>
      </c>
      <c r="F43" s="289"/>
      <c r="G43" s="287" t="s">
        <v>1224</v>
      </c>
      <c r="H43" s="287"/>
      <c r="I43" s="287"/>
      <c r="J43" s="287"/>
      <c r="K43" s="285"/>
    </row>
    <row r="44" spans="2:11" ht="12.75" customHeight="1">
      <c r="B44" s="288"/>
      <c r="C44" s="290"/>
      <c r="D44" s="289"/>
      <c r="E44" s="289"/>
      <c r="F44" s="289"/>
      <c r="G44" s="289"/>
      <c r="H44" s="289"/>
      <c r="I44" s="289"/>
      <c r="J44" s="289"/>
      <c r="K44" s="285"/>
    </row>
    <row r="45" spans="2:11" ht="15" customHeight="1">
      <c r="B45" s="288"/>
      <c r="C45" s="290"/>
      <c r="D45" s="287" t="s">
        <v>1225</v>
      </c>
      <c r="E45" s="287"/>
      <c r="F45" s="287"/>
      <c r="G45" s="287"/>
      <c r="H45" s="287"/>
      <c r="I45" s="287"/>
      <c r="J45" s="287"/>
      <c r="K45" s="285"/>
    </row>
    <row r="46" spans="2:11" ht="15" customHeight="1">
      <c r="B46" s="288"/>
      <c r="C46" s="290"/>
      <c r="D46" s="290"/>
      <c r="E46" s="287" t="s">
        <v>1226</v>
      </c>
      <c r="F46" s="287"/>
      <c r="G46" s="287"/>
      <c r="H46" s="287"/>
      <c r="I46" s="287"/>
      <c r="J46" s="287"/>
      <c r="K46" s="285"/>
    </row>
    <row r="47" spans="2:11" ht="15" customHeight="1">
      <c r="B47" s="288"/>
      <c r="C47" s="290"/>
      <c r="D47" s="290"/>
      <c r="E47" s="287" t="s">
        <v>1227</v>
      </c>
      <c r="F47" s="287"/>
      <c r="G47" s="287"/>
      <c r="H47" s="287"/>
      <c r="I47" s="287"/>
      <c r="J47" s="287"/>
      <c r="K47" s="285"/>
    </row>
    <row r="48" spans="2:11" ht="15" customHeight="1">
      <c r="B48" s="288"/>
      <c r="C48" s="290"/>
      <c r="D48" s="290"/>
      <c r="E48" s="287" t="s">
        <v>1228</v>
      </c>
      <c r="F48" s="287"/>
      <c r="G48" s="287"/>
      <c r="H48" s="287"/>
      <c r="I48" s="287"/>
      <c r="J48" s="287"/>
      <c r="K48" s="285"/>
    </row>
    <row r="49" spans="2:11" ht="15" customHeight="1">
      <c r="B49" s="288"/>
      <c r="C49" s="290"/>
      <c r="D49" s="287" t="s">
        <v>1229</v>
      </c>
      <c r="E49" s="287"/>
      <c r="F49" s="287"/>
      <c r="G49" s="287"/>
      <c r="H49" s="287"/>
      <c r="I49" s="287"/>
      <c r="J49" s="287"/>
      <c r="K49" s="285"/>
    </row>
    <row r="50" spans="2:11" ht="25.5" customHeight="1">
      <c r="B50" s="283"/>
      <c r="C50" s="284" t="s">
        <v>1230</v>
      </c>
      <c r="D50" s="284"/>
      <c r="E50" s="284"/>
      <c r="F50" s="284"/>
      <c r="G50" s="284"/>
      <c r="H50" s="284"/>
      <c r="I50" s="284"/>
      <c r="J50" s="284"/>
      <c r="K50" s="285"/>
    </row>
    <row r="51" spans="2:11" ht="5.25" customHeight="1">
      <c r="B51" s="283"/>
      <c r="C51" s="286"/>
      <c r="D51" s="286"/>
      <c r="E51" s="286"/>
      <c r="F51" s="286"/>
      <c r="G51" s="286"/>
      <c r="H51" s="286"/>
      <c r="I51" s="286"/>
      <c r="J51" s="286"/>
      <c r="K51" s="285"/>
    </row>
    <row r="52" spans="2:11" ht="15" customHeight="1">
      <c r="B52" s="283"/>
      <c r="C52" s="287" t="s">
        <v>1231</v>
      </c>
      <c r="D52" s="287"/>
      <c r="E52" s="287"/>
      <c r="F52" s="287"/>
      <c r="G52" s="287"/>
      <c r="H52" s="287"/>
      <c r="I52" s="287"/>
      <c r="J52" s="287"/>
      <c r="K52" s="285"/>
    </row>
    <row r="53" spans="2:11" ht="15" customHeight="1">
      <c r="B53" s="283"/>
      <c r="C53" s="287" t="s">
        <v>1232</v>
      </c>
      <c r="D53" s="287"/>
      <c r="E53" s="287"/>
      <c r="F53" s="287"/>
      <c r="G53" s="287"/>
      <c r="H53" s="287"/>
      <c r="I53" s="287"/>
      <c r="J53" s="287"/>
      <c r="K53" s="285"/>
    </row>
    <row r="54" spans="2:11" ht="12.75" customHeight="1">
      <c r="B54" s="283"/>
      <c r="C54" s="289"/>
      <c r="D54" s="289"/>
      <c r="E54" s="289"/>
      <c r="F54" s="289"/>
      <c r="G54" s="289"/>
      <c r="H54" s="289"/>
      <c r="I54" s="289"/>
      <c r="J54" s="289"/>
      <c r="K54" s="285"/>
    </row>
    <row r="55" spans="2:11" ht="15" customHeight="1">
      <c r="B55" s="283"/>
      <c r="C55" s="287" t="s">
        <v>1233</v>
      </c>
      <c r="D55" s="287"/>
      <c r="E55" s="287"/>
      <c r="F55" s="287"/>
      <c r="G55" s="287"/>
      <c r="H55" s="287"/>
      <c r="I55" s="287"/>
      <c r="J55" s="287"/>
      <c r="K55" s="285"/>
    </row>
    <row r="56" spans="2:11" ht="15" customHeight="1">
      <c r="B56" s="283"/>
      <c r="C56" s="290"/>
      <c r="D56" s="287" t="s">
        <v>1234</v>
      </c>
      <c r="E56" s="287"/>
      <c r="F56" s="287"/>
      <c r="G56" s="287"/>
      <c r="H56" s="287"/>
      <c r="I56" s="287"/>
      <c r="J56" s="287"/>
      <c r="K56" s="285"/>
    </row>
    <row r="57" spans="2:11" ht="15" customHeight="1">
      <c r="B57" s="283"/>
      <c r="C57" s="290"/>
      <c r="D57" s="287" t="s">
        <v>1235</v>
      </c>
      <c r="E57" s="287"/>
      <c r="F57" s="287"/>
      <c r="G57" s="287"/>
      <c r="H57" s="287"/>
      <c r="I57" s="287"/>
      <c r="J57" s="287"/>
      <c r="K57" s="285"/>
    </row>
    <row r="58" spans="2:11" ht="15" customHeight="1">
      <c r="B58" s="283"/>
      <c r="C58" s="290"/>
      <c r="D58" s="287" t="s">
        <v>1236</v>
      </c>
      <c r="E58" s="287"/>
      <c r="F58" s="287"/>
      <c r="G58" s="287"/>
      <c r="H58" s="287"/>
      <c r="I58" s="287"/>
      <c r="J58" s="287"/>
      <c r="K58" s="285"/>
    </row>
    <row r="59" spans="2:11" ht="15" customHeight="1">
      <c r="B59" s="283"/>
      <c r="C59" s="290"/>
      <c r="D59" s="287" t="s">
        <v>1237</v>
      </c>
      <c r="E59" s="287"/>
      <c r="F59" s="287"/>
      <c r="G59" s="287"/>
      <c r="H59" s="287"/>
      <c r="I59" s="287"/>
      <c r="J59" s="287"/>
      <c r="K59" s="285"/>
    </row>
    <row r="60" spans="2:11" ht="15" customHeight="1">
      <c r="B60" s="283"/>
      <c r="C60" s="290"/>
      <c r="D60" s="293" t="s">
        <v>1238</v>
      </c>
      <c r="E60" s="293"/>
      <c r="F60" s="293"/>
      <c r="G60" s="293"/>
      <c r="H60" s="293"/>
      <c r="I60" s="293"/>
      <c r="J60" s="293"/>
      <c r="K60" s="285"/>
    </row>
    <row r="61" spans="2:11" ht="15" customHeight="1">
      <c r="B61" s="283"/>
      <c r="C61" s="290"/>
      <c r="D61" s="287" t="s">
        <v>1239</v>
      </c>
      <c r="E61" s="287"/>
      <c r="F61" s="287"/>
      <c r="G61" s="287"/>
      <c r="H61" s="287"/>
      <c r="I61" s="287"/>
      <c r="J61" s="287"/>
      <c r="K61" s="285"/>
    </row>
    <row r="62" spans="2:11" ht="12.75" customHeight="1">
      <c r="B62" s="283"/>
      <c r="C62" s="290"/>
      <c r="D62" s="290"/>
      <c r="E62" s="294"/>
      <c r="F62" s="290"/>
      <c r="G62" s="290"/>
      <c r="H62" s="290"/>
      <c r="I62" s="290"/>
      <c r="J62" s="290"/>
      <c r="K62" s="285"/>
    </row>
    <row r="63" spans="2:11" ht="15" customHeight="1">
      <c r="B63" s="283"/>
      <c r="C63" s="290"/>
      <c r="D63" s="287" t="s">
        <v>1240</v>
      </c>
      <c r="E63" s="287"/>
      <c r="F63" s="287"/>
      <c r="G63" s="287"/>
      <c r="H63" s="287"/>
      <c r="I63" s="287"/>
      <c r="J63" s="287"/>
      <c r="K63" s="285"/>
    </row>
    <row r="64" spans="2:11" ht="15" customHeight="1">
      <c r="B64" s="283"/>
      <c r="C64" s="290"/>
      <c r="D64" s="293" t="s">
        <v>1241</v>
      </c>
      <c r="E64" s="293"/>
      <c r="F64" s="293"/>
      <c r="G64" s="293"/>
      <c r="H64" s="293"/>
      <c r="I64" s="293"/>
      <c r="J64" s="293"/>
      <c r="K64" s="285"/>
    </row>
    <row r="65" spans="2:11" ht="15" customHeight="1">
      <c r="B65" s="283"/>
      <c r="C65" s="290"/>
      <c r="D65" s="287" t="s">
        <v>1242</v>
      </c>
      <c r="E65" s="287"/>
      <c r="F65" s="287"/>
      <c r="G65" s="287"/>
      <c r="H65" s="287"/>
      <c r="I65" s="287"/>
      <c r="J65" s="287"/>
      <c r="K65" s="285"/>
    </row>
    <row r="66" spans="2:11" ht="15" customHeight="1">
      <c r="B66" s="283"/>
      <c r="C66" s="290"/>
      <c r="D66" s="287" t="s">
        <v>1243</v>
      </c>
      <c r="E66" s="287"/>
      <c r="F66" s="287"/>
      <c r="G66" s="287"/>
      <c r="H66" s="287"/>
      <c r="I66" s="287"/>
      <c r="J66" s="287"/>
      <c r="K66" s="285"/>
    </row>
    <row r="67" spans="2:11" ht="15" customHeight="1">
      <c r="B67" s="283"/>
      <c r="C67" s="290"/>
      <c r="D67" s="287" t="s">
        <v>1244</v>
      </c>
      <c r="E67" s="287"/>
      <c r="F67" s="287"/>
      <c r="G67" s="287"/>
      <c r="H67" s="287"/>
      <c r="I67" s="287"/>
      <c r="J67" s="287"/>
      <c r="K67" s="285"/>
    </row>
    <row r="68" spans="2:11" ht="15" customHeight="1">
      <c r="B68" s="283"/>
      <c r="C68" s="290"/>
      <c r="D68" s="287" t="s">
        <v>1245</v>
      </c>
      <c r="E68" s="287"/>
      <c r="F68" s="287"/>
      <c r="G68" s="287"/>
      <c r="H68" s="287"/>
      <c r="I68" s="287"/>
      <c r="J68" s="287"/>
      <c r="K68" s="285"/>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304" t="s">
        <v>1181</v>
      </c>
      <c r="D73" s="304"/>
      <c r="E73" s="304"/>
      <c r="F73" s="304"/>
      <c r="G73" s="304"/>
      <c r="H73" s="304"/>
      <c r="I73" s="304"/>
      <c r="J73" s="304"/>
      <c r="K73" s="305"/>
    </row>
    <row r="74" spans="2:11" ht="17.25" customHeight="1">
      <c r="B74" s="303"/>
      <c r="C74" s="306" t="s">
        <v>1246</v>
      </c>
      <c r="D74" s="306"/>
      <c r="E74" s="306"/>
      <c r="F74" s="306" t="s">
        <v>1247</v>
      </c>
      <c r="G74" s="307"/>
      <c r="H74" s="306" t="s">
        <v>105</v>
      </c>
      <c r="I74" s="306" t="s">
        <v>59</v>
      </c>
      <c r="J74" s="306" t="s">
        <v>1248</v>
      </c>
      <c r="K74" s="305"/>
    </row>
    <row r="75" spans="2:11" ht="17.25" customHeight="1">
      <c r="B75" s="303"/>
      <c r="C75" s="308" t="s">
        <v>1249</v>
      </c>
      <c r="D75" s="308"/>
      <c r="E75" s="308"/>
      <c r="F75" s="309" t="s">
        <v>1250</v>
      </c>
      <c r="G75" s="310"/>
      <c r="H75" s="308"/>
      <c r="I75" s="308"/>
      <c r="J75" s="308" t="s">
        <v>1251</v>
      </c>
      <c r="K75" s="305"/>
    </row>
    <row r="76" spans="2:11" ht="5.25" customHeight="1">
      <c r="B76" s="303"/>
      <c r="C76" s="311"/>
      <c r="D76" s="311"/>
      <c r="E76" s="311"/>
      <c r="F76" s="311"/>
      <c r="G76" s="312"/>
      <c r="H76" s="311"/>
      <c r="I76" s="311"/>
      <c r="J76" s="311"/>
      <c r="K76" s="305"/>
    </row>
    <row r="77" spans="2:11" ht="15" customHeight="1">
      <c r="B77" s="303"/>
      <c r="C77" s="292" t="s">
        <v>55</v>
      </c>
      <c r="D77" s="311"/>
      <c r="E77" s="311"/>
      <c r="F77" s="313" t="s">
        <v>1252</v>
      </c>
      <c r="G77" s="312"/>
      <c r="H77" s="292" t="s">
        <v>1253</v>
      </c>
      <c r="I77" s="292" t="s">
        <v>1254</v>
      </c>
      <c r="J77" s="292">
        <v>20</v>
      </c>
      <c r="K77" s="305"/>
    </row>
    <row r="78" spans="2:11" ht="15" customHeight="1">
      <c r="B78" s="303"/>
      <c r="C78" s="292" t="s">
        <v>1255</v>
      </c>
      <c r="D78" s="292"/>
      <c r="E78" s="292"/>
      <c r="F78" s="313" t="s">
        <v>1252</v>
      </c>
      <c r="G78" s="312"/>
      <c r="H78" s="292" t="s">
        <v>1256</v>
      </c>
      <c r="I78" s="292" t="s">
        <v>1254</v>
      </c>
      <c r="J78" s="292">
        <v>120</v>
      </c>
      <c r="K78" s="305"/>
    </row>
    <row r="79" spans="2:11" ht="15" customHeight="1">
      <c r="B79" s="314"/>
      <c r="C79" s="292" t="s">
        <v>1257</v>
      </c>
      <c r="D79" s="292"/>
      <c r="E79" s="292"/>
      <c r="F79" s="313" t="s">
        <v>1258</v>
      </c>
      <c r="G79" s="312"/>
      <c r="H79" s="292" t="s">
        <v>1259</v>
      </c>
      <c r="I79" s="292" t="s">
        <v>1254</v>
      </c>
      <c r="J79" s="292">
        <v>50</v>
      </c>
      <c r="K79" s="305"/>
    </row>
    <row r="80" spans="2:11" ht="15" customHeight="1">
      <c r="B80" s="314"/>
      <c r="C80" s="292" t="s">
        <v>1260</v>
      </c>
      <c r="D80" s="292"/>
      <c r="E80" s="292"/>
      <c r="F80" s="313" t="s">
        <v>1252</v>
      </c>
      <c r="G80" s="312"/>
      <c r="H80" s="292" t="s">
        <v>1261</v>
      </c>
      <c r="I80" s="292" t="s">
        <v>1262</v>
      </c>
      <c r="J80" s="292"/>
      <c r="K80" s="305"/>
    </row>
    <row r="81" spans="2:11" ht="15" customHeight="1">
      <c r="B81" s="314"/>
      <c r="C81" s="315" t="s">
        <v>1263</v>
      </c>
      <c r="D81" s="315"/>
      <c r="E81" s="315"/>
      <c r="F81" s="316" t="s">
        <v>1258</v>
      </c>
      <c r="G81" s="315"/>
      <c r="H81" s="315" t="s">
        <v>1264</v>
      </c>
      <c r="I81" s="315" t="s">
        <v>1254</v>
      </c>
      <c r="J81" s="315">
        <v>15</v>
      </c>
      <c r="K81" s="305"/>
    </row>
    <row r="82" spans="2:11" ht="15" customHeight="1">
      <c r="B82" s="314"/>
      <c r="C82" s="315" t="s">
        <v>1265</v>
      </c>
      <c r="D82" s="315"/>
      <c r="E82" s="315"/>
      <c r="F82" s="316" t="s">
        <v>1258</v>
      </c>
      <c r="G82" s="315"/>
      <c r="H82" s="315" t="s">
        <v>1266</v>
      </c>
      <c r="I82" s="315" t="s">
        <v>1254</v>
      </c>
      <c r="J82" s="315">
        <v>15</v>
      </c>
      <c r="K82" s="305"/>
    </row>
    <row r="83" spans="2:11" ht="15" customHeight="1">
      <c r="B83" s="314"/>
      <c r="C83" s="315" t="s">
        <v>1267</v>
      </c>
      <c r="D83" s="315"/>
      <c r="E83" s="315"/>
      <c r="F83" s="316" t="s">
        <v>1258</v>
      </c>
      <c r="G83" s="315"/>
      <c r="H83" s="315" t="s">
        <v>1268</v>
      </c>
      <c r="I83" s="315" t="s">
        <v>1254</v>
      </c>
      <c r="J83" s="315">
        <v>20</v>
      </c>
      <c r="K83" s="305"/>
    </row>
    <row r="84" spans="2:11" ht="15" customHeight="1">
      <c r="B84" s="314"/>
      <c r="C84" s="315" t="s">
        <v>1269</v>
      </c>
      <c r="D84" s="315"/>
      <c r="E84" s="315"/>
      <c r="F84" s="316" t="s">
        <v>1258</v>
      </c>
      <c r="G84" s="315"/>
      <c r="H84" s="315" t="s">
        <v>1270</v>
      </c>
      <c r="I84" s="315" t="s">
        <v>1254</v>
      </c>
      <c r="J84" s="315">
        <v>20</v>
      </c>
      <c r="K84" s="305"/>
    </row>
    <row r="85" spans="2:11" ht="15" customHeight="1">
      <c r="B85" s="314"/>
      <c r="C85" s="292" t="s">
        <v>1271</v>
      </c>
      <c r="D85" s="292"/>
      <c r="E85" s="292"/>
      <c r="F85" s="313" t="s">
        <v>1258</v>
      </c>
      <c r="G85" s="312"/>
      <c r="H85" s="292" t="s">
        <v>1272</v>
      </c>
      <c r="I85" s="292" t="s">
        <v>1254</v>
      </c>
      <c r="J85" s="292">
        <v>50</v>
      </c>
      <c r="K85" s="305"/>
    </row>
    <row r="86" spans="2:11" ht="15" customHeight="1">
      <c r="B86" s="314"/>
      <c r="C86" s="292" t="s">
        <v>1273</v>
      </c>
      <c r="D86" s="292"/>
      <c r="E86" s="292"/>
      <c r="F86" s="313" t="s">
        <v>1258</v>
      </c>
      <c r="G86" s="312"/>
      <c r="H86" s="292" t="s">
        <v>1274</v>
      </c>
      <c r="I86" s="292" t="s">
        <v>1254</v>
      </c>
      <c r="J86" s="292">
        <v>20</v>
      </c>
      <c r="K86" s="305"/>
    </row>
    <row r="87" spans="2:11" ht="15" customHeight="1">
      <c r="B87" s="314"/>
      <c r="C87" s="292" t="s">
        <v>1275</v>
      </c>
      <c r="D87" s="292"/>
      <c r="E87" s="292"/>
      <c r="F87" s="313" t="s">
        <v>1258</v>
      </c>
      <c r="G87" s="312"/>
      <c r="H87" s="292" t="s">
        <v>1276</v>
      </c>
      <c r="I87" s="292" t="s">
        <v>1254</v>
      </c>
      <c r="J87" s="292">
        <v>20</v>
      </c>
      <c r="K87" s="305"/>
    </row>
    <row r="88" spans="2:11" ht="15" customHeight="1">
      <c r="B88" s="314"/>
      <c r="C88" s="292" t="s">
        <v>1277</v>
      </c>
      <c r="D88" s="292"/>
      <c r="E88" s="292"/>
      <c r="F88" s="313" t="s">
        <v>1258</v>
      </c>
      <c r="G88" s="312"/>
      <c r="H88" s="292" t="s">
        <v>1278</v>
      </c>
      <c r="I88" s="292" t="s">
        <v>1254</v>
      </c>
      <c r="J88" s="292">
        <v>50</v>
      </c>
      <c r="K88" s="305"/>
    </row>
    <row r="89" spans="2:11" ht="15" customHeight="1">
      <c r="B89" s="314"/>
      <c r="C89" s="292" t="s">
        <v>1279</v>
      </c>
      <c r="D89" s="292"/>
      <c r="E89" s="292"/>
      <c r="F89" s="313" t="s">
        <v>1258</v>
      </c>
      <c r="G89" s="312"/>
      <c r="H89" s="292" t="s">
        <v>1279</v>
      </c>
      <c r="I89" s="292" t="s">
        <v>1254</v>
      </c>
      <c r="J89" s="292">
        <v>50</v>
      </c>
      <c r="K89" s="305"/>
    </row>
    <row r="90" spans="2:11" ht="15" customHeight="1">
      <c r="B90" s="314"/>
      <c r="C90" s="292" t="s">
        <v>110</v>
      </c>
      <c r="D90" s="292"/>
      <c r="E90" s="292"/>
      <c r="F90" s="313" t="s">
        <v>1258</v>
      </c>
      <c r="G90" s="312"/>
      <c r="H90" s="292" t="s">
        <v>1280</v>
      </c>
      <c r="I90" s="292" t="s">
        <v>1254</v>
      </c>
      <c r="J90" s="292">
        <v>255</v>
      </c>
      <c r="K90" s="305"/>
    </row>
    <row r="91" spans="2:11" ht="15" customHeight="1">
      <c r="B91" s="314"/>
      <c r="C91" s="292" t="s">
        <v>1281</v>
      </c>
      <c r="D91" s="292"/>
      <c r="E91" s="292"/>
      <c r="F91" s="313" t="s">
        <v>1252</v>
      </c>
      <c r="G91" s="312"/>
      <c r="H91" s="292" t="s">
        <v>1282</v>
      </c>
      <c r="I91" s="292" t="s">
        <v>1283</v>
      </c>
      <c r="J91" s="292"/>
      <c r="K91" s="305"/>
    </row>
    <row r="92" spans="2:11" ht="15" customHeight="1">
      <c r="B92" s="314"/>
      <c r="C92" s="292" t="s">
        <v>1284</v>
      </c>
      <c r="D92" s="292"/>
      <c r="E92" s="292"/>
      <c r="F92" s="313" t="s">
        <v>1252</v>
      </c>
      <c r="G92" s="312"/>
      <c r="H92" s="292" t="s">
        <v>1285</v>
      </c>
      <c r="I92" s="292" t="s">
        <v>1286</v>
      </c>
      <c r="J92" s="292"/>
      <c r="K92" s="305"/>
    </row>
    <row r="93" spans="2:11" ht="15" customHeight="1">
      <c r="B93" s="314"/>
      <c r="C93" s="292" t="s">
        <v>1287</v>
      </c>
      <c r="D93" s="292"/>
      <c r="E93" s="292"/>
      <c r="F93" s="313" t="s">
        <v>1252</v>
      </c>
      <c r="G93" s="312"/>
      <c r="H93" s="292" t="s">
        <v>1287</v>
      </c>
      <c r="I93" s="292" t="s">
        <v>1286</v>
      </c>
      <c r="J93" s="292"/>
      <c r="K93" s="305"/>
    </row>
    <row r="94" spans="2:11" ht="15" customHeight="1">
      <c r="B94" s="314"/>
      <c r="C94" s="292" t="s">
        <v>40</v>
      </c>
      <c r="D94" s="292"/>
      <c r="E94" s="292"/>
      <c r="F94" s="313" t="s">
        <v>1252</v>
      </c>
      <c r="G94" s="312"/>
      <c r="H94" s="292" t="s">
        <v>1288</v>
      </c>
      <c r="I94" s="292" t="s">
        <v>1286</v>
      </c>
      <c r="J94" s="292"/>
      <c r="K94" s="305"/>
    </row>
    <row r="95" spans="2:11" ht="15" customHeight="1">
      <c r="B95" s="314"/>
      <c r="C95" s="292" t="s">
        <v>50</v>
      </c>
      <c r="D95" s="292"/>
      <c r="E95" s="292"/>
      <c r="F95" s="313" t="s">
        <v>1252</v>
      </c>
      <c r="G95" s="312"/>
      <c r="H95" s="292" t="s">
        <v>1289</v>
      </c>
      <c r="I95" s="292" t="s">
        <v>1286</v>
      </c>
      <c r="J95" s="292"/>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304" t="s">
        <v>1290</v>
      </c>
      <c r="D100" s="304"/>
      <c r="E100" s="304"/>
      <c r="F100" s="304"/>
      <c r="G100" s="304"/>
      <c r="H100" s="304"/>
      <c r="I100" s="304"/>
      <c r="J100" s="304"/>
      <c r="K100" s="305"/>
    </row>
    <row r="101" spans="2:11" ht="17.25" customHeight="1">
      <c r="B101" s="303"/>
      <c r="C101" s="306" t="s">
        <v>1246</v>
      </c>
      <c r="D101" s="306"/>
      <c r="E101" s="306"/>
      <c r="F101" s="306" t="s">
        <v>1247</v>
      </c>
      <c r="G101" s="307"/>
      <c r="H101" s="306" t="s">
        <v>105</v>
      </c>
      <c r="I101" s="306" t="s">
        <v>59</v>
      </c>
      <c r="J101" s="306" t="s">
        <v>1248</v>
      </c>
      <c r="K101" s="305"/>
    </row>
    <row r="102" spans="2:11" ht="17.25" customHeight="1">
      <c r="B102" s="303"/>
      <c r="C102" s="308" t="s">
        <v>1249</v>
      </c>
      <c r="D102" s="308"/>
      <c r="E102" s="308"/>
      <c r="F102" s="309" t="s">
        <v>1250</v>
      </c>
      <c r="G102" s="310"/>
      <c r="H102" s="308"/>
      <c r="I102" s="308"/>
      <c r="J102" s="308" t="s">
        <v>1251</v>
      </c>
      <c r="K102" s="305"/>
    </row>
    <row r="103" spans="2:11" ht="5.25" customHeight="1">
      <c r="B103" s="303"/>
      <c r="C103" s="306"/>
      <c r="D103" s="306"/>
      <c r="E103" s="306"/>
      <c r="F103" s="306"/>
      <c r="G103" s="322"/>
      <c r="H103" s="306"/>
      <c r="I103" s="306"/>
      <c r="J103" s="306"/>
      <c r="K103" s="305"/>
    </row>
    <row r="104" spans="2:11" ht="15" customHeight="1">
      <c r="B104" s="303"/>
      <c r="C104" s="292" t="s">
        <v>55</v>
      </c>
      <c r="D104" s="311"/>
      <c r="E104" s="311"/>
      <c r="F104" s="313" t="s">
        <v>1252</v>
      </c>
      <c r="G104" s="322"/>
      <c r="H104" s="292" t="s">
        <v>1291</v>
      </c>
      <c r="I104" s="292" t="s">
        <v>1254</v>
      </c>
      <c r="J104" s="292">
        <v>20</v>
      </c>
      <c r="K104" s="305"/>
    </row>
    <row r="105" spans="2:11" ht="15" customHeight="1">
      <c r="B105" s="303"/>
      <c r="C105" s="292" t="s">
        <v>1255</v>
      </c>
      <c r="D105" s="292"/>
      <c r="E105" s="292"/>
      <c r="F105" s="313" t="s">
        <v>1252</v>
      </c>
      <c r="G105" s="292"/>
      <c r="H105" s="292" t="s">
        <v>1291</v>
      </c>
      <c r="I105" s="292" t="s">
        <v>1254</v>
      </c>
      <c r="J105" s="292">
        <v>120</v>
      </c>
      <c r="K105" s="305"/>
    </row>
    <row r="106" spans="2:11" ht="15" customHeight="1">
      <c r="B106" s="314"/>
      <c r="C106" s="292" t="s">
        <v>1257</v>
      </c>
      <c r="D106" s="292"/>
      <c r="E106" s="292"/>
      <c r="F106" s="313" t="s">
        <v>1258</v>
      </c>
      <c r="G106" s="292"/>
      <c r="H106" s="292" t="s">
        <v>1291</v>
      </c>
      <c r="I106" s="292" t="s">
        <v>1254</v>
      </c>
      <c r="J106" s="292">
        <v>50</v>
      </c>
      <c r="K106" s="305"/>
    </row>
    <row r="107" spans="2:11" ht="15" customHeight="1">
      <c r="B107" s="314"/>
      <c r="C107" s="292" t="s">
        <v>1260</v>
      </c>
      <c r="D107" s="292"/>
      <c r="E107" s="292"/>
      <c r="F107" s="313" t="s">
        <v>1252</v>
      </c>
      <c r="G107" s="292"/>
      <c r="H107" s="292" t="s">
        <v>1291</v>
      </c>
      <c r="I107" s="292" t="s">
        <v>1262</v>
      </c>
      <c r="J107" s="292"/>
      <c r="K107" s="305"/>
    </row>
    <row r="108" spans="2:11" ht="15" customHeight="1">
      <c r="B108" s="314"/>
      <c r="C108" s="292" t="s">
        <v>1271</v>
      </c>
      <c r="D108" s="292"/>
      <c r="E108" s="292"/>
      <c r="F108" s="313" t="s">
        <v>1258</v>
      </c>
      <c r="G108" s="292"/>
      <c r="H108" s="292" t="s">
        <v>1291</v>
      </c>
      <c r="I108" s="292" t="s">
        <v>1254</v>
      </c>
      <c r="J108" s="292">
        <v>50</v>
      </c>
      <c r="K108" s="305"/>
    </row>
    <row r="109" spans="2:11" ht="15" customHeight="1">
      <c r="B109" s="314"/>
      <c r="C109" s="292" t="s">
        <v>1279</v>
      </c>
      <c r="D109" s="292"/>
      <c r="E109" s="292"/>
      <c r="F109" s="313" t="s">
        <v>1258</v>
      </c>
      <c r="G109" s="292"/>
      <c r="H109" s="292" t="s">
        <v>1291</v>
      </c>
      <c r="I109" s="292" t="s">
        <v>1254</v>
      </c>
      <c r="J109" s="292">
        <v>50</v>
      </c>
      <c r="K109" s="305"/>
    </row>
    <row r="110" spans="2:11" ht="15" customHeight="1">
      <c r="B110" s="314"/>
      <c r="C110" s="292" t="s">
        <v>1277</v>
      </c>
      <c r="D110" s="292"/>
      <c r="E110" s="292"/>
      <c r="F110" s="313" t="s">
        <v>1258</v>
      </c>
      <c r="G110" s="292"/>
      <c r="H110" s="292" t="s">
        <v>1291</v>
      </c>
      <c r="I110" s="292" t="s">
        <v>1254</v>
      </c>
      <c r="J110" s="292">
        <v>50</v>
      </c>
      <c r="K110" s="305"/>
    </row>
    <row r="111" spans="2:11" ht="15" customHeight="1">
      <c r="B111" s="314"/>
      <c r="C111" s="292" t="s">
        <v>55</v>
      </c>
      <c r="D111" s="292"/>
      <c r="E111" s="292"/>
      <c r="F111" s="313" t="s">
        <v>1252</v>
      </c>
      <c r="G111" s="292"/>
      <c r="H111" s="292" t="s">
        <v>1292</v>
      </c>
      <c r="I111" s="292" t="s">
        <v>1254</v>
      </c>
      <c r="J111" s="292">
        <v>20</v>
      </c>
      <c r="K111" s="305"/>
    </row>
    <row r="112" spans="2:11" ht="15" customHeight="1">
      <c r="B112" s="314"/>
      <c r="C112" s="292" t="s">
        <v>1293</v>
      </c>
      <c r="D112" s="292"/>
      <c r="E112" s="292"/>
      <c r="F112" s="313" t="s">
        <v>1252</v>
      </c>
      <c r="G112" s="292"/>
      <c r="H112" s="292" t="s">
        <v>1294</v>
      </c>
      <c r="I112" s="292" t="s">
        <v>1254</v>
      </c>
      <c r="J112" s="292">
        <v>120</v>
      </c>
      <c r="K112" s="305"/>
    </row>
    <row r="113" spans="2:11" ht="15" customHeight="1">
      <c r="B113" s="314"/>
      <c r="C113" s="292" t="s">
        <v>40</v>
      </c>
      <c r="D113" s="292"/>
      <c r="E113" s="292"/>
      <c r="F113" s="313" t="s">
        <v>1252</v>
      </c>
      <c r="G113" s="292"/>
      <c r="H113" s="292" t="s">
        <v>1295</v>
      </c>
      <c r="I113" s="292" t="s">
        <v>1286</v>
      </c>
      <c r="J113" s="292"/>
      <c r="K113" s="305"/>
    </row>
    <row r="114" spans="2:11" ht="15" customHeight="1">
      <c r="B114" s="314"/>
      <c r="C114" s="292" t="s">
        <v>50</v>
      </c>
      <c r="D114" s="292"/>
      <c r="E114" s="292"/>
      <c r="F114" s="313" t="s">
        <v>1252</v>
      </c>
      <c r="G114" s="292"/>
      <c r="H114" s="292" t="s">
        <v>1296</v>
      </c>
      <c r="I114" s="292" t="s">
        <v>1286</v>
      </c>
      <c r="J114" s="292"/>
      <c r="K114" s="305"/>
    </row>
    <row r="115" spans="2:11" ht="15" customHeight="1">
      <c r="B115" s="314"/>
      <c r="C115" s="292" t="s">
        <v>59</v>
      </c>
      <c r="D115" s="292"/>
      <c r="E115" s="292"/>
      <c r="F115" s="313" t="s">
        <v>1252</v>
      </c>
      <c r="G115" s="292"/>
      <c r="H115" s="292" t="s">
        <v>1297</v>
      </c>
      <c r="I115" s="292" t="s">
        <v>1298</v>
      </c>
      <c r="J115" s="292"/>
      <c r="K115" s="305"/>
    </row>
    <row r="116" spans="2:11" ht="15" customHeight="1">
      <c r="B116" s="317"/>
      <c r="C116" s="323"/>
      <c r="D116" s="323"/>
      <c r="E116" s="323"/>
      <c r="F116" s="323"/>
      <c r="G116" s="323"/>
      <c r="H116" s="323"/>
      <c r="I116" s="323"/>
      <c r="J116" s="323"/>
      <c r="K116" s="319"/>
    </row>
    <row r="117" spans="2:11" ht="18.75" customHeight="1">
      <c r="B117" s="324"/>
      <c r="C117" s="289"/>
      <c r="D117" s="289"/>
      <c r="E117" s="289"/>
      <c r="F117" s="325"/>
      <c r="G117" s="289"/>
      <c r="H117" s="289"/>
      <c r="I117" s="289"/>
      <c r="J117" s="289"/>
      <c r="K117" s="324"/>
    </row>
    <row r="118" spans="2:11" ht="18.75" customHeight="1">
      <c r="B118" s="299"/>
      <c r="C118" s="299"/>
      <c r="D118" s="299"/>
      <c r="E118" s="299"/>
      <c r="F118" s="299"/>
      <c r="G118" s="299"/>
      <c r="H118" s="299"/>
      <c r="I118" s="299"/>
      <c r="J118" s="299"/>
      <c r="K118" s="299"/>
    </row>
    <row r="119" spans="2:11" ht="7.5" customHeight="1">
      <c r="B119" s="326"/>
      <c r="C119" s="327"/>
      <c r="D119" s="327"/>
      <c r="E119" s="327"/>
      <c r="F119" s="327"/>
      <c r="G119" s="327"/>
      <c r="H119" s="327"/>
      <c r="I119" s="327"/>
      <c r="J119" s="327"/>
      <c r="K119" s="328"/>
    </row>
    <row r="120" spans="2:11" ht="45" customHeight="1">
      <c r="B120" s="329"/>
      <c r="C120" s="280" t="s">
        <v>1299</v>
      </c>
      <c r="D120" s="280"/>
      <c r="E120" s="280"/>
      <c r="F120" s="280"/>
      <c r="G120" s="280"/>
      <c r="H120" s="280"/>
      <c r="I120" s="280"/>
      <c r="J120" s="280"/>
      <c r="K120" s="330"/>
    </row>
    <row r="121" spans="2:11" ht="17.25" customHeight="1">
      <c r="B121" s="331"/>
      <c r="C121" s="306" t="s">
        <v>1246</v>
      </c>
      <c r="D121" s="306"/>
      <c r="E121" s="306"/>
      <c r="F121" s="306" t="s">
        <v>1247</v>
      </c>
      <c r="G121" s="307"/>
      <c r="H121" s="306" t="s">
        <v>105</v>
      </c>
      <c r="I121" s="306" t="s">
        <v>59</v>
      </c>
      <c r="J121" s="306" t="s">
        <v>1248</v>
      </c>
      <c r="K121" s="332"/>
    </row>
    <row r="122" spans="2:11" ht="17.25" customHeight="1">
      <c r="B122" s="331"/>
      <c r="C122" s="308" t="s">
        <v>1249</v>
      </c>
      <c r="D122" s="308"/>
      <c r="E122" s="308"/>
      <c r="F122" s="309" t="s">
        <v>1250</v>
      </c>
      <c r="G122" s="310"/>
      <c r="H122" s="308"/>
      <c r="I122" s="308"/>
      <c r="J122" s="308" t="s">
        <v>1251</v>
      </c>
      <c r="K122" s="332"/>
    </row>
    <row r="123" spans="2:11" ht="5.25" customHeight="1">
      <c r="B123" s="333"/>
      <c r="C123" s="311"/>
      <c r="D123" s="311"/>
      <c r="E123" s="311"/>
      <c r="F123" s="311"/>
      <c r="G123" s="292"/>
      <c r="H123" s="311"/>
      <c r="I123" s="311"/>
      <c r="J123" s="311"/>
      <c r="K123" s="334"/>
    </row>
    <row r="124" spans="2:11" ht="15" customHeight="1">
      <c r="B124" s="333"/>
      <c r="C124" s="292" t="s">
        <v>1255</v>
      </c>
      <c r="D124" s="311"/>
      <c r="E124" s="311"/>
      <c r="F124" s="313" t="s">
        <v>1252</v>
      </c>
      <c r="G124" s="292"/>
      <c r="H124" s="292" t="s">
        <v>1291</v>
      </c>
      <c r="I124" s="292" t="s">
        <v>1254</v>
      </c>
      <c r="J124" s="292">
        <v>120</v>
      </c>
      <c r="K124" s="335"/>
    </row>
    <row r="125" spans="2:11" ht="15" customHeight="1">
      <c r="B125" s="333"/>
      <c r="C125" s="292" t="s">
        <v>1300</v>
      </c>
      <c r="D125" s="292"/>
      <c r="E125" s="292"/>
      <c r="F125" s="313" t="s">
        <v>1252</v>
      </c>
      <c r="G125" s="292"/>
      <c r="H125" s="292" t="s">
        <v>1301</v>
      </c>
      <c r="I125" s="292" t="s">
        <v>1254</v>
      </c>
      <c r="J125" s="292" t="s">
        <v>1302</v>
      </c>
      <c r="K125" s="335"/>
    </row>
    <row r="126" spans="2:11" ht="15" customHeight="1">
      <c r="B126" s="333"/>
      <c r="C126" s="292" t="s">
        <v>1201</v>
      </c>
      <c r="D126" s="292"/>
      <c r="E126" s="292"/>
      <c r="F126" s="313" t="s">
        <v>1252</v>
      </c>
      <c r="G126" s="292"/>
      <c r="H126" s="292" t="s">
        <v>1303</v>
      </c>
      <c r="I126" s="292" t="s">
        <v>1254</v>
      </c>
      <c r="J126" s="292" t="s">
        <v>1302</v>
      </c>
      <c r="K126" s="335"/>
    </row>
    <row r="127" spans="2:11" ht="15" customHeight="1">
      <c r="B127" s="333"/>
      <c r="C127" s="292" t="s">
        <v>1263</v>
      </c>
      <c r="D127" s="292"/>
      <c r="E127" s="292"/>
      <c r="F127" s="313" t="s">
        <v>1258</v>
      </c>
      <c r="G127" s="292"/>
      <c r="H127" s="292" t="s">
        <v>1264</v>
      </c>
      <c r="I127" s="292" t="s">
        <v>1254</v>
      </c>
      <c r="J127" s="292">
        <v>15</v>
      </c>
      <c r="K127" s="335"/>
    </row>
    <row r="128" spans="2:11" ht="15" customHeight="1">
      <c r="B128" s="333"/>
      <c r="C128" s="315" t="s">
        <v>1265</v>
      </c>
      <c r="D128" s="315"/>
      <c r="E128" s="315"/>
      <c r="F128" s="316" t="s">
        <v>1258</v>
      </c>
      <c r="G128" s="315"/>
      <c r="H128" s="315" t="s">
        <v>1266</v>
      </c>
      <c r="I128" s="315" t="s">
        <v>1254</v>
      </c>
      <c r="J128" s="315">
        <v>15</v>
      </c>
      <c r="K128" s="335"/>
    </row>
    <row r="129" spans="2:11" ht="15" customHeight="1">
      <c r="B129" s="333"/>
      <c r="C129" s="315" t="s">
        <v>1267</v>
      </c>
      <c r="D129" s="315"/>
      <c r="E129" s="315"/>
      <c r="F129" s="316" t="s">
        <v>1258</v>
      </c>
      <c r="G129" s="315"/>
      <c r="H129" s="315" t="s">
        <v>1268</v>
      </c>
      <c r="I129" s="315" t="s">
        <v>1254</v>
      </c>
      <c r="J129" s="315">
        <v>20</v>
      </c>
      <c r="K129" s="335"/>
    </row>
    <row r="130" spans="2:11" ht="15" customHeight="1">
      <c r="B130" s="333"/>
      <c r="C130" s="315" t="s">
        <v>1269</v>
      </c>
      <c r="D130" s="315"/>
      <c r="E130" s="315"/>
      <c r="F130" s="316" t="s">
        <v>1258</v>
      </c>
      <c r="G130" s="315"/>
      <c r="H130" s="315" t="s">
        <v>1270</v>
      </c>
      <c r="I130" s="315" t="s">
        <v>1254</v>
      </c>
      <c r="J130" s="315">
        <v>20</v>
      </c>
      <c r="K130" s="335"/>
    </row>
    <row r="131" spans="2:11" ht="15" customHeight="1">
      <c r="B131" s="333"/>
      <c r="C131" s="292" t="s">
        <v>1257</v>
      </c>
      <c r="D131" s="292"/>
      <c r="E131" s="292"/>
      <c r="F131" s="313" t="s">
        <v>1258</v>
      </c>
      <c r="G131" s="292"/>
      <c r="H131" s="292" t="s">
        <v>1291</v>
      </c>
      <c r="I131" s="292" t="s">
        <v>1254</v>
      </c>
      <c r="J131" s="292">
        <v>50</v>
      </c>
      <c r="K131" s="335"/>
    </row>
    <row r="132" spans="2:11" ht="15" customHeight="1">
      <c r="B132" s="333"/>
      <c r="C132" s="292" t="s">
        <v>1271</v>
      </c>
      <c r="D132" s="292"/>
      <c r="E132" s="292"/>
      <c r="F132" s="313" t="s">
        <v>1258</v>
      </c>
      <c r="G132" s="292"/>
      <c r="H132" s="292" t="s">
        <v>1291</v>
      </c>
      <c r="I132" s="292" t="s">
        <v>1254</v>
      </c>
      <c r="J132" s="292">
        <v>50</v>
      </c>
      <c r="K132" s="335"/>
    </row>
    <row r="133" spans="2:11" ht="15" customHeight="1">
      <c r="B133" s="333"/>
      <c r="C133" s="292" t="s">
        <v>1277</v>
      </c>
      <c r="D133" s="292"/>
      <c r="E133" s="292"/>
      <c r="F133" s="313" t="s">
        <v>1258</v>
      </c>
      <c r="G133" s="292"/>
      <c r="H133" s="292" t="s">
        <v>1291</v>
      </c>
      <c r="I133" s="292" t="s">
        <v>1254</v>
      </c>
      <c r="J133" s="292">
        <v>50</v>
      </c>
      <c r="K133" s="335"/>
    </row>
    <row r="134" spans="2:11" ht="15" customHeight="1">
      <c r="B134" s="333"/>
      <c r="C134" s="292" t="s">
        <v>1279</v>
      </c>
      <c r="D134" s="292"/>
      <c r="E134" s="292"/>
      <c r="F134" s="313" t="s">
        <v>1258</v>
      </c>
      <c r="G134" s="292"/>
      <c r="H134" s="292" t="s">
        <v>1291</v>
      </c>
      <c r="I134" s="292" t="s">
        <v>1254</v>
      </c>
      <c r="J134" s="292">
        <v>50</v>
      </c>
      <c r="K134" s="335"/>
    </row>
    <row r="135" spans="2:11" ht="15" customHeight="1">
      <c r="B135" s="333"/>
      <c r="C135" s="292" t="s">
        <v>110</v>
      </c>
      <c r="D135" s="292"/>
      <c r="E135" s="292"/>
      <c r="F135" s="313" t="s">
        <v>1258</v>
      </c>
      <c r="G135" s="292"/>
      <c r="H135" s="292" t="s">
        <v>1304</v>
      </c>
      <c r="I135" s="292" t="s">
        <v>1254</v>
      </c>
      <c r="J135" s="292">
        <v>255</v>
      </c>
      <c r="K135" s="335"/>
    </row>
    <row r="136" spans="2:11" ht="15" customHeight="1">
      <c r="B136" s="333"/>
      <c r="C136" s="292" t="s">
        <v>1281</v>
      </c>
      <c r="D136" s="292"/>
      <c r="E136" s="292"/>
      <c r="F136" s="313" t="s">
        <v>1252</v>
      </c>
      <c r="G136" s="292"/>
      <c r="H136" s="292" t="s">
        <v>1305</v>
      </c>
      <c r="I136" s="292" t="s">
        <v>1283</v>
      </c>
      <c r="J136" s="292"/>
      <c r="K136" s="335"/>
    </row>
    <row r="137" spans="2:11" ht="15" customHeight="1">
      <c r="B137" s="333"/>
      <c r="C137" s="292" t="s">
        <v>1284</v>
      </c>
      <c r="D137" s="292"/>
      <c r="E137" s="292"/>
      <c r="F137" s="313" t="s">
        <v>1252</v>
      </c>
      <c r="G137" s="292"/>
      <c r="H137" s="292" t="s">
        <v>1306</v>
      </c>
      <c r="I137" s="292" t="s">
        <v>1286</v>
      </c>
      <c r="J137" s="292"/>
      <c r="K137" s="335"/>
    </row>
    <row r="138" spans="2:11" ht="15" customHeight="1">
      <c r="B138" s="333"/>
      <c r="C138" s="292" t="s">
        <v>1287</v>
      </c>
      <c r="D138" s="292"/>
      <c r="E138" s="292"/>
      <c r="F138" s="313" t="s">
        <v>1252</v>
      </c>
      <c r="G138" s="292"/>
      <c r="H138" s="292" t="s">
        <v>1287</v>
      </c>
      <c r="I138" s="292" t="s">
        <v>1286</v>
      </c>
      <c r="J138" s="292"/>
      <c r="K138" s="335"/>
    </row>
    <row r="139" spans="2:11" ht="15" customHeight="1">
      <c r="B139" s="333"/>
      <c r="C139" s="292" t="s">
        <v>40</v>
      </c>
      <c r="D139" s="292"/>
      <c r="E139" s="292"/>
      <c r="F139" s="313" t="s">
        <v>1252</v>
      </c>
      <c r="G139" s="292"/>
      <c r="H139" s="292" t="s">
        <v>1307</v>
      </c>
      <c r="I139" s="292" t="s">
        <v>1286</v>
      </c>
      <c r="J139" s="292"/>
      <c r="K139" s="335"/>
    </row>
    <row r="140" spans="2:11" ht="15" customHeight="1">
      <c r="B140" s="333"/>
      <c r="C140" s="292" t="s">
        <v>1308</v>
      </c>
      <c r="D140" s="292"/>
      <c r="E140" s="292"/>
      <c r="F140" s="313" t="s">
        <v>1252</v>
      </c>
      <c r="G140" s="292"/>
      <c r="H140" s="292" t="s">
        <v>1309</v>
      </c>
      <c r="I140" s="292" t="s">
        <v>1286</v>
      </c>
      <c r="J140" s="292"/>
      <c r="K140" s="335"/>
    </row>
    <row r="141" spans="2:11" ht="15" customHeight="1">
      <c r="B141" s="336"/>
      <c r="C141" s="337"/>
      <c r="D141" s="337"/>
      <c r="E141" s="337"/>
      <c r="F141" s="337"/>
      <c r="G141" s="337"/>
      <c r="H141" s="337"/>
      <c r="I141" s="337"/>
      <c r="J141" s="337"/>
      <c r="K141" s="338"/>
    </row>
    <row r="142" spans="2:11" ht="18.75" customHeight="1">
      <c r="B142" s="289"/>
      <c r="C142" s="289"/>
      <c r="D142" s="289"/>
      <c r="E142" s="289"/>
      <c r="F142" s="325"/>
      <c r="G142" s="289"/>
      <c r="H142" s="289"/>
      <c r="I142" s="289"/>
      <c r="J142" s="289"/>
      <c r="K142" s="289"/>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304" t="s">
        <v>1310</v>
      </c>
      <c r="D145" s="304"/>
      <c r="E145" s="304"/>
      <c r="F145" s="304"/>
      <c r="G145" s="304"/>
      <c r="H145" s="304"/>
      <c r="I145" s="304"/>
      <c r="J145" s="304"/>
      <c r="K145" s="305"/>
    </row>
    <row r="146" spans="2:11" ht="17.25" customHeight="1">
      <c r="B146" s="303"/>
      <c r="C146" s="306" t="s">
        <v>1246</v>
      </c>
      <c r="D146" s="306"/>
      <c r="E146" s="306"/>
      <c r="F146" s="306" t="s">
        <v>1247</v>
      </c>
      <c r="G146" s="307"/>
      <c r="H146" s="306" t="s">
        <v>105</v>
      </c>
      <c r="I146" s="306" t="s">
        <v>59</v>
      </c>
      <c r="J146" s="306" t="s">
        <v>1248</v>
      </c>
      <c r="K146" s="305"/>
    </row>
    <row r="147" spans="2:11" ht="17.25" customHeight="1">
      <c r="B147" s="303"/>
      <c r="C147" s="308" t="s">
        <v>1249</v>
      </c>
      <c r="D147" s="308"/>
      <c r="E147" s="308"/>
      <c r="F147" s="309" t="s">
        <v>1250</v>
      </c>
      <c r="G147" s="310"/>
      <c r="H147" s="308"/>
      <c r="I147" s="308"/>
      <c r="J147" s="308" t="s">
        <v>1251</v>
      </c>
      <c r="K147" s="305"/>
    </row>
    <row r="148" spans="2:11" ht="5.25" customHeight="1">
      <c r="B148" s="314"/>
      <c r="C148" s="311"/>
      <c r="D148" s="311"/>
      <c r="E148" s="311"/>
      <c r="F148" s="311"/>
      <c r="G148" s="312"/>
      <c r="H148" s="311"/>
      <c r="I148" s="311"/>
      <c r="J148" s="311"/>
      <c r="K148" s="335"/>
    </row>
    <row r="149" spans="2:11" ht="15" customHeight="1">
      <c r="B149" s="314"/>
      <c r="C149" s="339" t="s">
        <v>1255</v>
      </c>
      <c r="D149" s="292"/>
      <c r="E149" s="292"/>
      <c r="F149" s="340" t="s">
        <v>1252</v>
      </c>
      <c r="G149" s="292"/>
      <c r="H149" s="339" t="s">
        <v>1291</v>
      </c>
      <c r="I149" s="339" t="s">
        <v>1254</v>
      </c>
      <c r="J149" s="339">
        <v>120</v>
      </c>
      <c r="K149" s="335"/>
    </row>
    <row r="150" spans="2:11" ht="15" customHeight="1">
      <c r="B150" s="314"/>
      <c r="C150" s="339" t="s">
        <v>1300</v>
      </c>
      <c r="D150" s="292"/>
      <c r="E150" s="292"/>
      <c r="F150" s="340" t="s">
        <v>1252</v>
      </c>
      <c r="G150" s="292"/>
      <c r="H150" s="339" t="s">
        <v>1311</v>
      </c>
      <c r="I150" s="339" t="s">
        <v>1254</v>
      </c>
      <c r="J150" s="339" t="s">
        <v>1302</v>
      </c>
      <c r="K150" s="335"/>
    </row>
    <row r="151" spans="2:11" ht="15" customHeight="1">
      <c r="B151" s="314"/>
      <c r="C151" s="339" t="s">
        <v>1201</v>
      </c>
      <c r="D151" s="292"/>
      <c r="E151" s="292"/>
      <c r="F151" s="340" t="s">
        <v>1252</v>
      </c>
      <c r="G151" s="292"/>
      <c r="H151" s="339" t="s">
        <v>1312</v>
      </c>
      <c r="I151" s="339" t="s">
        <v>1254</v>
      </c>
      <c r="J151" s="339" t="s">
        <v>1302</v>
      </c>
      <c r="K151" s="335"/>
    </row>
    <row r="152" spans="2:11" ht="15" customHeight="1">
      <c r="B152" s="314"/>
      <c r="C152" s="339" t="s">
        <v>1257</v>
      </c>
      <c r="D152" s="292"/>
      <c r="E152" s="292"/>
      <c r="F152" s="340" t="s">
        <v>1258</v>
      </c>
      <c r="G152" s="292"/>
      <c r="H152" s="339" t="s">
        <v>1291</v>
      </c>
      <c r="I152" s="339" t="s">
        <v>1254</v>
      </c>
      <c r="J152" s="339">
        <v>50</v>
      </c>
      <c r="K152" s="335"/>
    </row>
    <row r="153" spans="2:11" ht="15" customHeight="1">
      <c r="B153" s="314"/>
      <c r="C153" s="339" t="s">
        <v>1260</v>
      </c>
      <c r="D153" s="292"/>
      <c r="E153" s="292"/>
      <c r="F153" s="340" t="s">
        <v>1252</v>
      </c>
      <c r="G153" s="292"/>
      <c r="H153" s="339" t="s">
        <v>1291</v>
      </c>
      <c r="I153" s="339" t="s">
        <v>1262</v>
      </c>
      <c r="J153" s="339"/>
      <c r="K153" s="335"/>
    </row>
    <row r="154" spans="2:11" ht="15" customHeight="1">
      <c r="B154" s="314"/>
      <c r="C154" s="339" t="s">
        <v>1271</v>
      </c>
      <c r="D154" s="292"/>
      <c r="E154" s="292"/>
      <c r="F154" s="340" t="s">
        <v>1258</v>
      </c>
      <c r="G154" s="292"/>
      <c r="H154" s="339" t="s">
        <v>1291</v>
      </c>
      <c r="I154" s="339" t="s">
        <v>1254</v>
      </c>
      <c r="J154" s="339">
        <v>50</v>
      </c>
      <c r="K154" s="335"/>
    </row>
    <row r="155" spans="2:11" ht="15" customHeight="1">
      <c r="B155" s="314"/>
      <c r="C155" s="339" t="s">
        <v>1279</v>
      </c>
      <c r="D155" s="292"/>
      <c r="E155" s="292"/>
      <c r="F155" s="340" t="s">
        <v>1258</v>
      </c>
      <c r="G155" s="292"/>
      <c r="H155" s="339" t="s">
        <v>1291</v>
      </c>
      <c r="I155" s="339" t="s">
        <v>1254</v>
      </c>
      <c r="J155" s="339">
        <v>50</v>
      </c>
      <c r="K155" s="335"/>
    </row>
    <row r="156" spans="2:11" ht="15" customHeight="1">
      <c r="B156" s="314"/>
      <c r="C156" s="339" t="s">
        <v>1277</v>
      </c>
      <c r="D156" s="292"/>
      <c r="E156" s="292"/>
      <c r="F156" s="340" t="s">
        <v>1258</v>
      </c>
      <c r="G156" s="292"/>
      <c r="H156" s="339" t="s">
        <v>1291</v>
      </c>
      <c r="I156" s="339" t="s">
        <v>1254</v>
      </c>
      <c r="J156" s="339">
        <v>50</v>
      </c>
      <c r="K156" s="335"/>
    </row>
    <row r="157" spans="2:11" ht="15" customHeight="1">
      <c r="B157" s="314"/>
      <c r="C157" s="339" t="s">
        <v>88</v>
      </c>
      <c r="D157" s="292"/>
      <c r="E157" s="292"/>
      <c r="F157" s="340" t="s">
        <v>1252</v>
      </c>
      <c r="G157" s="292"/>
      <c r="H157" s="339" t="s">
        <v>1313</v>
      </c>
      <c r="I157" s="339" t="s">
        <v>1254</v>
      </c>
      <c r="J157" s="339" t="s">
        <v>1314</v>
      </c>
      <c r="K157" s="335"/>
    </row>
    <row r="158" spans="2:11" ht="15" customHeight="1">
      <c r="B158" s="314"/>
      <c r="C158" s="339" t="s">
        <v>1315</v>
      </c>
      <c r="D158" s="292"/>
      <c r="E158" s="292"/>
      <c r="F158" s="340" t="s">
        <v>1252</v>
      </c>
      <c r="G158" s="292"/>
      <c r="H158" s="339" t="s">
        <v>1316</v>
      </c>
      <c r="I158" s="339" t="s">
        <v>1286</v>
      </c>
      <c r="J158" s="339"/>
      <c r="K158" s="335"/>
    </row>
    <row r="159" spans="2:11" ht="15" customHeight="1">
      <c r="B159" s="341"/>
      <c r="C159" s="323"/>
      <c r="D159" s="323"/>
      <c r="E159" s="323"/>
      <c r="F159" s="323"/>
      <c r="G159" s="323"/>
      <c r="H159" s="323"/>
      <c r="I159" s="323"/>
      <c r="J159" s="323"/>
      <c r="K159" s="342"/>
    </row>
    <row r="160" spans="2:11" ht="18.75" customHeight="1">
      <c r="B160" s="289"/>
      <c r="C160" s="292"/>
      <c r="D160" s="292"/>
      <c r="E160" s="292"/>
      <c r="F160" s="313"/>
      <c r="G160" s="292"/>
      <c r="H160" s="292"/>
      <c r="I160" s="292"/>
      <c r="J160" s="292"/>
      <c r="K160" s="289"/>
    </row>
    <row r="161" spans="2:11" ht="18.75" customHeight="1">
      <c r="B161" s="299"/>
      <c r="C161" s="299"/>
      <c r="D161" s="299"/>
      <c r="E161" s="299"/>
      <c r="F161" s="299"/>
      <c r="G161" s="299"/>
      <c r="H161" s="299"/>
      <c r="I161" s="299"/>
      <c r="J161" s="299"/>
      <c r="K161" s="299"/>
    </row>
    <row r="162" spans="2:11" ht="7.5" customHeight="1">
      <c r="B162" s="276"/>
      <c r="C162" s="277"/>
      <c r="D162" s="277"/>
      <c r="E162" s="277"/>
      <c r="F162" s="277"/>
      <c r="G162" s="277"/>
      <c r="H162" s="277"/>
      <c r="I162" s="277"/>
      <c r="J162" s="277"/>
      <c r="K162" s="278"/>
    </row>
    <row r="163" spans="2:11" ht="45" customHeight="1">
      <c r="B163" s="279"/>
      <c r="C163" s="280" t="s">
        <v>1317</v>
      </c>
      <c r="D163" s="280"/>
      <c r="E163" s="280"/>
      <c r="F163" s="280"/>
      <c r="G163" s="280"/>
      <c r="H163" s="280"/>
      <c r="I163" s="280"/>
      <c r="J163" s="280"/>
      <c r="K163" s="281"/>
    </row>
    <row r="164" spans="2:11" ht="17.25" customHeight="1">
      <c r="B164" s="279"/>
      <c r="C164" s="306" t="s">
        <v>1246</v>
      </c>
      <c r="D164" s="306"/>
      <c r="E164" s="306"/>
      <c r="F164" s="306" t="s">
        <v>1247</v>
      </c>
      <c r="G164" s="343"/>
      <c r="H164" s="344" t="s">
        <v>105</v>
      </c>
      <c r="I164" s="344" t="s">
        <v>59</v>
      </c>
      <c r="J164" s="306" t="s">
        <v>1248</v>
      </c>
      <c r="K164" s="281"/>
    </row>
    <row r="165" spans="2:11" ht="17.25" customHeight="1">
      <c r="B165" s="283"/>
      <c r="C165" s="308" t="s">
        <v>1249</v>
      </c>
      <c r="D165" s="308"/>
      <c r="E165" s="308"/>
      <c r="F165" s="309" t="s">
        <v>1250</v>
      </c>
      <c r="G165" s="345"/>
      <c r="H165" s="346"/>
      <c r="I165" s="346"/>
      <c r="J165" s="308" t="s">
        <v>1251</v>
      </c>
      <c r="K165" s="285"/>
    </row>
    <row r="166" spans="2:11" ht="5.25" customHeight="1">
      <c r="B166" s="314"/>
      <c r="C166" s="311"/>
      <c r="D166" s="311"/>
      <c r="E166" s="311"/>
      <c r="F166" s="311"/>
      <c r="G166" s="312"/>
      <c r="H166" s="311"/>
      <c r="I166" s="311"/>
      <c r="J166" s="311"/>
      <c r="K166" s="335"/>
    </row>
    <row r="167" spans="2:11" ht="15" customHeight="1">
      <c r="B167" s="314"/>
      <c r="C167" s="292" t="s">
        <v>1255</v>
      </c>
      <c r="D167" s="292"/>
      <c r="E167" s="292"/>
      <c r="F167" s="313" t="s">
        <v>1252</v>
      </c>
      <c r="G167" s="292"/>
      <c r="H167" s="292" t="s">
        <v>1291</v>
      </c>
      <c r="I167" s="292" t="s">
        <v>1254</v>
      </c>
      <c r="J167" s="292">
        <v>120</v>
      </c>
      <c r="K167" s="335"/>
    </row>
    <row r="168" spans="2:11" ht="15" customHeight="1">
      <c r="B168" s="314"/>
      <c r="C168" s="292" t="s">
        <v>1300</v>
      </c>
      <c r="D168" s="292"/>
      <c r="E168" s="292"/>
      <c r="F168" s="313" t="s">
        <v>1252</v>
      </c>
      <c r="G168" s="292"/>
      <c r="H168" s="292" t="s">
        <v>1301</v>
      </c>
      <c r="I168" s="292" t="s">
        <v>1254</v>
      </c>
      <c r="J168" s="292" t="s">
        <v>1302</v>
      </c>
      <c r="K168" s="335"/>
    </row>
    <row r="169" spans="2:11" ht="15" customHeight="1">
      <c r="B169" s="314"/>
      <c r="C169" s="292" t="s">
        <v>1201</v>
      </c>
      <c r="D169" s="292"/>
      <c r="E169" s="292"/>
      <c r="F169" s="313" t="s">
        <v>1252</v>
      </c>
      <c r="G169" s="292"/>
      <c r="H169" s="292" t="s">
        <v>1318</v>
      </c>
      <c r="I169" s="292" t="s">
        <v>1254</v>
      </c>
      <c r="J169" s="292" t="s">
        <v>1302</v>
      </c>
      <c r="K169" s="335"/>
    </row>
    <row r="170" spans="2:11" ht="15" customHeight="1">
      <c r="B170" s="314"/>
      <c r="C170" s="292" t="s">
        <v>1257</v>
      </c>
      <c r="D170" s="292"/>
      <c r="E170" s="292"/>
      <c r="F170" s="313" t="s">
        <v>1258</v>
      </c>
      <c r="G170" s="292"/>
      <c r="H170" s="292" t="s">
        <v>1318</v>
      </c>
      <c r="I170" s="292" t="s">
        <v>1254</v>
      </c>
      <c r="J170" s="292">
        <v>50</v>
      </c>
      <c r="K170" s="335"/>
    </row>
    <row r="171" spans="2:11" ht="15" customHeight="1">
      <c r="B171" s="314"/>
      <c r="C171" s="292" t="s">
        <v>1260</v>
      </c>
      <c r="D171" s="292"/>
      <c r="E171" s="292"/>
      <c r="F171" s="313" t="s">
        <v>1252</v>
      </c>
      <c r="G171" s="292"/>
      <c r="H171" s="292" t="s">
        <v>1318</v>
      </c>
      <c r="I171" s="292" t="s">
        <v>1262</v>
      </c>
      <c r="J171" s="292"/>
      <c r="K171" s="335"/>
    </row>
    <row r="172" spans="2:11" ht="15" customHeight="1">
      <c r="B172" s="314"/>
      <c r="C172" s="292" t="s">
        <v>1271</v>
      </c>
      <c r="D172" s="292"/>
      <c r="E172" s="292"/>
      <c r="F172" s="313" t="s">
        <v>1258</v>
      </c>
      <c r="G172" s="292"/>
      <c r="H172" s="292" t="s">
        <v>1318</v>
      </c>
      <c r="I172" s="292" t="s">
        <v>1254</v>
      </c>
      <c r="J172" s="292">
        <v>50</v>
      </c>
      <c r="K172" s="335"/>
    </row>
    <row r="173" spans="2:11" ht="15" customHeight="1">
      <c r="B173" s="314"/>
      <c r="C173" s="292" t="s">
        <v>1279</v>
      </c>
      <c r="D173" s="292"/>
      <c r="E173" s="292"/>
      <c r="F173" s="313" t="s">
        <v>1258</v>
      </c>
      <c r="G173" s="292"/>
      <c r="H173" s="292" t="s">
        <v>1318</v>
      </c>
      <c r="I173" s="292" t="s">
        <v>1254</v>
      </c>
      <c r="J173" s="292">
        <v>50</v>
      </c>
      <c r="K173" s="335"/>
    </row>
    <row r="174" spans="2:11" ht="15" customHeight="1">
      <c r="B174" s="314"/>
      <c r="C174" s="292" t="s">
        <v>1277</v>
      </c>
      <c r="D174" s="292"/>
      <c r="E174" s="292"/>
      <c r="F174" s="313" t="s">
        <v>1258</v>
      </c>
      <c r="G174" s="292"/>
      <c r="H174" s="292" t="s">
        <v>1318</v>
      </c>
      <c r="I174" s="292" t="s">
        <v>1254</v>
      </c>
      <c r="J174" s="292">
        <v>50</v>
      </c>
      <c r="K174" s="335"/>
    </row>
    <row r="175" spans="2:11" ht="15" customHeight="1">
      <c r="B175" s="314"/>
      <c r="C175" s="292" t="s">
        <v>104</v>
      </c>
      <c r="D175" s="292"/>
      <c r="E175" s="292"/>
      <c r="F175" s="313" t="s">
        <v>1252</v>
      </c>
      <c r="G175" s="292"/>
      <c r="H175" s="292" t="s">
        <v>1319</v>
      </c>
      <c r="I175" s="292" t="s">
        <v>1320</v>
      </c>
      <c r="J175" s="292"/>
      <c r="K175" s="335"/>
    </row>
    <row r="176" spans="2:11" ht="15" customHeight="1">
      <c r="B176" s="314"/>
      <c r="C176" s="292" t="s">
        <v>59</v>
      </c>
      <c r="D176" s="292"/>
      <c r="E176" s="292"/>
      <c r="F176" s="313" t="s">
        <v>1252</v>
      </c>
      <c r="G176" s="292"/>
      <c r="H176" s="292" t="s">
        <v>1321</v>
      </c>
      <c r="I176" s="292" t="s">
        <v>1322</v>
      </c>
      <c r="J176" s="292">
        <v>1</v>
      </c>
      <c r="K176" s="335"/>
    </row>
    <row r="177" spans="2:11" ht="15" customHeight="1">
      <c r="B177" s="314"/>
      <c r="C177" s="292" t="s">
        <v>55</v>
      </c>
      <c r="D177" s="292"/>
      <c r="E177" s="292"/>
      <c r="F177" s="313" t="s">
        <v>1252</v>
      </c>
      <c r="G177" s="292"/>
      <c r="H177" s="292" t="s">
        <v>1323</v>
      </c>
      <c r="I177" s="292" t="s">
        <v>1254</v>
      </c>
      <c r="J177" s="292">
        <v>20</v>
      </c>
      <c r="K177" s="335"/>
    </row>
    <row r="178" spans="2:11" ht="15" customHeight="1">
      <c r="B178" s="314"/>
      <c r="C178" s="292" t="s">
        <v>105</v>
      </c>
      <c r="D178" s="292"/>
      <c r="E178" s="292"/>
      <c r="F178" s="313" t="s">
        <v>1252</v>
      </c>
      <c r="G178" s="292"/>
      <c r="H178" s="292" t="s">
        <v>1324</v>
      </c>
      <c r="I178" s="292" t="s">
        <v>1254</v>
      </c>
      <c r="J178" s="292">
        <v>255</v>
      </c>
      <c r="K178" s="335"/>
    </row>
    <row r="179" spans="2:11" ht="15" customHeight="1">
      <c r="B179" s="314"/>
      <c r="C179" s="292" t="s">
        <v>106</v>
      </c>
      <c r="D179" s="292"/>
      <c r="E179" s="292"/>
      <c r="F179" s="313" t="s">
        <v>1252</v>
      </c>
      <c r="G179" s="292"/>
      <c r="H179" s="292" t="s">
        <v>1217</v>
      </c>
      <c r="I179" s="292" t="s">
        <v>1254</v>
      </c>
      <c r="J179" s="292">
        <v>10</v>
      </c>
      <c r="K179" s="335"/>
    </row>
    <row r="180" spans="2:11" ht="15" customHeight="1">
      <c r="B180" s="314"/>
      <c r="C180" s="292" t="s">
        <v>107</v>
      </c>
      <c r="D180" s="292"/>
      <c r="E180" s="292"/>
      <c r="F180" s="313" t="s">
        <v>1252</v>
      </c>
      <c r="G180" s="292"/>
      <c r="H180" s="292" t="s">
        <v>1325</v>
      </c>
      <c r="I180" s="292" t="s">
        <v>1286</v>
      </c>
      <c r="J180" s="292"/>
      <c r="K180" s="335"/>
    </row>
    <row r="181" spans="2:11" ht="15" customHeight="1">
      <c r="B181" s="314"/>
      <c r="C181" s="292" t="s">
        <v>1326</v>
      </c>
      <c r="D181" s="292"/>
      <c r="E181" s="292"/>
      <c r="F181" s="313" t="s">
        <v>1252</v>
      </c>
      <c r="G181" s="292"/>
      <c r="H181" s="292" t="s">
        <v>1327</v>
      </c>
      <c r="I181" s="292" t="s">
        <v>1286</v>
      </c>
      <c r="J181" s="292"/>
      <c r="K181" s="335"/>
    </row>
    <row r="182" spans="2:11" ht="15" customHeight="1">
      <c r="B182" s="314"/>
      <c r="C182" s="292" t="s">
        <v>1315</v>
      </c>
      <c r="D182" s="292"/>
      <c r="E182" s="292"/>
      <c r="F182" s="313" t="s">
        <v>1252</v>
      </c>
      <c r="G182" s="292"/>
      <c r="H182" s="292" t="s">
        <v>1328</v>
      </c>
      <c r="I182" s="292" t="s">
        <v>1286</v>
      </c>
      <c r="J182" s="292"/>
      <c r="K182" s="335"/>
    </row>
    <row r="183" spans="2:11" ht="15" customHeight="1">
      <c r="B183" s="314"/>
      <c r="C183" s="292" t="s">
        <v>109</v>
      </c>
      <c r="D183" s="292"/>
      <c r="E183" s="292"/>
      <c r="F183" s="313" t="s">
        <v>1258</v>
      </c>
      <c r="G183" s="292"/>
      <c r="H183" s="292" t="s">
        <v>1329</v>
      </c>
      <c r="I183" s="292" t="s">
        <v>1254</v>
      </c>
      <c r="J183" s="292">
        <v>50</v>
      </c>
      <c r="K183" s="335"/>
    </row>
    <row r="184" spans="2:11" ht="15" customHeight="1">
      <c r="B184" s="314"/>
      <c r="C184" s="292" t="s">
        <v>1330</v>
      </c>
      <c r="D184" s="292"/>
      <c r="E184" s="292"/>
      <c r="F184" s="313" t="s">
        <v>1258</v>
      </c>
      <c r="G184" s="292"/>
      <c r="H184" s="292" t="s">
        <v>1331</v>
      </c>
      <c r="I184" s="292" t="s">
        <v>1332</v>
      </c>
      <c r="J184" s="292"/>
      <c r="K184" s="335"/>
    </row>
    <row r="185" spans="2:11" ht="15" customHeight="1">
      <c r="B185" s="314"/>
      <c r="C185" s="292" t="s">
        <v>1333</v>
      </c>
      <c r="D185" s="292"/>
      <c r="E185" s="292"/>
      <c r="F185" s="313" t="s">
        <v>1258</v>
      </c>
      <c r="G185" s="292"/>
      <c r="H185" s="292" t="s">
        <v>1334</v>
      </c>
      <c r="I185" s="292" t="s">
        <v>1332</v>
      </c>
      <c r="J185" s="292"/>
      <c r="K185" s="335"/>
    </row>
    <row r="186" spans="2:11" ht="15" customHeight="1">
      <c r="B186" s="314"/>
      <c r="C186" s="292" t="s">
        <v>1335</v>
      </c>
      <c r="D186" s="292"/>
      <c r="E186" s="292"/>
      <c r="F186" s="313" t="s">
        <v>1258</v>
      </c>
      <c r="G186" s="292"/>
      <c r="H186" s="292" t="s">
        <v>1336</v>
      </c>
      <c r="I186" s="292" t="s">
        <v>1332</v>
      </c>
      <c r="J186" s="292"/>
      <c r="K186" s="335"/>
    </row>
    <row r="187" spans="2:11" ht="15" customHeight="1">
      <c r="B187" s="314"/>
      <c r="C187" s="347" t="s">
        <v>1337</v>
      </c>
      <c r="D187" s="292"/>
      <c r="E187" s="292"/>
      <c r="F187" s="313" t="s">
        <v>1258</v>
      </c>
      <c r="G187" s="292"/>
      <c r="H187" s="292" t="s">
        <v>1338</v>
      </c>
      <c r="I187" s="292" t="s">
        <v>1339</v>
      </c>
      <c r="J187" s="348" t="s">
        <v>1340</v>
      </c>
      <c r="K187" s="335"/>
    </row>
    <row r="188" spans="2:11" ht="15" customHeight="1">
      <c r="B188" s="341"/>
      <c r="C188" s="349"/>
      <c r="D188" s="323"/>
      <c r="E188" s="323"/>
      <c r="F188" s="323"/>
      <c r="G188" s="323"/>
      <c r="H188" s="323"/>
      <c r="I188" s="323"/>
      <c r="J188" s="323"/>
      <c r="K188" s="342"/>
    </row>
    <row r="189" spans="2:11" ht="18.75" customHeight="1">
      <c r="B189" s="350"/>
      <c r="C189" s="351"/>
      <c r="D189" s="351"/>
      <c r="E189" s="351"/>
      <c r="F189" s="352"/>
      <c r="G189" s="292"/>
      <c r="H189" s="292"/>
      <c r="I189" s="292"/>
      <c r="J189" s="292"/>
      <c r="K189" s="289"/>
    </row>
    <row r="190" spans="2:11" ht="18.75" customHeight="1">
      <c r="B190" s="289"/>
      <c r="C190" s="292"/>
      <c r="D190" s="292"/>
      <c r="E190" s="292"/>
      <c r="F190" s="313"/>
      <c r="G190" s="292"/>
      <c r="H190" s="292"/>
      <c r="I190" s="292"/>
      <c r="J190" s="292"/>
      <c r="K190" s="289"/>
    </row>
    <row r="191" spans="2:11" ht="18.75" customHeight="1">
      <c r="B191" s="299"/>
      <c r="C191" s="299"/>
      <c r="D191" s="299"/>
      <c r="E191" s="299"/>
      <c r="F191" s="299"/>
      <c r="G191" s="299"/>
      <c r="H191" s="299"/>
      <c r="I191" s="299"/>
      <c r="J191" s="299"/>
      <c r="K191" s="299"/>
    </row>
    <row r="192" spans="2:11" ht="13.5">
      <c r="B192" s="276"/>
      <c r="C192" s="277"/>
      <c r="D192" s="277"/>
      <c r="E192" s="277"/>
      <c r="F192" s="277"/>
      <c r="G192" s="277"/>
      <c r="H192" s="277"/>
      <c r="I192" s="277"/>
      <c r="J192" s="277"/>
      <c r="K192" s="278"/>
    </row>
    <row r="193" spans="2:11" ht="21">
      <c r="B193" s="279"/>
      <c r="C193" s="280" t="s">
        <v>1341</v>
      </c>
      <c r="D193" s="280"/>
      <c r="E193" s="280"/>
      <c r="F193" s="280"/>
      <c r="G193" s="280"/>
      <c r="H193" s="280"/>
      <c r="I193" s="280"/>
      <c r="J193" s="280"/>
      <c r="K193" s="281"/>
    </row>
    <row r="194" spans="2:11" ht="25.5" customHeight="1">
      <c r="B194" s="279"/>
      <c r="C194" s="353" t="s">
        <v>1342</v>
      </c>
      <c r="D194" s="353"/>
      <c r="E194" s="353"/>
      <c r="F194" s="353" t="s">
        <v>1343</v>
      </c>
      <c r="G194" s="354"/>
      <c r="H194" s="355" t="s">
        <v>1344</v>
      </c>
      <c r="I194" s="355"/>
      <c r="J194" s="355"/>
      <c r="K194" s="281"/>
    </row>
    <row r="195" spans="2:11" ht="5.25" customHeight="1">
      <c r="B195" s="314"/>
      <c r="C195" s="311"/>
      <c r="D195" s="311"/>
      <c r="E195" s="311"/>
      <c r="F195" s="311"/>
      <c r="G195" s="292"/>
      <c r="H195" s="311"/>
      <c r="I195" s="311"/>
      <c r="J195" s="311"/>
      <c r="K195" s="335"/>
    </row>
    <row r="196" spans="2:11" ht="15" customHeight="1">
      <c r="B196" s="314"/>
      <c r="C196" s="292" t="s">
        <v>1345</v>
      </c>
      <c r="D196" s="292"/>
      <c r="E196" s="292"/>
      <c r="F196" s="313" t="s">
        <v>45</v>
      </c>
      <c r="G196" s="292"/>
      <c r="H196" s="356" t="s">
        <v>1346</v>
      </c>
      <c r="I196" s="356"/>
      <c r="J196" s="356"/>
      <c r="K196" s="335"/>
    </row>
    <row r="197" spans="2:11" ht="15" customHeight="1">
      <c r="B197" s="314"/>
      <c r="C197" s="320"/>
      <c r="D197" s="292"/>
      <c r="E197" s="292"/>
      <c r="F197" s="313" t="s">
        <v>46</v>
      </c>
      <c r="G197" s="292"/>
      <c r="H197" s="356" t="s">
        <v>1347</v>
      </c>
      <c r="I197" s="356"/>
      <c r="J197" s="356"/>
      <c r="K197" s="335"/>
    </row>
    <row r="198" spans="2:11" ht="15" customHeight="1">
      <c r="B198" s="314"/>
      <c r="C198" s="320"/>
      <c r="D198" s="292"/>
      <c r="E198" s="292"/>
      <c r="F198" s="313" t="s">
        <v>49</v>
      </c>
      <c r="G198" s="292"/>
      <c r="H198" s="356" t="s">
        <v>1348</v>
      </c>
      <c r="I198" s="356"/>
      <c r="J198" s="356"/>
      <c r="K198" s="335"/>
    </row>
    <row r="199" spans="2:11" ht="15" customHeight="1">
      <c r="B199" s="314"/>
      <c r="C199" s="292"/>
      <c r="D199" s="292"/>
      <c r="E199" s="292"/>
      <c r="F199" s="313" t="s">
        <v>47</v>
      </c>
      <c r="G199" s="292"/>
      <c r="H199" s="356" t="s">
        <v>1349</v>
      </c>
      <c r="I199" s="356"/>
      <c r="J199" s="356"/>
      <c r="K199" s="335"/>
    </row>
    <row r="200" spans="2:11" ht="15" customHeight="1">
      <c r="B200" s="314"/>
      <c r="C200" s="292"/>
      <c r="D200" s="292"/>
      <c r="E200" s="292"/>
      <c r="F200" s="313" t="s">
        <v>48</v>
      </c>
      <c r="G200" s="292"/>
      <c r="H200" s="356" t="s">
        <v>1350</v>
      </c>
      <c r="I200" s="356"/>
      <c r="J200" s="356"/>
      <c r="K200" s="335"/>
    </row>
    <row r="201" spans="2:11" ht="15" customHeight="1">
      <c r="B201" s="314"/>
      <c r="C201" s="292"/>
      <c r="D201" s="292"/>
      <c r="E201" s="292"/>
      <c r="F201" s="313"/>
      <c r="G201" s="292"/>
      <c r="H201" s="292"/>
      <c r="I201" s="292"/>
      <c r="J201" s="292"/>
      <c r="K201" s="335"/>
    </row>
    <row r="202" spans="2:11" ht="15" customHeight="1">
      <c r="B202" s="314"/>
      <c r="C202" s="292" t="s">
        <v>1298</v>
      </c>
      <c r="D202" s="292"/>
      <c r="E202" s="292"/>
      <c r="F202" s="313" t="s">
        <v>80</v>
      </c>
      <c r="G202" s="292"/>
      <c r="H202" s="356" t="s">
        <v>1351</v>
      </c>
      <c r="I202" s="356"/>
      <c r="J202" s="356"/>
      <c r="K202" s="335"/>
    </row>
    <row r="203" spans="2:11" ht="15" customHeight="1">
      <c r="B203" s="314"/>
      <c r="C203" s="320"/>
      <c r="D203" s="292"/>
      <c r="E203" s="292"/>
      <c r="F203" s="313" t="s">
        <v>1195</v>
      </c>
      <c r="G203" s="292"/>
      <c r="H203" s="356" t="s">
        <v>1196</v>
      </c>
      <c r="I203" s="356"/>
      <c r="J203" s="356"/>
      <c r="K203" s="335"/>
    </row>
    <row r="204" spans="2:11" ht="15" customHeight="1">
      <c r="B204" s="314"/>
      <c r="C204" s="292"/>
      <c r="D204" s="292"/>
      <c r="E204" s="292"/>
      <c r="F204" s="313" t="s">
        <v>1193</v>
      </c>
      <c r="G204" s="292"/>
      <c r="H204" s="356" t="s">
        <v>1352</v>
      </c>
      <c r="I204" s="356"/>
      <c r="J204" s="356"/>
      <c r="K204" s="335"/>
    </row>
    <row r="205" spans="2:11" ht="15" customHeight="1">
      <c r="B205" s="357"/>
      <c r="C205" s="320"/>
      <c r="D205" s="320"/>
      <c r="E205" s="320"/>
      <c r="F205" s="313" t="s">
        <v>1197</v>
      </c>
      <c r="G205" s="298"/>
      <c r="H205" s="358" t="s">
        <v>1198</v>
      </c>
      <c r="I205" s="358"/>
      <c r="J205" s="358"/>
      <c r="K205" s="359"/>
    </row>
    <row r="206" spans="2:11" ht="15" customHeight="1">
      <c r="B206" s="357"/>
      <c r="C206" s="320"/>
      <c r="D206" s="320"/>
      <c r="E206" s="320"/>
      <c r="F206" s="313" t="s">
        <v>1199</v>
      </c>
      <c r="G206" s="298"/>
      <c r="H206" s="358" t="s">
        <v>1353</v>
      </c>
      <c r="I206" s="358"/>
      <c r="J206" s="358"/>
      <c r="K206" s="359"/>
    </row>
    <row r="207" spans="2:11" ht="15" customHeight="1">
      <c r="B207" s="357"/>
      <c r="C207" s="320"/>
      <c r="D207" s="320"/>
      <c r="E207" s="320"/>
      <c r="F207" s="360"/>
      <c r="G207" s="298"/>
      <c r="H207" s="361"/>
      <c r="I207" s="361"/>
      <c r="J207" s="361"/>
      <c r="K207" s="359"/>
    </row>
    <row r="208" spans="2:11" ht="15" customHeight="1">
      <c r="B208" s="357"/>
      <c r="C208" s="292" t="s">
        <v>1322</v>
      </c>
      <c r="D208" s="320"/>
      <c r="E208" s="320"/>
      <c r="F208" s="313">
        <v>1</v>
      </c>
      <c r="G208" s="298"/>
      <c r="H208" s="358" t="s">
        <v>1354</v>
      </c>
      <c r="I208" s="358"/>
      <c r="J208" s="358"/>
      <c r="K208" s="359"/>
    </row>
    <row r="209" spans="2:11" ht="15" customHeight="1">
      <c r="B209" s="357"/>
      <c r="C209" s="320"/>
      <c r="D209" s="320"/>
      <c r="E209" s="320"/>
      <c r="F209" s="313">
        <v>2</v>
      </c>
      <c r="G209" s="298"/>
      <c r="H209" s="358" t="s">
        <v>1355</v>
      </c>
      <c r="I209" s="358"/>
      <c r="J209" s="358"/>
      <c r="K209" s="359"/>
    </row>
    <row r="210" spans="2:11" ht="15" customHeight="1">
      <c r="B210" s="357"/>
      <c r="C210" s="320"/>
      <c r="D210" s="320"/>
      <c r="E210" s="320"/>
      <c r="F210" s="313">
        <v>3</v>
      </c>
      <c r="G210" s="298"/>
      <c r="H210" s="358" t="s">
        <v>1356</v>
      </c>
      <c r="I210" s="358"/>
      <c r="J210" s="358"/>
      <c r="K210" s="359"/>
    </row>
    <row r="211" spans="2:11" ht="15" customHeight="1">
      <c r="B211" s="357"/>
      <c r="C211" s="320"/>
      <c r="D211" s="320"/>
      <c r="E211" s="320"/>
      <c r="F211" s="313">
        <v>4</v>
      </c>
      <c r="G211" s="298"/>
      <c r="H211" s="358" t="s">
        <v>1357</v>
      </c>
      <c r="I211" s="358"/>
      <c r="J211" s="358"/>
      <c r="K211" s="359"/>
    </row>
    <row r="212" spans="2:11" ht="12.75" customHeight="1">
      <c r="B212" s="362"/>
      <c r="C212" s="363"/>
      <c r="D212" s="363"/>
      <c r="E212" s="363"/>
      <c r="F212" s="363"/>
      <c r="G212" s="363"/>
      <c r="H212" s="363"/>
      <c r="I212" s="363"/>
      <c r="J212" s="363"/>
      <c r="K212" s="364"/>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Hlavackova</dc:creator>
  <cp:keywords/>
  <dc:description/>
  <cp:lastModifiedBy>Hlavackova</cp:lastModifiedBy>
  <dcterms:created xsi:type="dcterms:W3CDTF">2016-10-24T14:25:13Z</dcterms:created>
  <dcterms:modified xsi:type="dcterms:W3CDTF">2016-10-24T14:25:21Z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