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Výměna dveří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'SO 01 - Výměna dveří'!$C$91:$K$204</definedName>
    <definedName name="_xlnm.Print_Area" localSheetId="1">'SO 01 - Výměna dveří'!$C$4:$J$39,'SO 01 - Výměna dveří'!$C$45:$J$73,'SO 01 - Výměna dveří'!$C$79:$T$204</definedName>
    <definedName name="_xlnm.Print_Area" localSheetId="2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'SO 01 - Výměna dveří'!$91:$91</definedName>
  </definedNames>
  <calcPr fullCalcOnLoad="1"/>
</workbook>
</file>

<file path=xl/sharedStrings.xml><?xml version="1.0" encoding="utf-8"?>
<sst xmlns="http://schemas.openxmlformats.org/spreadsheetml/2006/main" count="1743" uniqueCount="520">
  <si>
    <t>Export Komplet</t>
  </si>
  <si>
    <t>VZ</t>
  </si>
  <si>
    <t>2.0</t>
  </si>
  <si>
    <t>ZAMOK</t>
  </si>
  <si>
    <t>False</t>
  </si>
  <si>
    <t>{5adbd3e5-40f9-48b0-8843-177812ec5df9}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</si>
  <si>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</si>
  <si>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</si>
  <si>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</si>
  <si>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</si>
  <si>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</si>
  <si>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</si>
  <si>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</si>
  <si>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</si>
  <si>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54/2024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</si>
  <si>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</si>
  <si>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</si>
  <si>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Kostelec nad Orlicí - ZŠ Komenského - výměna vnitřních dveří</t>
  </si>
  <si>
    <t>KSO:</t>
  </si>
  <si>
    <t/>
  </si>
  <si>
    <t>CC-CZ:</t>
  </si>
  <si>
    <t>Místo:</t>
  </si>
  <si>
    <t xml:space="preserve">ul. Komenského </t>
  </si>
  <si>
    <t>Datum:</t>
  </si>
  <si>
    <t>13. 6. 2024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</si>
  <si>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</si>
  <si>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</si>
  <si>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</si>
  <si>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</si>
  <si>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</si>
  <si>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</si>
  <si>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</si>
  <si>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</si>
  <si>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</si>
  <si>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</si>
  <si>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</si>
  <si>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</si>
  <si>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</si>
  <si>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</si>
  <si>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</si>
  <si>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</si>
  <si>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</si>
  <si>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</si>
  <si>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</si>
  <si>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</si>
  <si>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</si>
  <si>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</si>
  <si>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</si>
  <si>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</si>
  <si>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</si>
  <si>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</si>
  <si>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</si>
  <si>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</si>
  <si>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</si>
  <si>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</si>
  <si>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</si>
  <si>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</si>
  <si>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</si>
  <si>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</si>
  <si>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</si>
  <si>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</si>
  <si>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</si>
  <si>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</si>
  <si>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</si>
  <si>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</si>
  <si>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</si>
  <si>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</si>
  <si>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</si>
  <si>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</si>
  <si>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</si>
  <si>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</si>
  <si>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</si>
  <si>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</si>
  <si>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</si>
  <si>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</si>
  <si>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</si>
  <si>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Výměna dveří</t>
  </si>
  <si>
    <t>STA</t>
  </si>
  <si>
    <t>1</t>
  </si>
  <si>
    <t>{49aa74bd-22ed-4e79-8c4b-79317c594cb0}</t>
  </si>
  <si>
    <t>2</t>
  </si>
  <si>
    <t>KRYCÍ LIST SOUPISU PRACÍ</t>
  </si>
  <si>
    <t>Objekt:</t>
  </si>
  <si>
    <t>SO 01 - Výměna dveří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</si>
  <si>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</si>
  <si>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</si>
  <si>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</si>
  <si>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</si>
  <si>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</si>
  <si>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</si>
  <si>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</si>
  <si>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</si>
  <si>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</si>
  <si>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</si>
  <si>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766 - Konstrukce truhlářské</t>
  </si>
  <si>
    <t xml:space="preserve">    767 - Konstrukce zámečnické</t>
  </si>
  <si>
    <t>HZS - Hodinové zúčtovací sazby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</si>
  <si>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</si>
  <si>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</si>
  <si>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</si>
  <si>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</si>
  <si>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</si>
  <si>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</si>
  <si>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</si>
  <si>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</si>
  <si>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</si>
  <si>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</si>
  <si>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</si>
  <si>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</si>
  <si>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</si>
  <si>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</si>
  <si>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</si>
  <si>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</si>
  <si>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</si>
  <si>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</si>
  <si>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</si>
  <si>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</si>
  <si>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</si>
  <si>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</si>
  <si>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</si>
  <si>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612325413</t>
  </si>
  <si>
    <t>Oprava vápenocementové omítky vnitřních ploch hladké, tloušťky do 20 mm stěn, v rozsahu opravované plochy přes 30 do 50%</t>
  </si>
  <si>
    <t>m2</t>
  </si>
  <si>
    <t>CS ÚRS 2024 01</t>
  </si>
  <si>
    <t>4</t>
  </si>
  <si>
    <t>-1791646477</t>
  </si>
  <si>
    <t>Online PSC</t>
  </si>
  <si>
    <t>https://podminky.urs.cz/item/CS_URS_2024_01/612325413</t>
  </si>
  <si>
    <t>VV</t>
  </si>
  <si>
    <t>"Oprava omítky respektive doplnění omítky po odstranění opláštění stávajících kovových zárubní"43*0,1*(2+2+0,9)</t>
  </si>
  <si>
    <t>619995001</t>
  </si>
  <si>
    <t>Začištění omítek (s dodáním hmot) kolem oken, dveří, podlah, obkladů apod.</t>
  </si>
  <si>
    <t>m</t>
  </si>
  <si>
    <t>-1344701395</t>
  </si>
  <si>
    <t>https://podminky.urs.cz/item/CS_URS_2024_01/619995001</t>
  </si>
  <si>
    <t>"začištění omítek a kolem ostatních povrchů z obou stran dveří"</t>
  </si>
  <si>
    <t>2*43*(2+2+0,8)</t>
  </si>
  <si>
    <t>3</t>
  </si>
  <si>
    <t>642945111R</t>
  </si>
  <si>
    <t>Osazování ocelových zárubní obložkových protipožárních nebo protiplynových dveří do vynechaného otvoru, bez obetonováním, dveří jednokřídlových do 2,5 m2</t>
  </si>
  <si>
    <t>kus</t>
  </si>
  <si>
    <t>-918372679</t>
  </si>
  <si>
    <t>"I.P"13</t>
  </si>
  <si>
    <t>"II.P"15</t>
  </si>
  <si>
    <t>"III.P"15</t>
  </si>
  <si>
    <t>Součet</t>
  </si>
  <si>
    <t>M</t>
  </si>
  <si>
    <t>55331458R</t>
  </si>
  <si>
    <t>zárubeň jednokřídlá ocelová obložková  šroubovac PO odolná tl stěny 100mm rozměru 900/1970</t>
  </si>
  <si>
    <t>8</t>
  </si>
  <si>
    <t>889950912</t>
  </si>
  <si>
    <t>"I.P"7</t>
  </si>
  <si>
    <t>"II.P"7</t>
  </si>
  <si>
    <t>"III.P"6</t>
  </si>
  <si>
    <t>5</t>
  </si>
  <si>
    <t>55331457</t>
  </si>
  <si>
    <t>zárubeň jednokřídlá ocelová obložková šroubovací PO odolná tl stěny 100mm rozměru 800/1970</t>
  </si>
  <si>
    <t>-1346515787</t>
  </si>
  <si>
    <t>"I.P"5</t>
  </si>
  <si>
    <t>"III.P"9</t>
  </si>
  <si>
    <t>55331455</t>
  </si>
  <si>
    <t>zárubeň jednokřídlá ocelová obložková šroubovací  PO odolná tl stěny 100mm rozměru 600/1970</t>
  </si>
  <si>
    <t>-463716909</t>
  </si>
  <si>
    <t>"I.P"1</t>
  </si>
  <si>
    <t>"II.P"1</t>
  </si>
  <si>
    <t>9</t>
  </si>
  <si>
    <t>Ostatní konstrukce a práce, bourání</t>
  </si>
  <si>
    <t>7</t>
  </si>
  <si>
    <t>952901111</t>
  </si>
  <si>
    <t>Vyčištění budov nebo objektů před předáním do užívání budov bytové nebo občanské výstavby, světlé výšky podlaží do 4 m</t>
  </si>
  <si>
    <t>-690792750</t>
  </si>
  <si>
    <t>https://podminky.urs.cz/item/CS_URS_2024_01/952901111</t>
  </si>
  <si>
    <t>"vyčištění částěčně budovy"200</t>
  </si>
  <si>
    <t>968072455</t>
  </si>
  <si>
    <t>Vybourání kovových rámů oken s křídly, dveřních zárubní, vrat, stěn, ostění nebo obkladů dveřních zárubní, plochy do 2 m2</t>
  </si>
  <si>
    <t>1896745706</t>
  </si>
  <si>
    <t>https://podminky.urs.cz/item/CS_URS_2024_01/968072455</t>
  </si>
  <si>
    <t>P</t>
  </si>
  <si>
    <t>Poznámka k položce:
Jedná se o demontáž stávající obložkové plrvchové zárubně, kdy může být polovina zárubně zazdena či zabetonována. Nepočítá se však s těžkou deomtáží, kde by musela být nutně použita sbíječka, úhlová bruska a podobně spíše vyjmečně.</t>
  </si>
  <si>
    <t>997</t>
  </si>
  <si>
    <t>Přesun sutě</t>
  </si>
  <si>
    <t>997013213</t>
  </si>
  <si>
    <t>Vnitrostaveništní doprava suti a vybouraných hmot vodorovně do 50 m s naložením ručně pro budovy a haly výšky přes 9 do 12 m</t>
  </si>
  <si>
    <t>t</t>
  </si>
  <si>
    <t>-1441808342</t>
  </si>
  <si>
    <t>https://podminky.urs.cz/item/CS_URS_2024_01/997013213</t>
  </si>
  <si>
    <t>10</t>
  </si>
  <si>
    <t>997013219</t>
  </si>
  <si>
    <t>Vnitrostaveništní doprava suti a vybouraných hmot vodorovně do 50 m s naložením Příplatek k cenám -3111 až -3217 za zvětšenou vodorovnou dopravu přes vymezenou dopravní vzdálenost za každých dalších započatých 10 m</t>
  </si>
  <si>
    <t>1396834703</t>
  </si>
  <si>
    <t>https://podminky.urs.cz/item/CS_URS_2024_01/997013219</t>
  </si>
  <si>
    <t>4,347*2 'Přepočtené koeficientem množství</t>
  </si>
  <si>
    <t>11</t>
  </si>
  <si>
    <t>997013511</t>
  </si>
  <si>
    <t>Odvoz suti a vybouraných hmot z meziskládky na skládku s naložením a se složením, na vzdálenost do 1 km</t>
  </si>
  <si>
    <t>928328691</t>
  </si>
  <si>
    <t>https://podminky.urs.cz/item/CS_URS_2024_01/997013511</t>
  </si>
  <si>
    <t>997013509</t>
  </si>
  <si>
    <t>Odvoz suti a vybouraných hmot na skládku nebo meziskládku se složením, na vzdálenost Příplatek k ceně za každý další započatý 1 km přes 1 km</t>
  </si>
  <si>
    <t>-1305432263</t>
  </si>
  <si>
    <t>https://podminky.urs.cz/item/CS_URS_2024_01/997013509</t>
  </si>
  <si>
    <t>4,347*15 'Přepočtené koeficientem množství</t>
  </si>
  <si>
    <t>13</t>
  </si>
  <si>
    <t>997013871</t>
  </si>
  <si>
    <t>Poplatek za uložení stavebního odpadu na recyklační skládce (skládkovné) směsného stavebního a demoličního zatříděného do Katalogu odpadů pod kódem 17 09 04</t>
  </si>
  <si>
    <t>-1380764714</t>
  </si>
  <si>
    <t>https://podminky.urs.cz/item/CS_URS_2024_01/997013871</t>
  </si>
  <si>
    <t>998</t>
  </si>
  <si>
    <t>Přesun hmot</t>
  </si>
  <si>
    <t>14</t>
  </si>
  <si>
    <t>998018002</t>
  </si>
  <si>
    <t>Přesun hmot pro budovy občanské výstavby, bydlení, výrobu a služby ruční (bez užití mechanizace) vodorovná dopravní vzdálenost do 100 m pro budovy s jakoukoliv nosnou konstrukcí výšky přes 6 do 12 m</t>
  </si>
  <si>
    <t>-864725102</t>
  </si>
  <si>
    <t>https://podminky.urs.cz/item/CS_URS_2024_01/998018002</t>
  </si>
  <si>
    <t>PSV</t>
  </si>
  <si>
    <t>Práce a dodávky PSV</t>
  </si>
  <si>
    <t>766</t>
  </si>
  <si>
    <t>Konstrukce truhlářské</t>
  </si>
  <si>
    <t>15</t>
  </si>
  <si>
    <t>766491851</t>
  </si>
  <si>
    <t>Demontáž ostatních truhlářských konstrukcí prahů dveří jednokřídlových</t>
  </si>
  <si>
    <t>16</t>
  </si>
  <si>
    <t>-186109561</t>
  </si>
  <si>
    <t>https://podminky.urs.cz/item/CS_URS_2024_01/766491851</t>
  </si>
  <si>
    <t>43</t>
  </si>
  <si>
    <t>766660021</t>
  </si>
  <si>
    <t>Montáž dveřních křídel dřevěných nebo plastových otevíravých do ocelové zárubně protipožárních jednokřídlových, šířky do 800 mm</t>
  </si>
  <si>
    <t>2037027876</t>
  </si>
  <si>
    <t>https://podminky.urs.cz/item/CS_URS_2024_01/766660021</t>
  </si>
  <si>
    <t>"80tky"21</t>
  </si>
  <si>
    <t>"60tky"2</t>
  </si>
  <si>
    <t>17</t>
  </si>
  <si>
    <t>766660022</t>
  </si>
  <si>
    <t>Montáž dveřních křídel dřevěných nebo plastových otevíravých do ocelové zárubně protipožárních jednokřídlových, šířky přes 800 mm</t>
  </si>
  <si>
    <t>-914138151</t>
  </si>
  <si>
    <t>https://podminky.urs.cz/item/CS_URS_2024_01/766660022</t>
  </si>
  <si>
    <t>"90tky"20</t>
  </si>
  <si>
    <t>18</t>
  </si>
  <si>
    <t>61173216</t>
  </si>
  <si>
    <t>dveře jednokřídlé dřevotřískové povrch laminátový 600-900x1970mm protipožární EI30 kouřotěsné Sa/S200</t>
  </si>
  <si>
    <t>32</t>
  </si>
  <si>
    <t>-58667872</t>
  </si>
  <si>
    <t xml:space="preserve">Poznámka k položce:
Specifikace dveří:
1) Protipožárně odolné EI-S 30 DP3 ( protipožární + kouřotěsné )
2) Povrch fólie CPL 
3) barva bílá
4) zámek PZ ( na vložku fab )
5) Bezpečnostní zámek : NE
6) Plné dveře
7) bezpečnostní provdení: NE
</t>
  </si>
  <si>
    <t>19</t>
  </si>
  <si>
    <t>766660717</t>
  </si>
  <si>
    <t>Montáž dveřních doplňků samozavírače na zárubeň ocelovou</t>
  </si>
  <si>
    <t>-1765369907</t>
  </si>
  <si>
    <t>https://podminky.urs.cz/item/CS_URS_2024_01/766660717</t>
  </si>
  <si>
    <t>20</t>
  </si>
  <si>
    <t>54917250</t>
  </si>
  <si>
    <t>samozavírač dveří hydraulický</t>
  </si>
  <si>
    <t>357169601</t>
  </si>
  <si>
    <t>Poznámka k položce:
Specifikace:
1) Samozavírač protipožární provedení
2) barva stříbrná</t>
  </si>
  <si>
    <t>766660729</t>
  </si>
  <si>
    <t>Montáž dveřních doplňků dveřního kování interiérového štítku s klikou</t>
  </si>
  <si>
    <t>-833596918</t>
  </si>
  <si>
    <t>https://podminky.urs.cz/item/CS_URS_2024_01/766660729</t>
  </si>
  <si>
    <t>22</t>
  </si>
  <si>
    <t>54914123</t>
  </si>
  <si>
    <t>kování rozetové klika/klika</t>
  </si>
  <si>
    <t>-1958501963</t>
  </si>
  <si>
    <t>Poznámka k položce:
Specifikace:
1) kování vhodné pro protipožární dveře
2) kovové výztuhy s čepy
3) nerezové provedení
4) klika / klika</t>
  </si>
  <si>
    <t>23</t>
  </si>
  <si>
    <t>766664957</t>
  </si>
  <si>
    <t>Výměna dveřních konstrukcí interiérových zámku, vložky</t>
  </si>
  <si>
    <t>-326140819</t>
  </si>
  <si>
    <t>https://podminky.urs.cz/item/CS_URS_2024_01/766664957</t>
  </si>
  <si>
    <t>24</t>
  </si>
  <si>
    <t>549R1</t>
  </si>
  <si>
    <t>vložka pro generální klíč</t>
  </si>
  <si>
    <t>453042910</t>
  </si>
  <si>
    <t>Poznámka k položce:
Specifikace:
1) Vložka zámku má být pro jednostupňový generální klíč
2) bez spojky ( pro odemykání z obou stran bez ohledu, jestli je z jedné strany vložen klíč ): NE</t>
  </si>
  <si>
    <t>25</t>
  </si>
  <si>
    <t>766691914</t>
  </si>
  <si>
    <t>Ostatní práce vyvěšení nebo zavěšení křídel dřevěných dveřních, plochy do 2 m2</t>
  </si>
  <si>
    <t>1819886148</t>
  </si>
  <si>
    <t>https://podminky.urs.cz/item/CS_URS_2024_01/766691914</t>
  </si>
  <si>
    <t>26</t>
  </si>
  <si>
    <t>998766122</t>
  </si>
  <si>
    <t>Přesun hmot pro konstrukce truhlářské stanovený z hmotnosti přesunovaného materiálu vodorovná dopravní vzdálenost do 50 m ruční (bez užití mechanizace) v objektech výšky přes 6 do 12 m</t>
  </si>
  <si>
    <t>432210185</t>
  </si>
  <si>
    <t>https://podminky.urs.cz/item/CS_URS_2024_01/998766122</t>
  </si>
  <si>
    <t>767</t>
  </si>
  <si>
    <t>Konstrukce zámečnické</t>
  </si>
  <si>
    <t>27</t>
  </si>
  <si>
    <t>767648511</t>
  </si>
  <si>
    <t>Montáž dveří ocelových nebo hliníkových prahu dveří jednokřídlových</t>
  </si>
  <si>
    <t>2007609736</t>
  </si>
  <si>
    <t>https://podminky.urs.cz/item/CS_URS_2024_01/767648511</t>
  </si>
  <si>
    <t>28</t>
  </si>
  <si>
    <t>55331010</t>
  </si>
  <si>
    <t>práh dveřní kovový nerezový š 60-100cm</t>
  </si>
  <si>
    <t>-1864867039</t>
  </si>
  <si>
    <t>29</t>
  </si>
  <si>
    <t>998767122</t>
  </si>
  <si>
    <t>Přesun hmot pro zámečnické konstrukce stanovený z hmotnosti přesunovaného materiálu vodorovná dopravní vzdálenost do 50 m ruční (bez užití mechanizace) v objektech výšky přes 6 do 12 m</t>
  </si>
  <si>
    <t>581265067</t>
  </si>
  <si>
    <t>https://podminky.urs.cz/item/CS_URS_2024_01/998767122</t>
  </si>
  <si>
    <t>HZS</t>
  </si>
  <si>
    <t>Hodinové zúčtovací sazby</t>
  </si>
  <si>
    <t>30</t>
  </si>
  <si>
    <t>HZS2121</t>
  </si>
  <si>
    <t>Hodinové zúčtovací sazby profesí PSV provádění stavebních konstrukcí truhlář</t>
  </si>
  <si>
    <t>hod</t>
  </si>
  <si>
    <t>512</t>
  </si>
  <si>
    <t>-579547321</t>
  </si>
  <si>
    <t>https://podminky.urs.cz/item/CS_URS_2024_01/HZS2121</t>
  </si>
  <si>
    <t>VRN</t>
  </si>
  <si>
    <t>Vedlejší rozpočtové náklady</t>
  </si>
  <si>
    <t>VRN3</t>
  </si>
  <si>
    <t>Zařízení staveniště</t>
  </si>
  <si>
    <t>31</t>
  </si>
  <si>
    <t>032002000</t>
  </si>
  <si>
    <t>Vybavení staveniště</t>
  </si>
  <si>
    <t>…</t>
  </si>
  <si>
    <t>1024</t>
  </si>
  <si>
    <t>1215691081</t>
  </si>
  <si>
    <t>https://podminky.urs.cz/item/CS_URS_2024_01/032002000</t>
  </si>
  <si>
    <t>VRN4</t>
  </si>
  <si>
    <t>Inženýrská činnost</t>
  </si>
  <si>
    <t>045002000</t>
  </si>
  <si>
    <t>Kompletační a koordinační činnost</t>
  </si>
  <si>
    <t>-1041684132</t>
  </si>
  <si>
    <t>https://podminky.urs.cz/item/CS_URS_2024_01/045002000</t>
  </si>
  <si>
    <t>Poznámka k položce:
Do této položky nacenit zkompletování dokladů, atestů, prohlášení a podobně pro předání objednateli.</t>
  </si>
  <si>
    <t>VRN7</t>
  </si>
  <si>
    <t>Provozní vlivy</t>
  </si>
  <si>
    <t>33</t>
  </si>
  <si>
    <t>070001000</t>
  </si>
  <si>
    <t>-707626155</t>
  </si>
  <si>
    <t>https://podminky.urs.cz/item/CS_URS_2024_01/070001000</t>
  </si>
  <si>
    <t>Poznámka k položce:
Provozní vlivy:
zakázka se bude realizovat nejspíše mimo letní prázdniny a bude tedy nutnost provádění prací o víkendech, odpoledních po 14:00 hodině a po dokončenní denního pracovního výkonu nutno po sobě uklidit.
Tyto obtíže s nemožností provádět činnost v běžnou pracovní dobu zohlednit do této položky.
zohlednit také případné diety za práci mimo určenou pracovní dobu a práce přes čas pro zaměstnance realizující tuto zakázku.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</si>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</sst>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5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3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3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612325413" TargetMode="External" /><Relationship Id="rId2" Type="http://schemas.openxmlformats.org/officeDocument/2006/relationships/hyperlink" Target="https://podminky.urs.cz/item/CS_URS_2024_01/619995001" TargetMode="External" /><Relationship Id="rId3" Type="http://schemas.openxmlformats.org/officeDocument/2006/relationships/hyperlink" Target="https://podminky.urs.cz/item/CS_URS_2024_01/952901111" TargetMode="External" /><Relationship Id="rId4" Type="http://schemas.openxmlformats.org/officeDocument/2006/relationships/hyperlink" Target="https://podminky.urs.cz/item/CS_URS_2024_01/968072455" TargetMode="External" /><Relationship Id="rId5" Type="http://schemas.openxmlformats.org/officeDocument/2006/relationships/hyperlink" Target="https://podminky.urs.cz/item/CS_URS_2024_01/997013213" TargetMode="External" /><Relationship Id="rId6" Type="http://schemas.openxmlformats.org/officeDocument/2006/relationships/hyperlink" Target="https://podminky.urs.cz/item/CS_URS_2024_01/997013219" TargetMode="External" /><Relationship Id="rId7" Type="http://schemas.openxmlformats.org/officeDocument/2006/relationships/hyperlink" Target="https://podminky.urs.cz/item/CS_URS_2024_01/997013511" TargetMode="External" /><Relationship Id="rId8" Type="http://schemas.openxmlformats.org/officeDocument/2006/relationships/hyperlink" Target="https://podminky.urs.cz/item/CS_URS_2024_01/997013509" TargetMode="External" /><Relationship Id="rId9" Type="http://schemas.openxmlformats.org/officeDocument/2006/relationships/hyperlink" Target="https://podminky.urs.cz/item/CS_URS_2024_01/997013871" TargetMode="External" /><Relationship Id="rId10" Type="http://schemas.openxmlformats.org/officeDocument/2006/relationships/hyperlink" Target="https://podminky.urs.cz/item/CS_URS_2024_01/998018002" TargetMode="External" /><Relationship Id="rId11" Type="http://schemas.openxmlformats.org/officeDocument/2006/relationships/hyperlink" Target="https://podminky.urs.cz/item/CS_URS_2024_01/766491851" TargetMode="External" /><Relationship Id="rId12" Type="http://schemas.openxmlformats.org/officeDocument/2006/relationships/hyperlink" Target="https://podminky.urs.cz/item/CS_URS_2024_01/766660021" TargetMode="External" /><Relationship Id="rId13" Type="http://schemas.openxmlformats.org/officeDocument/2006/relationships/hyperlink" Target="https://podminky.urs.cz/item/CS_URS_2024_01/766660022" TargetMode="External" /><Relationship Id="rId14" Type="http://schemas.openxmlformats.org/officeDocument/2006/relationships/hyperlink" Target="https://podminky.urs.cz/item/CS_URS_2024_01/766660717" TargetMode="External" /><Relationship Id="rId15" Type="http://schemas.openxmlformats.org/officeDocument/2006/relationships/hyperlink" Target="https://podminky.urs.cz/item/CS_URS_2024_01/766660729" TargetMode="External" /><Relationship Id="rId16" Type="http://schemas.openxmlformats.org/officeDocument/2006/relationships/hyperlink" Target="https://podminky.urs.cz/item/CS_URS_2024_01/766664957" TargetMode="External" /><Relationship Id="rId17" Type="http://schemas.openxmlformats.org/officeDocument/2006/relationships/hyperlink" Target="https://podminky.urs.cz/item/CS_URS_2024_01/766691914" TargetMode="External" /><Relationship Id="rId18" Type="http://schemas.openxmlformats.org/officeDocument/2006/relationships/hyperlink" Target="https://podminky.urs.cz/item/CS_URS_2024_01/998766122" TargetMode="External" /><Relationship Id="rId19" Type="http://schemas.openxmlformats.org/officeDocument/2006/relationships/hyperlink" Target="https://podminky.urs.cz/item/CS_URS_2024_01/767648511" TargetMode="External" /><Relationship Id="rId20" Type="http://schemas.openxmlformats.org/officeDocument/2006/relationships/hyperlink" Target="https://podminky.urs.cz/item/CS_URS_2024_01/998767122" TargetMode="External" /><Relationship Id="rId21" Type="http://schemas.openxmlformats.org/officeDocument/2006/relationships/hyperlink" Target="https://podminky.urs.cz/item/CS_URS_2024_01/HZS2121" TargetMode="External" /><Relationship Id="rId22" Type="http://schemas.openxmlformats.org/officeDocument/2006/relationships/hyperlink" Target="https://podminky.urs.cz/item/CS_URS_2024_01/032002000" TargetMode="External" /><Relationship Id="rId23" Type="http://schemas.openxmlformats.org/officeDocument/2006/relationships/hyperlink" Target="https://podminky.urs.cz/item/CS_URS_2024_01/045002000" TargetMode="External" /><Relationship Id="rId24" Type="http://schemas.openxmlformats.org/officeDocument/2006/relationships/hyperlink" Target="https://podminky.urs.cz/item/CS_URS_2024_01/070001000" TargetMode="External" /><Relationship Id="rId2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27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32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33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27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34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35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36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37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38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39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40</v>
      </c>
      <c r="E29" s="49"/>
      <c r="F29" s="34" t="s">
        <v>41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42</v>
      </c>
      <c r="G30" s="49"/>
      <c r="H30" s="49"/>
      <c r="I30" s="49"/>
      <c r="J30" s="49"/>
      <c r="K30" s="49"/>
      <c r="L30" s="50">
        <v>0.12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43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44</v>
      </c>
      <c r="G32" s="49"/>
      <c r="H32" s="49"/>
      <c r="I32" s="49"/>
      <c r="J32" s="49"/>
      <c r="K32" s="49"/>
      <c r="L32" s="50">
        <v>0.12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45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46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47</v>
      </c>
      <c r="U35" s="56"/>
      <c r="V35" s="56"/>
      <c r="W35" s="56"/>
      <c r="X35" s="58" t="s">
        <v>48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49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54/2024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Kostelec nad Orlicí - ZŠ Komenského - výměna vnitřních dveří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 xml:space="preserve">ul. Komenského 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13. 6. 2024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 xml:space="preserve"> 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 xml:space="preserve"> </v>
      </c>
      <c r="AN49" s="66"/>
      <c r="AO49" s="66"/>
      <c r="AP49" s="66"/>
      <c r="AQ49" s="42"/>
      <c r="AR49" s="46"/>
      <c r="AS49" s="76" t="s">
        <v>50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33</v>
      </c>
      <c r="AJ50" s="42"/>
      <c r="AK50" s="42"/>
      <c r="AL50" s="42"/>
      <c r="AM50" s="75" t="str">
        <f>IF(E20="","",E20)</f>
        <v xml:space="preserve"> 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51</v>
      </c>
      <c r="D52" s="89"/>
      <c r="E52" s="89"/>
      <c r="F52" s="89"/>
      <c r="G52" s="89"/>
      <c r="H52" s="90"/>
      <c r="I52" s="91" t="s">
        <v>52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53</v>
      </c>
      <c r="AH52" s="89"/>
      <c r="AI52" s="89"/>
      <c r="AJ52" s="89"/>
      <c r="AK52" s="89"/>
      <c r="AL52" s="89"/>
      <c r="AM52" s="89"/>
      <c r="AN52" s="91" t="s">
        <v>54</v>
      </c>
      <c r="AO52" s="89"/>
      <c r="AP52" s="89"/>
      <c r="AQ52" s="93" t="s">
        <v>55</v>
      </c>
      <c r="AR52" s="46"/>
      <c r="AS52" s="94" t="s">
        <v>56</v>
      </c>
      <c r="AT52" s="95" t="s">
        <v>57</v>
      </c>
      <c r="AU52" s="95" t="s">
        <v>58</v>
      </c>
      <c r="AV52" s="95" t="s">
        <v>59</v>
      </c>
      <c r="AW52" s="95" t="s">
        <v>60</v>
      </c>
      <c r="AX52" s="95" t="s">
        <v>61</v>
      </c>
      <c r="AY52" s="95" t="s">
        <v>62</v>
      </c>
      <c r="AZ52" s="95" t="s">
        <v>63</v>
      </c>
      <c r="BA52" s="95" t="s">
        <v>64</v>
      </c>
      <c r="BB52" s="95" t="s">
        <v>65</v>
      </c>
      <c r="BC52" s="95" t="s">
        <v>66</v>
      </c>
      <c r="BD52" s="96" t="s">
        <v>67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68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ROUND(AS55,2)</f>
        <v>0</v>
      </c>
      <c r="AT54" s="108">
        <f>ROUND(SUM(AV54:AW54),2)</f>
        <v>0</v>
      </c>
      <c r="AU54" s="109">
        <f>ROUND(AU55,5)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ROUND(AZ55,2)</f>
        <v>0</v>
      </c>
      <c r="BA54" s="108">
        <f>ROUND(BA55,2)</f>
        <v>0</v>
      </c>
      <c r="BB54" s="108">
        <f>ROUND(BB55,2)</f>
        <v>0</v>
      </c>
      <c r="BC54" s="108">
        <f>ROUND(BC55,2)</f>
        <v>0</v>
      </c>
      <c r="BD54" s="110">
        <f>ROUND(BD55,2)</f>
        <v>0</v>
      </c>
      <c r="BE54" s="6"/>
      <c r="BS54" s="111" t="s">
        <v>69</v>
      </c>
      <c r="BT54" s="111" t="s">
        <v>70</v>
      </c>
      <c r="BU54" s="112" t="s">
        <v>71</v>
      </c>
      <c r="BV54" s="111" t="s">
        <v>72</v>
      </c>
      <c r="BW54" s="111" t="s">
        <v>5</v>
      </c>
      <c r="BX54" s="111" t="s">
        <v>73</v>
      </c>
      <c r="CL54" s="111" t="s">
        <v>19</v>
      </c>
    </row>
    <row r="55" spans="1:91" s="7" customFormat="1" ht="16.5" customHeight="1">
      <c r="A55" s="113" t="s">
        <v>74</v>
      </c>
      <c r="B55" s="114"/>
      <c r="C55" s="115"/>
      <c r="D55" s="116" t="s">
        <v>75</v>
      </c>
      <c r="E55" s="116"/>
      <c r="F55" s="116"/>
      <c r="G55" s="116"/>
      <c r="H55" s="116"/>
      <c r="I55" s="117"/>
      <c r="J55" s="116" t="s">
        <v>76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'SO 01 - Výměna dveří'!J30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77</v>
      </c>
      <c r="AR55" s="120"/>
      <c r="AS55" s="121">
        <v>0</v>
      </c>
      <c r="AT55" s="122">
        <f>ROUND(SUM(AV55:AW55),2)</f>
        <v>0</v>
      </c>
      <c r="AU55" s="123">
        <f>'SO 01 - Výměna dveří'!P92</f>
        <v>0</v>
      </c>
      <c r="AV55" s="122">
        <f>'SO 01 - Výměna dveří'!J33</f>
        <v>0</v>
      </c>
      <c r="AW55" s="122">
        <f>'SO 01 - Výměna dveří'!J34</f>
        <v>0</v>
      </c>
      <c r="AX55" s="122">
        <f>'SO 01 - Výměna dveří'!J35</f>
        <v>0</v>
      </c>
      <c r="AY55" s="122">
        <f>'SO 01 - Výměna dveří'!J36</f>
        <v>0</v>
      </c>
      <c r="AZ55" s="122">
        <f>'SO 01 - Výměna dveří'!F33</f>
        <v>0</v>
      </c>
      <c r="BA55" s="122">
        <f>'SO 01 - Výměna dveří'!F34</f>
        <v>0</v>
      </c>
      <c r="BB55" s="122">
        <f>'SO 01 - Výměna dveří'!F35</f>
        <v>0</v>
      </c>
      <c r="BC55" s="122">
        <f>'SO 01 - Výměna dveří'!F36</f>
        <v>0</v>
      </c>
      <c r="BD55" s="124">
        <f>'SO 01 - Výměna dveří'!F37</f>
        <v>0</v>
      </c>
      <c r="BE55" s="7"/>
      <c r="BT55" s="125" t="s">
        <v>78</v>
      </c>
      <c r="BV55" s="125" t="s">
        <v>72</v>
      </c>
      <c r="BW55" s="125" t="s">
        <v>79</v>
      </c>
      <c r="BX55" s="125" t="s">
        <v>5</v>
      </c>
      <c r="CL55" s="125" t="s">
        <v>19</v>
      </c>
      <c r="CM55" s="125" t="s">
        <v>80</v>
      </c>
    </row>
    <row r="56" spans="1:57" s="2" customFormat="1" ht="30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6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</row>
    <row r="57" spans="1:57" s="2" customFormat="1" ht="6.95" customHeight="1">
      <c r="A57" s="40"/>
      <c r="B57" s="61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46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SO 01 - Výměna dveří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.7109375" style="1" customWidth="1"/>
    <col min="13" max="13" width="10.8515625" style="1" customWidth="1"/>
    <col min="15" max="20" width="14.140625" style="1" customWidth="1"/>
    <col min="21" max="21" width="16.28125" style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79</v>
      </c>
    </row>
    <row r="3" spans="2:46" s="1" customFormat="1" ht="6.95" customHeight="1"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22"/>
      <c r="AT3" s="19" t="s">
        <v>80</v>
      </c>
    </row>
    <row r="4" spans="2:46" s="1" customFormat="1" ht="24.95" customHeight="1">
      <c r="B4" s="22"/>
      <c r="D4" s="128" t="s">
        <v>81</v>
      </c>
      <c r="L4" s="22"/>
      <c r="M4" s="129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0" t="s">
        <v>16</v>
      </c>
      <c r="L6" s="22"/>
    </row>
    <row r="7" spans="2:12" s="1" customFormat="1" ht="16.5" customHeight="1">
      <c r="B7" s="22"/>
      <c r="E7" s="131" t="str">
        <f>'Rekapitulace stavby'!K6</f>
        <v>Kostelec nad Orlicí - ZŠ Komenského - výměna vnitřních dveří</v>
      </c>
      <c r="F7" s="130"/>
      <c r="G7" s="130"/>
      <c r="H7" s="130"/>
      <c r="L7" s="22"/>
    </row>
    <row r="8" spans="1:31" s="2" customFormat="1" ht="12" customHeight="1">
      <c r="A8" s="40"/>
      <c r="B8" s="46"/>
      <c r="C8" s="40"/>
      <c r="D8" s="130" t="s">
        <v>82</v>
      </c>
      <c r="E8" s="40"/>
      <c r="F8" s="40"/>
      <c r="G8" s="40"/>
      <c r="H8" s="40"/>
      <c r="I8" s="40"/>
      <c r="J8" s="40"/>
      <c r="K8" s="40"/>
      <c r="L8" s="132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3" t="s">
        <v>83</v>
      </c>
      <c r="F9" s="40"/>
      <c r="G9" s="40"/>
      <c r="H9" s="40"/>
      <c r="I9" s="40"/>
      <c r="J9" s="40"/>
      <c r="K9" s="40"/>
      <c r="L9" s="132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2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0" t="s">
        <v>18</v>
      </c>
      <c r="E11" s="40"/>
      <c r="F11" s="134" t="s">
        <v>19</v>
      </c>
      <c r="G11" s="40"/>
      <c r="H11" s="40"/>
      <c r="I11" s="130" t="s">
        <v>20</v>
      </c>
      <c r="J11" s="134" t="s">
        <v>19</v>
      </c>
      <c r="K11" s="40"/>
      <c r="L11" s="132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0" t="s">
        <v>21</v>
      </c>
      <c r="E12" s="40"/>
      <c r="F12" s="134" t="s">
        <v>22</v>
      </c>
      <c r="G12" s="40"/>
      <c r="H12" s="40"/>
      <c r="I12" s="130" t="s">
        <v>23</v>
      </c>
      <c r="J12" s="135" t="str">
        <f>'Rekapitulace stavby'!AN8</f>
        <v>13. 6. 2024</v>
      </c>
      <c r="K12" s="40"/>
      <c r="L12" s="132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2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0" t="s">
        <v>25</v>
      </c>
      <c r="E14" s="40"/>
      <c r="F14" s="40"/>
      <c r="G14" s="40"/>
      <c r="H14" s="40"/>
      <c r="I14" s="130" t="s">
        <v>26</v>
      </c>
      <c r="J14" s="134" t="str">
        <f>IF('Rekapitulace stavby'!AN10="","",'Rekapitulace stavby'!AN10)</f>
        <v/>
      </c>
      <c r="K14" s="40"/>
      <c r="L14" s="132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4" t="str">
        <f>IF('Rekapitulace stavby'!E11="","",'Rekapitulace stavby'!E11)</f>
        <v xml:space="preserve"> </v>
      </c>
      <c r="F15" s="40"/>
      <c r="G15" s="40"/>
      <c r="H15" s="40"/>
      <c r="I15" s="130" t="s">
        <v>28</v>
      </c>
      <c r="J15" s="134" t="str">
        <f>IF('Rekapitulace stavby'!AN11="","",'Rekapitulace stavby'!AN11)</f>
        <v/>
      </c>
      <c r="K15" s="40"/>
      <c r="L15" s="132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2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0" t="s">
        <v>29</v>
      </c>
      <c r="E17" s="40"/>
      <c r="F17" s="40"/>
      <c r="G17" s="40"/>
      <c r="H17" s="40"/>
      <c r="I17" s="130" t="s">
        <v>26</v>
      </c>
      <c r="J17" s="35" t="str">
        <f>'Rekapitulace stavby'!AN13</f>
        <v>Vyplň údaj</v>
      </c>
      <c r="K17" s="40"/>
      <c r="L17" s="132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4"/>
      <c r="G18" s="134"/>
      <c r="H18" s="134"/>
      <c r="I18" s="130" t="s">
        <v>28</v>
      </c>
      <c r="J18" s="35" t="str">
        <f>'Rekapitulace stavby'!AN14</f>
        <v>Vyplň údaj</v>
      </c>
      <c r="K18" s="40"/>
      <c r="L18" s="132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2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0" t="s">
        <v>31</v>
      </c>
      <c r="E20" s="40"/>
      <c r="F20" s="40"/>
      <c r="G20" s="40"/>
      <c r="H20" s="40"/>
      <c r="I20" s="130" t="s">
        <v>26</v>
      </c>
      <c r="J20" s="134" t="str">
        <f>IF('Rekapitulace stavby'!AN16="","",'Rekapitulace stavby'!AN16)</f>
        <v/>
      </c>
      <c r="K20" s="40"/>
      <c r="L20" s="132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4" t="str">
        <f>IF('Rekapitulace stavby'!E17="","",'Rekapitulace stavby'!E17)</f>
        <v xml:space="preserve"> </v>
      </c>
      <c r="F21" s="40"/>
      <c r="G21" s="40"/>
      <c r="H21" s="40"/>
      <c r="I21" s="130" t="s">
        <v>28</v>
      </c>
      <c r="J21" s="134" t="str">
        <f>IF('Rekapitulace stavby'!AN17="","",'Rekapitulace stavby'!AN17)</f>
        <v/>
      </c>
      <c r="K21" s="40"/>
      <c r="L21" s="132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2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0" t="s">
        <v>33</v>
      </c>
      <c r="E23" s="40"/>
      <c r="F23" s="40"/>
      <c r="G23" s="40"/>
      <c r="H23" s="40"/>
      <c r="I23" s="130" t="s">
        <v>26</v>
      </c>
      <c r="J23" s="134" t="str">
        <f>IF('Rekapitulace stavby'!AN19="","",'Rekapitulace stavby'!AN19)</f>
        <v/>
      </c>
      <c r="K23" s="40"/>
      <c r="L23" s="132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4" t="str">
        <f>IF('Rekapitulace stavby'!E20="","",'Rekapitulace stavby'!E20)</f>
        <v xml:space="preserve"> </v>
      </c>
      <c r="F24" s="40"/>
      <c r="G24" s="40"/>
      <c r="H24" s="40"/>
      <c r="I24" s="130" t="s">
        <v>28</v>
      </c>
      <c r="J24" s="134" t="str">
        <f>IF('Rekapitulace stavby'!AN20="","",'Rekapitulace stavby'!AN20)</f>
        <v/>
      </c>
      <c r="K24" s="40"/>
      <c r="L24" s="132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2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0" t="s">
        <v>34</v>
      </c>
      <c r="E26" s="40"/>
      <c r="F26" s="40"/>
      <c r="G26" s="40"/>
      <c r="H26" s="40"/>
      <c r="I26" s="40"/>
      <c r="J26" s="40"/>
      <c r="K26" s="40"/>
      <c r="L26" s="132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36"/>
      <c r="B27" s="137"/>
      <c r="C27" s="136"/>
      <c r="D27" s="136"/>
      <c r="E27" s="138" t="s">
        <v>19</v>
      </c>
      <c r="F27" s="138"/>
      <c r="G27" s="138"/>
      <c r="H27" s="138"/>
      <c r="I27" s="136"/>
      <c r="J27" s="136"/>
      <c r="K27" s="136"/>
      <c r="L27" s="139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2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0"/>
      <c r="E29" s="140"/>
      <c r="F29" s="140"/>
      <c r="G29" s="140"/>
      <c r="H29" s="140"/>
      <c r="I29" s="140"/>
      <c r="J29" s="140"/>
      <c r="K29" s="140"/>
      <c r="L29" s="132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1" t="s">
        <v>36</v>
      </c>
      <c r="E30" s="40"/>
      <c r="F30" s="40"/>
      <c r="G30" s="40"/>
      <c r="H30" s="40"/>
      <c r="I30" s="40"/>
      <c r="J30" s="142">
        <f>ROUND(J92,2)</f>
        <v>0</v>
      </c>
      <c r="K30" s="40"/>
      <c r="L30" s="132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0"/>
      <c r="E31" s="140"/>
      <c r="F31" s="140"/>
      <c r="G31" s="140"/>
      <c r="H31" s="140"/>
      <c r="I31" s="140"/>
      <c r="J31" s="140"/>
      <c r="K31" s="140"/>
      <c r="L31" s="132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3" t="s">
        <v>38</v>
      </c>
      <c r="G32" s="40"/>
      <c r="H32" s="40"/>
      <c r="I32" s="143" t="s">
        <v>37</v>
      </c>
      <c r="J32" s="143" t="s">
        <v>39</v>
      </c>
      <c r="K32" s="40"/>
      <c r="L32" s="132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4" t="s">
        <v>40</v>
      </c>
      <c r="E33" s="130" t="s">
        <v>41</v>
      </c>
      <c r="F33" s="145">
        <f>ROUND((SUM(BE92:BE204)),2)</f>
        <v>0</v>
      </c>
      <c r="G33" s="40"/>
      <c r="H33" s="40"/>
      <c r="I33" s="146">
        <v>0.21</v>
      </c>
      <c r="J33" s="145">
        <f>ROUND(((SUM(BE92:BE204))*I33),2)</f>
        <v>0</v>
      </c>
      <c r="K33" s="40"/>
      <c r="L33" s="132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0" t="s">
        <v>42</v>
      </c>
      <c r="F34" s="145">
        <f>ROUND((SUM(BF92:BF204)),2)</f>
        <v>0</v>
      </c>
      <c r="G34" s="40"/>
      <c r="H34" s="40"/>
      <c r="I34" s="146">
        <v>0.12</v>
      </c>
      <c r="J34" s="145">
        <f>ROUND(((SUM(BF92:BF204))*I34),2)</f>
        <v>0</v>
      </c>
      <c r="K34" s="40"/>
      <c r="L34" s="132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0" t="s">
        <v>43</v>
      </c>
      <c r="F35" s="145">
        <f>ROUND((SUM(BG92:BG204)),2)</f>
        <v>0</v>
      </c>
      <c r="G35" s="40"/>
      <c r="H35" s="40"/>
      <c r="I35" s="146">
        <v>0.21</v>
      </c>
      <c r="J35" s="145">
        <f>0</f>
        <v>0</v>
      </c>
      <c r="K35" s="40"/>
      <c r="L35" s="132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0" t="s">
        <v>44</v>
      </c>
      <c r="F36" s="145">
        <f>ROUND((SUM(BH92:BH204)),2)</f>
        <v>0</v>
      </c>
      <c r="G36" s="40"/>
      <c r="H36" s="40"/>
      <c r="I36" s="146">
        <v>0.12</v>
      </c>
      <c r="J36" s="145">
        <f>0</f>
        <v>0</v>
      </c>
      <c r="K36" s="40"/>
      <c r="L36" s="132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0" t="s">
        <v>45</v>
      </c>
      <c r="F37" s="145">
        <f>ROUND((SUM(BI92:BI204)),2)</f>
        <v>0</v>
      </c>
      <c r="G37" s="40"/>
      <c r="H37" s="40"/>
      <c r="I37" s="146">
        <v>0</v>
      </c>
      <c r="J37" s="145">
        <f>0</f>
        <v>0</v>
      </c>
      <c r="K37" s="40"/>
      <c r="L37" s="132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2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47"/>
      <c r="D39" s="148" t="s">
        <v>46</v>
      </c>
      <c r="E39" s="149"/>
      <c r="F39" s="149"/>
      <c r="G39" s="150" t="s">
        <v>47</v>
      </c>
      <c r="H39" s="151" t="s">
        <v>48</v>
      </c>
      <c r="I39" s="149"/>
      <c r="J39" s="152">
        <f>SUM(J30:J37)</f>
        <v>0</v>
      </c>
      <c r="K39" s="153"/>
      <c r="L39" s="132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4"/>
      <c r="C40" s="155"/>
      <c r="D40" s="155"/>
      <c r="E40" s="155"/>
      <c r="F40" s="155"/>
      <c r="G40" s="155"/>
      <c r="H40" s="155"/>
      <c r="I40" s="155"/>
      <c r="J40" s="155"/>
      <c r="K40" s="155"/>
      <c r="L40" s="132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56"/>
      <c r="C44" s="157"/>
      <c r="D44" s="157"/>
      <c r="E44" s="157"/>
      <c r="F44" s="157"/>
      <c r="G44" s="157"/>
      <c r="H44" s="157"/>
      <c r="I44" s="157"/>
      <c r="J44" s="157"/>
      <c r="K44" s="157"/>
      <c r="L44" s="132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84</v>
      </c>
      <c r="D45" s="42"/>
      <c r="E45" s="42"/>
      <c r="F45" s="42"/>
      <c r="G45" s="42"/>
      <c r="H45" s="42"/>
      <c r="I45" s="42"/>
      <c r="J45" s="42"/>
      <c r="K45" s="42"/>
      <c r="L45" s="132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2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2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58" t="str">
        <f>E7</f>
        <v>Kostelec nad Orlicí - ZŠ Komenského - výměna vnitřních dveří</v>
      </c>
      <c r="F48" s="34"/>
      <c r="G48" s="34"/>
      <c r="H48" s="34"/>
      <c r="I48" s="42"/>
      <c r="J48" s="42"/>
      <c r="K48" s="42"/>
      <c r="L48" s="132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82</v>
      </c>
      <c r="D49" s="42"/>
      <c r="E49" s="42"/>
      <c r="F49" s="42"/>
      <c r="G49" s="42"/>
      <c r="H49" s="42"/>
      <c r="I49" s="42"/>
      <c r="J49" s="42"/>
      <c r="K49" s="42"/>
      <c r="L49" s="132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01 - Výměna dveří</v>
      </c>
      <c r="F50" s="42"/>
      <c r="G50" s="42"/>
      <c r="H50" s="42"/>
      <c r="I50" s="42"/>
      <c r="J50" s="42"/>
      <c r="K50" s="42"/>
      <c r="L50" s="132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2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ul. Komenského </v>
      </c>
      <c r="G52" s="42"/>
      <c r="H52" s="42"/>
      <c r="I52" s="34" t="s">
        <v>23</v>
      </c>
      <c r="J52" s="74" t="str">
        <f>IF(J12="","",J12)</f>
        <v>13. 6. 2024</v>
      </c>
      <c r="K52" s="42"/>
      <c r="L52" s="132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2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 xml:space="preserve"> </v>
      </c>
      <c r="G54" s="42"/>
      <c r="H54" s="42"/>
      <c r="I54" s="34" t="s">
        <v>31</v>
      </c>
      <c r="J54" s="38" t="str">
        <f>E21</f>
        <v xml:space="preserve"> </v>
      </c>
      <c r="K54" s="42"/>
      <c r="L54" s="132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33</v>
      </c>
      <c r="J55" s="38" t="str">
        <f>E24</f>
        <v xml:space="preserve"> </v>
      </c>
      <c r="K55" s="42"/>
      <c r="L55" s="132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2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59" t="s">
        <v>85</v>
      </c>
      <c r="D57" s="160"/>
      <c r="E57" s="160"/>
      <c r="F57" s="160"/>
      <c r="G57" s="160"/>
      <c r="H57" s="160"/>
      <c r="I57" s="160"/>
      <c r="J57" s="161" t="s">
        <v>86</v>
      </c>
      <c r="K57" s="160"/>
      <c r="L57" s="132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2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2" t="s">
        <v>68</v>
      </c>
      <c r="D59" s="42"/>
      <c r="E59" s="42"/>
      <c r="F59" s="42"/>
      <c r="G59" s="42"/>
      <c r="H59" s="42"/>
      <c r="I59" s="42"/>
      <c r="J59" s="104">
        <f>J92</f>
        <v>0</v>
      </c>
      <c r="K59" s="42"/>
      <c r="L59" s="132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87</v>
      </c>
    </row>
    <row r="60" spans="1:31" s="9" customFormat="1" ht="24.95" customHeight="1">
      <c r="A60" s="9"/>
      <c r="B60" s="163"/>
      <c r="C60" s="164"/>
      <c r="D60" s="165" t="s">
        <v>88</v>
      </c>
      <c r="E60" s="166"/>
      <c r="F60" s="166"/>
      <c r="G60" s="166"/>
      <c r="H60" s="166"/>
      <c r="I60" s="166"/>
      <c r="J60" s="167">
        <f>J93</f>
        <v>0</v>
      </c>
      <c r="K60" s="164"/>
      <c r="L60" s="168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9"/>
      <c r="C61" s="170"/>
      <c r="D61" s="171" t="s">
        <v>89</v>
      </c>
      <c r="E61" s="172"/>
      <c r="F61" s="172"/>
      <c r="G61" s="172"/>
      <c r="H61" s="172"/>
      <c r="I61" s="172"/>
      <c r="J61" s="173">
        <f>J94</f>
        <v>0</v>
      </c>
      <c r="K61" s="170"/>
      <c r="L61" s="17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9"/>
      <c r="C62" s="170"/>
      <c r="D62" s="171" t="s">
        <v>90</v>
      </c>
      <c r="E62" s="172"/>
      <c r="F62" s="172"/>
      <c r="G62" s="172"/>
      <c r="H62" s="172"/>
      <c r="I62" s="172"/>
      <c r="J62" s="173">
        <f>J121</f>
        <v>0</v>
      </c>
      <c r="K62" s="170"/>
      <c r="L62" s="17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69"/>
      <c r="C63" s="170"/>
      <c r="D63" s="171" t="s">
        <v>91</v>
      </c>
      <c r="E63" s="172"/>
      <c r="F63" s="172"/>
      <c r="G63" s="172"/>
      <c r="H63" s="172"/>
      <c r="I63" s="172"/>
      <c r="J63" s="173">
        <f>J132</f>
        <v>0</v>
      </c>
      <c r="K63" s="170"/>
      <c r="L63" s="17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9"/>
      <c r="C64" s="170"/>
      <c r="D64" s="171" t="s">
        <v>92</v>
      </c>
      <c r="E64" s="172"/>
      <c r="F64" s="172"/>
      <c r="G64" s="172"/>
      <c r="H64" s="172"/>
      <c r="I64" s="172"/>
      <c r="J64" s="173">
        <f>J145</f>
        <v>0</v>
      </c>
      <c r="K64" s="170"/>
      <c r="L64" s="17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3"/>
      <c r="C65" s="164"/>
      <c r="D65" s="165" t="s">
        <v>93</v>
      </c>
      <c r="E65" s="166"/>
      <c r="F65" s="166"/>
      <c r="G65" s="166"/>
      <c r="H65" s="166"/>
      <c r="I65" s="166"/>
      <c r="J65" s="167">
        <f>J148</f>
        <v>0</v>
      </c>
      <c r="K65" s="164"/>
      <c r="L65" s="168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69"/>
      <c r="C66" s="170"/>
      <c r="D66" s="171" t="s">
        <v>94</v>
      </c>
      <c r="E66" s="172"/>
      <c r="F66" s="172"/>
      <c r="G66" s="172"/>
      <c r="H66" s="172"/>
      <c r="I66" s="172"/>
      <c r="J66" s="173">
        <f>J149</f>
        <v>0</v>
      </c>
      <c r="K66" s="170"/>
      <c r="L66" s="17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69"/>
      <c r="C67" s="170"/>
      <c r="D67" s="171" t="s">
        <v>95</v>
      </c>
      <c r="E67" s="172"/>
      <c r="F67" s="172"/>
      <c r="G67" s="172"/>
      <c r="H67" s="172"/>
      <c r="I67" s="172"/>
      <c r="J67" s="173">
        <f>J184</f>
        <v>0</v>
      </c>
      <c r="K67" s="170"/>
      <c r="L67" s="17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63"/>
      <c r="C68" s="164"/>
      <c r="D68" s="165" t="s">
        <v>96</v>
      </c>
      <c r="E68" s="166"/>
      <c r="F68" s="166"/>
      <c r="G68" s="166"/>
      <c r="H68" s="166"/>
      <c r="I68" s="166"/>
      <c r="J68" s="167">
        <f>J190</f>
        <v>0</v>
      </c>
      <c r="K68" s="164"/>
      <c r="L68" s="168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63"/>
      <c r="C69" s="164"/>
      <c r="D69" s="165" t="s">
        <v>97</v>
      </c>
      <c r="E69" s="166"/>
      <c r="F69" s="166"/>
      <c r="G69" s="166"/>
      <c r="H69" s="166"/>
      <c r="I69" s="166"/>
      <c r="J69" s="167">
        <f>J193</f>
        <v>0</v>
      </c>
      <c r="K69" s="164"/>
      <c r="L69" s="168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69"/>
      <c r="C70" s="170"/>
      <c r="D70" s="171" t="s">
        <v>98</v>
      </c>
      <c r="E70" s="172"/>
      <c r="F70" s="172"/>
      <c r="G70" s="172"/>
      <c r="H70" s="172"/>
      <c r="I70" s="172"/>
      <c r="J70" s="173">
        <f>J194</f>
        <v>0</v>
      </c>
      <c r="K70" s="170"/>
      <c r="L70" s="17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69"/>
      <c r="C71" s="170"/>
      <c r="D71" s="171" t="s">
        <v>99</v>
      </c>
      <c r="E71" s="172"/>
      <c r="F71" s="172"/>
      <c r="G71" s="172"/>
      <c r="H71" s="172"/>
      <c r="I71" s="172"/>
      <c r="J71" s="173">
        <f>J197</f>
        <v>0</v>
      </c>
      <c r="K71" s="170"/>
      <c r="L71" s="17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69"/>
      <c r="C72" s="170"/>
      <c r="D72" s="171" t="s">
        <v>100</v>
      </c>
      <c r="E72" s="172"/>
      <c r="F72" s="172"/>
      <c r="G72" s="172"/>
      <c r="H72" s="172"/>
      <c r="I72" s="172"/>
      <c r="J72" s="173">
        <f>J201</f>
        <v>0</v>
      </c>
      <c r="K72" s="170"/>
      <c r="L72" s="17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2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32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8" spans="1:31" s="2" customFormat="1" ht="6.95" customHeight="1">
      <c r="A78" s="40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132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24.95" customHeight="1">
      <c r="A79" s="40"/>
      <c r="B79" s="41"/>
      <c r="C79" s="25" t="s">
        <v>101</v>
      </c>
      <c r="D79" s="42"/>
      <c r="E79" s="42"/>
      <c r="F79" s="42"/>
      <c r="G79" s="42"/>
      <c r="H79" s="42"/>
      <c r="I79" s="42"/>
      <c r="J79" s="42"/>
      <c r="K79" s="42"/>
      <c r="L79" s="132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2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16</v>
      </c>
      <c r="D81" s="42"/>
      <c r="E81" s="42"/>
      <c r="F81" s="42"/>
      <c r="G81" s="42"/>
      <c r="H81" s="42"/>
      <c r="I81" s="42"/>
      <c r="J81" s="42"/>
      <c r="K81" s="42"/>
      <c r="L81" s="132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6.5" customHeight="1">
      <c r="A82" s="40"/>
      <c r="B82" s="41"/>
      <c r="C82" s="42"/>
      <c r="D82" s="42"/>
      <c r="E82" s="158" t="str">
        <f>E7</f>
        <v>Kostelec nad Orlicí - ZŠ Komenského - výměna vnitřních dveří</v>
      </c>
      <c r="F82" s="34"/>
      <c r="G82" s="34"/>
      <c r="H82" s="34"/>
      <c r="I82" s="42"/>
      <c r="J82" s="42"/>
      <c r="K82" s="42"/>
      <c r="L82" s="132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82</v>
      </c>
      <c r="D83" s="42"/>
      <c r="E83" s="42"/>
      <c r="F83" s="42"/>
      <c r="G83" s="42"/>
      <c r="H83" s="42"/>
      <c r="I83" s="42"/>
      <c r="J83" s="42"/>
      <c r="K83" s="42"/>
      <c r="L83" s="132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71" t="str">
        <f>E9</f>
        <v>SO 01 - Výměna dveří</v>
      </c>
      <c r="F84" s="42"/>
      <c r="G84" s="42"/>
      <c r="H84" s="42"/>
      <c r="I84" s="42"/>
      <c r="J84" s="42"/>
      <c r="K84" s="42"/>
      <c r="L84" s="132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2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21</v>
      </c>
      <c r="D86" s="42"/>
      <c r="E86" s="42"/>
      <c r="F86" s="29" t="str">
        <f>F12</f>
        <v xml:space="preserve">ul. Komenského </v>
      </c>
      <c r="G86" s="42"/>
      <c r="H86" s="42"/>
      <c r="I86" s="34" t="s">
        <v>23</v>
      </c>
      <c r="J86" s="74" t="str">
        <f>IF(J12="","",J12)</f>
        <v>13. 6. 2024</v>
      </c>
      <c r="K86" s="42"/>
      <c r="L86" s="132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32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5.15" customHeight="1">
      <c r="A88" s="40"/>
      <c r="B88" s="41"/>
      <c r="C88" s="34" t="s">
        <v>25</v>
      </c>
      <c r="D88" s="42"/>
      <c r="E88" s="42"/>
      <c r="F88" s="29" t="str">
        <f>E15</f>
        <v xml:space="preserve"> </v>
      </c>
      <c r="G88" s="42"/>
      <c r="H88" s="42"/>
      <c r="I88" s="34" t="s">
        <v>31</v>
      </c>
      <c r="J88" s="38" t="str">
        <f>E21</f>
        <v xml:space="preserve"> </v>
      </c>
      <c r="K88" s="42"/>
      <c r="L88" s="132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15" customHeight="1">
      <c r="A89" s="40"/>
      <c r="B89" s="41"/>
      <c r="C89" s="34" t="s">
        <v>29</v>
      </c>
      <c r="D89" s="42"/>
      <c r="E89" s="42"/>
      <c r="F89" s="29" t="str">
        <f>IF(E18="","",E18)</f>
        <v>Vyplň údaj</v>
      </c>
      <c r="G89" s="42"/>
      <c r="H89" s="42"/>
      <c r="I89" s="34" t="s">
        <v>33</v>
      </c>
      <c r="J89" s="38" t="str">
        <f>E24</f>
        <v xml:space="preserve"> </v>
      </c>
      <c r="K89" s="42"/>
      <c r="L89" s="132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0.3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32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11" customFormat="1" ht="29.25" customHeight="1">
      <c r="A91" s="175"/>
      <c r="B91" s="176"/>
      <c r="C91" s="177" t="s">
        <v>102</v>
      </c>
      <c r="D91" s="178" t="s">
        <v>55</v>
      </c>
      <c r="E91" s="178" t="s">
        <v>51</v>
      </c>
      <c r="F91" s="178" t="s">
        <v>52</v>
      </c>
      <c r="G91" s="178" t="s">
        <v>103</v>
      </c>
      <c r="H91" s="178" t="s">
        <v>104</v>
      </c>
      <c r="I91" s="178" t="s">
        <v>105</v>
      </c>
      <c r="J91" s="178" t="s">
        <v>86</v>
      </c>
      <c r="K91" s="179" t="s">
        <v>106</v>
      </c>
      <c r="L91" s="180"/>
      <c r="M91" s="94" t="s">
        <v>19</v>
      </c>
      <c r="N91" s="95" t="s">
        <v>40</v>
      </c>
      <c r="O91" s="95" t="s">
        <v>107</v>
      </c>
      <c r="P91" s="95" t="s">
        <v>108</v>
      </c>
      <c r="Q91" s="95" t="s">
        <v>109</v>
      </c>
      <c r="R91" s="95" t="s">
        <v>110</v>
      </c>
      <c r="S91" s="95" t="s">
        <v>111</v>
      </c>
      <c r="T91" s="96" t="s">
        <v>112</v>
      </c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</row>
    <row r="92" spans="1:63" s="2" customFormat="1" ht="22.8" customHeight="1">
      <c r="A92" s="40"/>
      <c r="B92" s="41"/>
      <c r="C92" s="101" t="s">
        <v>113</v>
      </c>
      <c r="D92" s="42"/>
      <c r="E92" s="42"/>
      <c r="F92" s="42"/>
      <c r="G92" s="42"/>
      <c r="H92" s="42"/>
      <c r="I92" s="42"/>
      <c r="J92" s="181">
        <f>BK92</f>
        <v>0</v>
      </c>
      <c r="K92" s="42"/>
      <c r="L92" s="46"/>
      <c r="M92" s="97"/>
      <c r="N92" s="182"/>
      <c r="O92" s="98"/>
      <c r="P92" s="183">
        <f>P93+P148+P190+P193</f>
        <v>0</v>
      </c>
      <c r="Q92" s="98"/>
      <c r="R92" s="183">
        <f>R93+R148+R190+R193</f>
        <v>6.335994</v>
      </c>
      <c r="S92" s="98"/>
      <c r="T92" s="184">
        <f>T93+T148+T190+T193</f>
        <v>4.3473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69</v>
      </c>
      <c r="AU92" s="19" t="s">
        <v>87</v>
      </c>
      <c r="BK92" s="185">
        <f>BK93+BK148+BK190+BK193</f>
        <v>0</v>
      </c>
    </row>
    <row r="93" spans="1:63" s="12" customFormat="1" ht="25.9" customHeight="1">
      <c r="A93" s="12"/>
      <c r="B93" s="186"/>
      <c r="C93" s="187"/>
      <c r="D93" s="188" t="s">
        <v>69</v>
      </c>
      <c r="E93" s="189" t="s">
        <v>114</v>
      </c>
      <c r="F93" s="189" t="s">
        <v>115</v>
      </c>
      <c r="G93" s="187"/>
      <c r="H93" s="187"/>
      <c r="I93" s="190"/>
      <c r="J93" s="191">
        <f>BK93</f>
        <v>0</v>
      </c>
      <c r="K93" s="187"/>
      <c r="L93" s="192"/>
      <c r="M93" s="193"/>
      <c r="N93" s="194"/>
      <c r="O93" s="194"/>
      <c r="P93" s="195">
        <f>P94+P121+P132+P145</f>
        <v>0</v>
      </c>
      <c r="Q93" s="194"/>
      <c r="R93" s="195">
        <f>R94+R121+R132+R145</f>
        <v>3.5130440000000003</v>
      </c>
      <c r="S93" s="194"/>
      <c r="T93" s="196">
        <f>T94+T121+T132+T145</f>
        <v>3.268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97" t="s">
        <v>78</v>
      </c>
      <c r="AT93" s="198" t="s">
        <v>69</v>
      </c>
      <c r="AU93" s="198" t="s">
        <v>70</v>
      </c>
      <c r="AY93" s="197" t="s">
        <v>116</v>
      </c>
      <c r="BK93" s="199">
        <f>BK94+BK121+BK132+BK145</f>
        <v>0</v>
      </c>
    </row>
    <row r="94" spans="1:63" s="12" customFormat="1" ht="22.8" customHeight="1">
      <c r="A94" s="12"/>
      <c r="B94" s="186"/>
      <c r="C94" s="187"/>
      <c r="D94" s="188" t="s">
        <v>69</v>
      </c>
      <c r="E94" s="200" t="s">
        <v>117</v>
      </c>
      <c r="F94" s="200" t="s">
        <v>118</v>
      </c>
      <c r="G94" s="187"/>
      <c r="H94" s="187"/>
      <c r="I94" s="190"/>
      <c r="J94" s="201">
        <f>BK94</f>
        <v>0</v>
      </c>
      <c r="K94" s="187"/>
      <c r="L94" s="192"/>
      <c r="M94" s="193"/>
      <c r="N94" s="194"/>
      <c r="O94" s="194"/>
      <c r="P94" s="195">
        <f>SUM(P95:P120)</f>
        <v>0</v>
      </c>
      <c r="Q94" s="194"/>
      <c r="R94" s="195">
        <f>SUM(R95:R120)</f>
        <v>3.5050440000000003</v>
      </c>
      <c r="S94" s="194"/>
      <c r="T94" s="196">
        <f>SUM(T95:T120)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197" t="s">
        <v>78</v>
      </c>
      <c r="AT94" s="198" t="s">
        <v>69</v>
      </c>
      <c r="AU94" s="198" t="s">
        <v>78</v>
      </c>
      <c r="AY94" s="197" t="s">
        <v>116</v>
      </c>
      <c r="BK94" s="199">
        <f>SUM(BK95:BK120)</f>
        <v>0</v>
      </c>
    </row>
    <row r="95" spans="1:65" s="2" customFormat="1" ht="24.15" customHeight="1">
      <c r="A95" s="40"/>
      <c r="B95" s="41"/>
      <c r="C95" s="202" t="s">
        <v>78</v>
      </c>
      <c r="D95" s="202" t="s">
        <v>119</v>
      </c>
      <c r="E95" s="203" t="s">
        <v>120</v>
      </c>
      <c r="F95" s="204" t="s">
        <v>121</v>
      </c>
      <c r="G95" s="205" t="s">
        <v>122</v>
      </c>
      <c r="H95" s="206">
        <v>21.07</v>
      </c>
      <c r="I95" s="207"/>
      <c r="J95" s="208">
        <f>ROUND(I95*H95,2)</f>
        <v>0</v>
      </c>
      <c r="K95" s="204" t="s">
        <v>123</v>
      </c>
      <c r="L95" s="46"/>
      <c r="M95" s="209" t="s">
        <v>19</v>
      </c>
      <c r="N95" s="210" t="s">
        <v>41</v>
      </c>
      <c r="O95" s="86"/>
      <c r="P95" s="211">
        <f>O95*H95</f>
        <v>0</v>
      </c>
      <c r="Q95" s="211">
        <v>0.0262</v>
      </c>
      <c r="R95" s="211">
        <f>Q95*H95</f>
        <v>0.552034</v>
      </c>
      <c r="S95" s="211">
        <v>0</v>
      </c>
      <c r="T95" s="212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3" t="s">
        <v>124</v>
      </c>
      <c r="AT95" s="213" t="s">
        <v>119</v>
      </c>
      <c r="AU95" s="213" t="s">
        <v>80</v>
      </c>
      <c r="AY95" s="19" t="s">
        <v>116</v>
      </c>
      <c r="BE95" s="214">
        <f>IF(N95="základní",J95,0)</f>
        <v>0</v>
      </c>
      <c r="BF95" s="214">
        <f>IF(N95="snížená",J95,0)</f>
        <v>0</v>
      </c>
      <c r="BG95" s="214">
        <f>IF(N95="zákl. přenesená",J95,0)</f>
        <v>0</v>
      </c>
      <c r="BH95" s="214">
        <f>IF(N95="sníž. přenesená",J95,0)</f>
        <v>0</v>
      </c>
      <c r="BI95" s="214">
        <f>IF(N95="nulová",J95,0)</f>
        <v>0</v>
      </c>
      <c r="BJ95" s="19" t="s">
        <v>78</v>
      </c>
      <c r="BK95" s="214">
        <f>ROUND(I95*H95,2)</f>
        <v>0</v>
      </c>
      <c r="BL95" s="19" t="s">
        <v>124</v>
      </c>
      <c r="BM95" s="213" t="s">
        <v>125</v>
      </c>
    </row>
    <row r="96" spans="1:47" s="2" customFormat="1" ht="12">
      <c r="A96" s="40"/>
      <c r="B96" s="41"/>
      <c r="C96" s="42"/>
      <c r="D96" s="215" t="s">
        <v>126</v>
      </c>
      <c r="E96" s="42"/>
      <c r="F96" s="216" t="s">
        <v>127</v>
      </c>
      <c r="G96" s="42"/>
      <c r="H96" s="42"/>
      <c r="I96" s="217"/>
      <c r="J96" s="42"/>
      <c r="K96" s="42"/>
      <c r="L96" s="46"/>
      <c r="M96" s="218"/>
      <c r="N96" s="219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126</v>
      </c>
      <c r="AU96" s="19" t="s">
        <v>80</v>
      </c>
    </row>
    <row r="97" spans="1:51" s="13" customFormat="1" ht="12">
      <c r="A97" s="13"/>
      <c r="B97" s="220"/>
      <c r="C97" s="221"/>
      <c r="D97" s="222" t="s">
        <v>128</v>
      </c>
      <c r="E97" s="223" t="s">
        <v>19</v>
      </c>
      <c r="F97" s="224" t="s">
        <v>129</v>
      </c>
      <c r="G97" s="221"/>
      <c r="H97" s="225">
        <v>21.07</v>
      </c>
      <c r="I97" s="226"/>
      <c r="J97" s="221"/>
      <c r="K97" s="221"/>
      <c r="L97" s="227"/>
      <c r="M97" s="228"/>
      <c r="N97" s="229"/>
      <c r="O97" s="229"/>
      <c r="P97" s="229"/>
      <c r="Q97" s="229"/>
      <c r="R97" s="229"/>
      <c r="S97" s="229"/>
      <c r="T97" s="230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1" t="s">
        <v>128</v>
      </c>
      <c r="AU97" s="231" t="s">
        <v>80</v>
      </c>
      <c r="AV97" s="13" t="s">
        <v>80</v>
      </c>
      <c r="AW97" s="13" t="s">
        <v>32</v>
      </c>
      <c r="AX97" s="13" t="s">
        <v>78</v>
      </c>
      <c r="AY97" s="231" t="s">
        <v>116</v>
      </c>
    </row>
    <row r="98" spans="1:65" s="2" customFormat="1" ht="16.5" customHeight="1">
      <c r="A98" s="40"/>
      <c r="B98" s="41"/>
      <c r="C98" s="202" t="s">
        <v>80</v>
      </c>
      <c r="D98" s="202" t="s">
        <v>119</v>
      </c>
      <c r="E98" s="203" t="s">
        <v>130</v>
      </c>
      <c r="F98" s="204" t="s">
        <v>131</v>
      </c>
      <c r="G98" s="205" t="s">
        <v>132</v>
      </c>
      <c r="H98" s="206">
        <v>412.8</v>
      </c>
      <c r="I98" s="207"/>
      <c r="J98" s="208">
        <f>ROUND(I98*H98,2)</f>
        <v>0</v>
      </c>
      <c r="K98" s="204" t="s">
        <v>123</v>
      </c>
      <c r="L98" s="46"/>
      <c r="M98" s="209" t="s">
        <v>19</v>
      </c>
      <c r="N98" s="210" t="s">
        <v>41</v>
      </c>
      <c r="O98" s="86"/>
      <c r="P98" s="211">
        <f>O98*H98</f>
        <v>0</v>
      </c>
      <c r="Q98" s="211">
        <v>0.0015</v>
      </c>
      <c r="R98" s="211">
        <f>Q98*H98</f>
        <v>0.6192000000000001</v>
      </c>
      <c r="S98" s="211">
        <v>0</v>
      </c>
      <c r="T98" s="212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3" t="s">
        <v>124</v>
      </c>
      <c r="AT98" s="213" t="s">
        <v>119</v>
      </c>
      <c r="AU98" s="213" t="s">
        <v>80</v>
      </c>
      <c r="AY98" s="19" t="s">
        <v>116</v>
      </c>
      <c r="BE98" s="214">
        <f>IF(N98="základní",J98,0)</f>
        <v>0</v>
      </c>
      <c r="BF98" s="214">
        <f>IF(N98="snížená",J98,0)</f>
        <v>0</v>
      </c>
      <c r="BG98" s="214">
        <f>IF(N98="zákl. přenesená",J98,0)</f>
        <v>0</v>
      </c>
      <c r="BH98" s="214">
        <f>IF(N98="sníž. přenesená",J98,0)</f>
        <v>0</v>
      </c>
      <c r="BI98" s="214">
        <f>IF(N98="nulová",J98,0)</f>
        <v>0</v>
      </c>
      <c r="BJ98" s="19" t="s">
        <v>78</v>
      </c>
      <c r="BK98" s="214">
        <f>ROUND(I98*H98,2)</f>
        <v>0</v>
      </c>
      <c r="BL98" s="19" t="s">
        <v>124</v>
      </c>
      <c r="BM98" s="213" t="s">
        <v>133</v>
      </c>
    </row>
    <row r="99" spans="1:47" s="2" customFormat="1" ht="12">
      <c r="A99" s="40"/>
      <c r="B99" s="41"/>
      <c r="C99" s="42"/>
      <c r="D99" s="215" t="s">
        <v>126</v>
      </c>
      <c r="E99" s="42"/>
      <c r="F99" s="216" t="s">
        <v>134</v>
      </c>
      <c r="G99" s="42"/>
      <c r="H99" s="42"/>
      <c r="I99" s="217"/>
      <c r="J99" s="42"/>
      <c r="K99" s="42"/>
      <c r="L99" s="46"/>
      <c r="M99" s="218"/>
      <c r="N99" s="219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126</v>
      </c>
      <c r="AU99" s="19" t="s">
        <v>80</v>
      </c>
    </row>
    <row r="100" spans="1:51" s="14" customFormat="1" ht="12">
      <c r="A100" s="14"/>
      <c r="B100" s="232"/>
      <c r="C100" s="233"/>
      <c r="D100" s="222" t="s">
        <v>128</v>
      </c>
      <c r="E100" s="234" t="s">
        <v>19</v>
      </c>
      <c r="F100" s="235" t="s">
        <v>135</v>
      </c>
      <c r="G100" s="233"/>
      <c r="H100" s="234" t="s">
        <v>19</v>
      </c>
      <c r="I100" s="236"/>
      <c r="J100" s="233"/>
      <c r="K100" s="233"/>
      <c r="L100" s="237"/>
      <c r="M100" s="238"/>
      <c r="N100" s="239"/>
      <c r="O100" s="239"/>
      <c r="P100" s="239"/>
      <c r="Q100" s="239"/>
      <c r="R100" s="239"/>
      <c r="S100" s="239"/>
      <c r="T100" s="240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1" t="s">
        <v>128</v>
      </c>
      <c r="AU100" s="241" t="s">
        <v>80</v>
      </c>
      <c r="AV100" s="14" t="s">
        <v>78</v>
      </c>
      <c r="AW100" s="14" t="s">
        <v>32</v>
      </c>
      <c r="AX100" s="14" t="s">
        <v>70</v>
      </c>
      <c r="AY100" s="241" t="s">
        <v>116</v>
      </c>
    </row>
    <row r="101" spans="1:51" s="13" customFormat="1" ht="12">
      <c r="A101" s="13"/>
      <c r="B101" s="220"/>
      <c r="C101" s="221"/>
      <c r="D101" s="222" t="s">
        <v>128</v>
      </c>
      <c r="E101" s="223" t="s">
        <v>19</v>
      </c>
      <c r="F101" s="224" t="s">
        <v>136</v>
      </c>
      <c r="G101" s="221"/>
      <c r="H101" s="225">
        <v>412.8</v>
      </c>
      <c r="I101" s="226"/>
      <c r="J101" s="221"/>
      <c r="K101" s="221"/>
      <c r="L101" s="227"/>
      <c r="M101" s="228"/>
      <c r="N101" s="229"/>
      <c r="O101" s="229"/>
      <c r="P101" s="229"/>
      <c r="Q101" s="229"/>
      <c r="R101" s="229"/>
      <c r="S101" s="229"/>
      <c r="T101" s="230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1" t="s">
        <v>128</v>
      </c>
      <c r="AU101" s="231" t="s">
        <v>80</v>
      </c>
      <c r="AV101" s="13" t="s">
        <v>80</v>
      </c>
      <c r="AW101" s="13" t="s">
        <v>32</v>
      </c>
      <c r="AX101" s="13" t="s">
        <v>78</v>
      </c>
      <c r="AY101" s="231" t="s">
        <v>116</v>
      </c>
    </row>
    <row r="102" spans="1:65" s="2" customFormat="1" ht="24.15" customHeight="1">
      <c r="A102" s="40"/>
      <c r="B102" s="41"/>
      <c r="C102" s="202" t="s">
        <v>137</v>
      </c>
      <c r="D102" s="202" t="s">
        <v>119</v>
      </c>
      <c r="E102" s="203" t="s">
        <v>138</v>
      </c>
      <c r="F102" s="204" t="s">
        <v>139</v>
      </c>
      <c r="G102" s="205" t="s">
        <v>140</v>
      </c>
      <c r="H102" s="206">
        <v>43</v>
      </c>
      <c r="I102" s="207"/>
      <c r="J102" s="208">
        <f>ROUND(I102*H102,2)</f>
        <v>0</v>
      </c>
      <c r="K102" s="204" t="s">
        <v>19</v>
      </c>
      <c r="L102" s="46"/>
      <c r="M102" s="209" t="s">
        <v>19</v>
      </c>
      <c r="N102" s="210" t="s">
        <v>41</v>
      </c>
      <c r="O102" s="86"/>
      <c r="P102" s="211">
        <f>O102*H102</f>
        <v>0</v>
      </c>
      <c r="Q102" s="211">
        <v>0.0417</v>
      </c>
      <c r="R102" s="211">
        <f>Q102*H102</f>
        <v>1.7931000000000001</v>
      </c>
      <c r="S102" s="211">
        <v>0</v>
      </c>
      <c r="T102" s="212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3" t="s">
        <v>124</v>
      </c>
      <c r="AT102" s="213" t="s">
        <v>119</v>
      </c>
      <c r="AU102" s="213" t="s">
        <v>80</v>
      </c>
      <c r="AY102" s="19" t="s">
        <v>116</v>
      </c>
      <c r="BE102" s="214">
        <f>IF(N102="základní",J102,0)</f>
        <v>0</v>
      </c>
      <c r="BF102" s="214">
        <f>IF(N102="snížená",J102,0)</f>
        <v>0</v>
      </c>
      <c r="BG102" s="214">
        <f>IF(N102="zákl. přenesená",J102,0)</f>
        <v>0</v>
      </c>
      <c r="BH102" s="214">
        <f>IF(N102="sníž. přenesená",J102,0)</f>
        <v>0</v>
      </c>
      <c r="BI102" s="214">
        <f>IF(N102="nulová",J102,0)</f>
        <v>0</v>
      </c>
      <c r="BJ102" s="19" t="s">
        <v>78</v>
      </c>
      <c r="BK102" s="214">
        <f>ROUND(I102*H102,2)</f>
        <v>0</v>
      </c>
      <c r="BL102" s="19" t="s">
        <v>124</v>
      </c>
      <c r="BM102" s="213" t="s">
        <v>141</v>
      </c>
    </row>
    <row r="103" spans="1:51" s="13" customFormat="1" ht="12">
      <c r="A103" s="13"/>
      <c r="B103" s="220"/>
      <c r="C103" s="221"/>
      <c r="D103" s="222" t="s">
        <v>128</v>
      </c>
      <c r="E103" s="223" t="s">
        <v>19</v>
      </c>
      <c r="F103" s="224" t="s">
        <v>142</v>
      </c>
      <c r="G103" s="221"/>
      <c r="H103" s="225">
        <v>13</v>
      </c>
      <c r="I103" s="226"/>
      <c r="J103" s="221"/>
      <c r="K103" s="221"/>
      <c r="L103" s="227"/>
      <c r="M103" s="228"/>
      <c r="N103" s="229"/>
      <c r="O103" s="229"/>
      <c r="P103" s="229"/>
      <c r="Q103" s="229"/>
      <c r="R103" s="229"/>
      <c r="S103" s="229"/>
      <c r="T103" s="230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1" t="s">
        <v>128</v>
      </c>
      <c r="AU103" s="231" t="s">
        <v>80</v>
      </c>
      <c r="AV103" s="13" t="s">
        <v>80</v>
      </c>
      <c r="AW103" s="13" t="s">
        <v>32</v>
      </c>
      <c r="AX103" s="13" t="s">
        <v>70</v>
      </c>
      <c r="AY103" s="231" t="s">
        <v>116</v>
      </c>
    </row>
    <row r="104" spans="1:51" s="13" customFormat="1" ht="12">
      <c r="A104" s="13"/>
      <c r="B104" s="220"/>
      <c r="C104" s="221"/>
      <c r="D104" s="222" t="s">
        <v>128</v>
      </c>
      <c r="E104" s="223" t="s">
        <v>19</v>
      </c>
      <c r="F104" s="224" t="s">
        <v>143</v>
      </c>
      <c r="G104" s="221"/>
      <c r="H104" s="225">
        <v>15</v>
      </c>
      <c r="I104" s="226"/>
      <c r="J104" s="221"/>
      <c r="K104" s="221"/>
      <c r="L104" s="227"/>
      <c r="M104" s="228"/>
      <c r="N104" s="229"/>
      <c r="O104" s="229"/>
      <c r="P104" s="229"/>
      <c r="Q104" s="229"/>
      <c r="R104" s="229"/>
      <c r="S104" s="229"/>
      <c r="T104" s="230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1" t="s">
        <v>128</v>
      </c>
      <c r="AU104" s="231" t="s">
        <v>80</v>
      </c>
      <c r="AV104" s="13" t="s">
        <v>80</v>
      </c>
      <c r="AW104" s="13" t="s">
        <v>32</v>
      </c>
      <c r="AX104" s="13" t="s">
        <v>70</v>
      </c>
      <c r="AY104" s="231" t="s">
        <v>116</v>
      </c>
    </row>
    <row r="105" spans="1:51" s="13" customFormat="1" ht="12">
      <c r="A105" s="13"/>
      <c r="B105" s="220"/>
      <c r="C105" s="221"/>
      <c r="D105" s="222" t="s">
        <v>128</v>
      </c>
      <c r="E105" s="223" t="s">
        <v>19</v>
      </c>
      <c r="F105" s="224" t="s">
        <v>144</v>
      </c>
      <c r="G105" s="221"/>
      <c r="H105" s="225">
        <v>15</v>
      </c>
      <c r="I105" s="226"/>
      <c r="J105" s="221"/>
      <c r="K105" s="221"/>
      <c r="L105" s="227"/>
      <c r="M105" s="228"/>
      <c r="N105" s="229"/>
      <c r="O105" s="229"/>
      <c r="P105" s="229"/>
      <c r="Q105" s="229"/>
      <c r="R105" s="229"/>
      <c r="S105" s="229"/>
      <c r="T105" s="230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1" t="s">
        <v>128</v>
      </c>
      <c r="AU105" s="231" t="s">
        <v>80</v>
      </c>
      <c r="AV105" s="13" t="s">
        <v>80</v>
      </c>
      <c r="AW105" s="13" t="s">
        <v>32</v>
      </c>
      <c r="AX105" s="13" t="s">
        <v>70</v>
      </c>
      <c r="AY105" s="231" t="s">
        <v>116</v>
      </c>
    </row>
    <row r="106" spans="1:51" s="15" customFormat="1" ht="12">
      <c r="A106" s="15"/>
      <c r="B106" s="242"/>
      <c r="C106" s="243"/>
      <c r="D106" s="222" t="s">
        <v>128</v>
      </c>
      <c r="E106" s="244" t="s">
        <v>19</v>
      </c>
      <c r="F106" s="245" t="s">
        <v>145</v>
      </c>
      <c r="G106" s="243"/>
      <c r="H106" s="246">
        <v>43</v>
      </c>
      <c r="I106" s="247"/>
      <c r="J106" s="243"/>
      <c r="K106" s="243"/>
      <c r="L106" s="248"/>
      <c r="M106" s="249"/>
      <c r="N106" s="250"/>
      <c r="O106" s="250"/>
      <c r="P106" s="250"/>
      <c r="Q106" s="250"/>
      <c r="R106" s="250"/>
      <c r="S106" s="250"/>
      <c r="T106" s="251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52" t="s">
        <v>128</v>
      </c>
      <c r="AU106" s="252" t="s">
        <v>80</v>
      </c>
      <c r="AV106" s="15" t="s">
        <v>124</v>
      </c>
      <c r="AW106" s="15" t="s">
        <v>32</v>
      </c>
      <c r="AX106" s="15" t="s">
        <v>78</v>
      </c>
      <c r="AY106" s="252" t="s">
        <v>116</v>
      </c>
    </row>
    <row r="107" spans="1:65" s="2" customFormat="1" ht="16.5" customHeight="1">
      <c r="A107" s="40"/>
      <c r="B107" s="41"/>
      <c r="C107" s="253" t="s">
        <v>124</v>
      </c>
      <c r="D107" s="253" t="s">
        <v>146</v>
      </c>
      <c r="E107" s="254" t="s">
        <v>147</v>
      </c>
      <c r="F107" s="255" t="s">
        <v>148</v>
      </c>
      <c r="G107" s="256" t="s">
        <v>140</v>
      </c>
      <c r="H107" s="257">
        <v>20</v>
      </c>
      <c r="I107" s="258"/>
      <c r="J107" s="259">
        <f>ROUND(I107*H107,2)</f>
        <v>0</v>
      </c>
      <c r="K107" s="255" t="s">
        <v>19</v>
      </c>
      <c r="L107" s="260"/>
      <c r="M107" s="261" t="s">
        <v>19</v>
      </c>
      <c r="N107" s="262" t="s">
        <v>41</v>
      </c>
      <c r="O107" s="86"/>
      <c r="P107" s="211">
        <f>O107*H107</f>
        <v>0</v>
      </c>
      <c r="Q107" s="211">
        <v>0.01272</v>
      </c>
      <c r="R107" s="211">
        <f>Q107*H107</f>
        <v>0.2544</v>
      </c>
      <c r="S107" s="211">
        <v>0</v>
      </c>
      <c r="T107" s="212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3" t="s">
        <v>149</v>
      </c>
      <c r="AT107" s="213" t="s">
        <v>146</v>
      </c>
      <c r="AU107" s="213" t="s">
        <v>80</v>
      </c>
      <c r="AY107" s="19" t="s">
        <v>116</v>
      </c>
      <c r="BE107" s="214">
        <f>IF(N107="základní",J107,0)</f>
        <v>0</v>
      </c>
      <c r="BF107" s="214">
        <f>IF(N107="snížená",J107,0)</f>
        <v>0</v>
      </c>
      <c r="BG107" s="214">
        <f>IF(N107="zákl. přenesená",J107,0)</f>
        <v>0</v>
      </c>
      <c r="BH107" s="214">
        <f>IF(N107="sníž. přenesená",J107,0)</f>
        <v>0</v>
      </c>
      <c r="BI107" s="214">
        <f>IF(N107="nulová",J107,0)</f>
        <v>0</v>
      </c>
      <c r="BJ107" s="19" t="s">
        <v>78</v>
      </c>
      <c r="BK107" s="214">
        <f>ROUND(I107*H107,2)</f>
        <v>0</v>
      </c>
      <c r="BL107" s="19" t="s">
        <v>124</v>
      </c>
      <c r="BM107" s="213" t="s">
        <v>150</v>
      </c>
    </row>
    <row r="108" spans="1:51" s="13" customFormat="1" ht="12">
      <c r="A108" s="13"/>
      <c r="B108" s="220"/>
      <c r="C108" s="221"/>
      <c r="D108" s="222" t="s">
        <v>128</v>
      </c>
      <c r="E108" s="223" t="s">
        <v>19</v>
      </c>
      <c r="F108" s="224" t="s">
        <v>151</v>
      </c>
      <c r="G108" s="221"/>
      <c r="H108" s="225">
        <v>7</v>
      </c>
      <c r="I108" s="226"/>
      <c r="J108" s="221"/>
      <c r="K108" s="221"/>
      <c r="L108" s="227"/>
      <c r="M108" s="228"/>
      <c r="N108" s="229"/>
      <c r="O108" s="229"/>
      <c r="P108" s="229"/>
      <c r="Q108" s="229"/>
      <c r="R108" s="229"/>
      <c r="S108" s="229"/>
      <c r="T108" s="230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1" t="s">
        <v>128</v>
      </c>
      <c r="AU108" s="231" t="s">
        <v>80</v>
      </c>
      <c r="AV108" s="13" t="s">
        <v>80</v>
      </c>
      <c r="AW108" s="13" t="s">
        <v>32</v>
      </c>
      <c r="AX108" s="13" t="s">
        <v>70</v>
      </c>
      <c r="AY108" s="231" t="s">
        <v>116</v>
      </c>
    </row>
    <row r="109" spans="1:51" s="13" customFormat="1" ht="12">
      <c r="A109" s="13"/>
      <c r="B109" s="220"/>
      <c r="C109" s="221"/>
      <c r="D109" s="222" t="s">
        <v>128</v>
      </c>
      <c r="E109" s="223" t="s">
        <v>19</v>
      </c>
      <c r="F109" s="224" t="s">
        <v>152</v>
      </c>
      <c r="G109" s="221"/>
      <c r="H109" s="225">
        <v>7</v>
      </c>
      <c r="I109" s="226"/>
      <c r="J109" s="221"/>
      <c r="K109" s="221"/>
      <c r="L109" s="227"/>
      <c r="M109" s="228"/>
      <c r="N109" s="229"/>
      <c r="O109" s="229"/>
      <c r="P109" s="229"/>
      <c r="Q109" s="229"/>
      <c r="R109" s="229"/>
      <c r="S109" s="229"/>
      <c r="T109" s="230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1" t="s">
        <v>128</v>
      </c>
      <c r="AU109" s="231" t="s">
        <v>80</v>
      </c>
      <c r="AV109" s="13" t="s">
        <v>80</v>
      </c>
      <c r="AW109" s="13" t="s">
        <v>32</v>
      </c>
      <c r="AX109" s="13" t="s">
        <v>70</v>
      </c>
      <c r="AY109" s="231" t="s">
        <v>116</v>
      </c>
    </row>
    <row r="110" spans="1:51" s="13" customFormat="1" ht="12">
      <c r="A110" s="13"/>
      <c r="B110" s="220"/>
      <c r="C110" s="221"/>
      <c r="D110" s="222" t="s">
        <v>128</v>
      </c>
      <c r="E110" s="223" t="s">
        <v>19</v>
      </c>
      <c r="F110" s="224" t="s">
        <v>153</v>
      </c>
      <c r="G110" s="221"/>
      <c r="H110" s="225">
        <v>6</v>
      </c>
      <c r="I110" s="226"/>
      <c r="J110" s="221"/>
      <c r="K110" s="221"/>
      <c r="L110" s="227"/>
      <c r="M110" s="228"/>
      <c r="N110" s="229"/>
      <c r="O110" s="229"/>
      <c r="P110" s="229"/>
      <c r="Q110" s="229"/>
      <c r="R110" s="229"/>
      <c r="S110" s="229"/>
      <c r="T110" s="230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1" t="s">
        <v>128</v>
      </c>
      <c r="AU110" s="231" t="s">
        <v>80</v>
      </c>
      <c r="AV110" s="13" t="s">
        <v>80</v>
      </c>
      <c r="AW110" s="13" t="s">
        <v>32</v>
      </c>
      <c r="AX110" s="13" t="s">
        <v>70</v>
      </c>
      <c r="AY110" s="231" t="s">
        <v>116</v>
      </c>
    </row>
    <row r="111" spans="1:51" s="15" customFormat="1" ht="12">
      <c r="A111" s="15"/>
      <c r="B111" s="242"/>
      <c r="C111" s="243"/>
      <c r="D111" s="222" t="s">
        <v>128</v>
      </c>
      <c r="E111" s="244" t="s">
        <v>19</v>
      </c>
      <c r="F111" s="245" t="s">
        <v>145</v>
      </c>
      <c r="G111" s="243"/>
      <c r="H111" s="246">
        <v>20</v>
      </c>
      <c r="I111" s="247"/>
      <c r="J111" s="243"/>
      <c r="K111" s="243"/>
      <c r="L111" s="248"/>
      <c r="M111" s="249"/>
      <c r="N111" s="250"/>
      <c r="O111" s="250"/>
      <c r="P111" s="250"/>
      <c r="Q111" s="250"/>
      <c r="R111" s="250"/>
      <c r="S111" s="250"/>
      <c r="T111" s="251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52" t="s">
        <v>128</v>
      </c>
      <c r="AU111" s="252" t="s">
        <v>80</v>
      </c>
      <c r="AV111" s="15" t="s">
        <v>124</v>
      </c>
      <c r="AW111" s="15" t="s">
        <v>32</v>
      </c>
      <c r="AX111" s="15" t="s">
        <v>78</v>
      </c>
      <c r="AY111" s="252" t="s">
        <v>116</v>
      </c>
    </row>
    <row r="112" spans="1:65" s="2" customFormat="1" ht="16.5" customHeight="1">
      <c r="A112" s="40"/>
      <c r="B112" s="41"/>
      <c r="C112" s="253" t="s">
        <v>154</v>
      </c>
      <c r="D112" s="253" t="s">
        <v>146</v>
      </c>
      <c r="E112" s="254" t="s">
        <v>155</v>
      </c>
      <c r="F112" s="255" t="s">
        <v>156</v>
      </c>
      <c r="G112" s="256" t="s">
        <v>140</v>
      </c>
      <c r="H112" s="257">
        <v>21</v>
      </c>
      <c r="I112" s="258"/>
      <c r="J112" s="259">
        <f>ROUND(I112*H112,2)</f>
        <v>0</v>
      </c>
      <c r="K112" s="255" t="s">
        <v>123</v>
      </c>
      <c r="L112" s="260"/>
      <c r="M112" s="261" t="s">
        <v>19</v>
      </c>
      <c r="N112" s="262" t="s">
        <v>41</v>
      </c>
      <c r="O112" s="86"/>
      <c r="P112" s="211">
        <f>O112*H112</f>
        <v>0</v>
      </c>
      <c r="Q112" s="211">
        <v>0.01249</v>
      </c>
      <c r="R112" s="211">
        <f>Q112*H112</f>
        <v>0.26228999999999997</v>
      </c>
      <c r="S112" s="211">
        <v>0</v>
      </c>
      <c r="T112" s="212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3" t="s">
        <v>149</v>
      </c>
      <c r="AT112" s="213" t="s">
        <v>146</v>
      </c>
      <c r="AU112" s="213" t="s">
        <v>80</v>
      </c>
      <c r="AY112" s="19" t="s">
        <v>116</v>
      </c>
      <c r="BE112" s="214">
        <f>IF(N112="základní",J112,0)</f>
        <v>0</v>
      </c>
      <c r="BF112" s="214">
        <f>IF(N112="snížená",J112,0)</f>
        <v>0</v>
      </c>
      <c r="BG112" s="214">
        <f>IF(N112="zákl. přenesená",J112,0)</f>
        <v>0</v>
      </c>
      <c r="BH112" s="214">
        <f>IF(N112="sníž. přenesená",J112,0)</f>
        <v>0</v>
      </c>
      <c r="BI112" s="214">
        <f>IF(N112="nulová",J112,0)</f>
        <v>0</v>
      </c>
      <c r="BJ112" s="19" t="s">
        <v>78</v>
      </c>
      <c r="BK112" s="214">
        <f>ROUND(I112*H112,2)</f>
        <v>0</v>
      </c>
      <c r="BL112" s="19" t="s">
        <v>124</v>
      </c>
      <c r="BM112" s="213" t="s">
        <v>157</v>
      </c>
    </row>
    <row r="113" spans="1:51" s="13" customFormat="1" ht="12">
      <c r="A113" s="13"/>
      <c r="B113" s="220"/>
      <c r="C113" s="221"/>
      <c r="D113" s="222" t="s">
        <v>128</v>
      </c>
      <c r="E113" s="223" t="s">
        <v>19</v>
      </c>
      <c r="F113" s="224" t="s">
        <v>158</v>
      </c>
      <c r="G113" s="221"/>
      <c r="H113" s="225">
        <v>5</v>
      </c>
      <c r="I113" s="226"/>
      <c r="J113" s="221"/>
      <c r="K113" s="221"/>
      <c r="L113" s="227"/>
      <c r="M113" s="228"/>
      <c r="N113" s="229"/>
      <c r="O113" s="229"/>
      <c r="P113" s="229"/>
      <c r="Q113" s="229"/>
      <c r="R113" s="229"/>
      <c r="S113" s="229"/>
      <c r="T113" s="230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1" t="s">
        <v>128</v>
      </c>
      <c r="AU113" s="231" t="s">
        <v>80</v>
      </c>
      <c r="AV113" s="13" t="s">
        <v>80</v>
      </c>
      <c r="AW113" s="13" t="s">
        <v>32</v>
      </c>
      <c r="AX113" s="13" t="s">
        <v>70</v>
      </c>
      <c r="AY113" s="231" t="s">
        <v>116</v>
      </c>
    </row>
    <row r="114" spans="1:51" s="13" customFormat="1" ht="12">
      <c r="A114" s="13"/>
      <c r="B114" s="220"/>
      <c r="C114" s="221"/>
      <c r="D114" s="222" t="s">
        <v>128</v>
      </c>
      <c r="E114" s="223" t="s">
        <v>19</v>
      </c>
      <c r="F114" s="224" t="s">
        <v>152</v>
      </c>
      <c r="G114" s="221"/>
      <c r="H114" s="225">
        <v>7</v>
      </c>
      <c r="I114" s="226"/>
      <c r="J114" s="221"/>
      <c r="K114" s="221"/>
      <c r="L114" s="227"/>
      <c r="M114" s="228"/>
      <c r="N114" s="229"/>
      <c r="O114" s="229"/>
      <c r="P114" s="229"/>
      <c r="Q114" s="229"/>
      <c r="R114" s="229"/>
      <c r="S114" s="229"/>
      <c r="T114" s="230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1" t="s">
        <v>128</v>
      </c>
      <c r="AU114" s="231" t="s">
        <v>80</v>
      </c>
      <c r="AV114" s="13" t="s">
        <v>80</v>
      </c>
      <c r="AW114" s="13" t="s">
        <v>32</v>
      </c>
      <c r="AX114" s="13" t="s">
        <v>70</v>
      </c>
      <c r="AY114" s="231" t="s">
        <v>116</v>
      </c>
    </row>
    <row r="115" spans="1:51" s="13" customFormat="1" ht="12">
      <c r="A115" s="13"/>
      <c r="B115" s="220"/>
      <c r="C115" s="221"/>
      <c r="D115" s="222" t="s">
        <v>128</v>
      </c>
      <c r="E115" s="223" t="s">
        <v>19</v>
      </c>
      <c r="F115" s="224" t="s">
        <v>159</v>
      </c>
      <c r="G115" s="221"/>
      <c r="H115" s="225">
        <v>9</v>
      </c>
      <c r="I115" s="226"/>
      <c r="J115" s="221"/>
      <c r="K115" s="221"/>
      <c r="L115" s="227"/>
      <c r="M115" s="228"/>
      <c r="N115" s="229"/>
      <c r="O115" s="229"/>
      <c r="P115" s="229"/>
      <c r="Q115" s="229"/>
      <c r="R115" s="229"/>
      <c r="S115" s="229"/>
      <c r="T115" s="230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1" t="s">
        <v>128</v>
      </c>
      <c r="AU115" s="231" t="s">
        <v>80</v>
      </c>
      <c r="AV115" s="13" t="s">
        <v>80</v>
      </c>
      <c r="AW115" s="13" t="s">
        <v>32</v>
      </c>
      <c r="AX115" s="13" t="s">
        <v>70</v>
      </c>
      <c r="AY115" s="231" t="s">
        <v>116</v>
      </c>
    </row>
    <row r="116" spans="1:51" s="15" customFormat="1" ht="12">
      <c r="A116" s="15"/>
      <c r="B116" s="242"/>
      <c r="C116" s="243"/>
      <c r="D116" s="222" t="s">
        <v>128</v>
      </c>
      <c r="E116" s="244" t="s">
        <v>19</v>
      </c>
      <c r="F116" s="245" t="s">
        <v>145</v>
      </c>
      <c r="G116" s="243"/>
      <c r="H116" s="246">
        <v>21</v>
      </c>
      <c r="I116" s="247"/>
      <c r="J116" s="243"/>
      <c r="K116" s="243"/>
      <c r="L116" s="248"/>
      <c r="M116" s="249"/>
      <c r="N116" s="250"/>
      <c r="O116" s="250"/>
      <c r="P116" s="250"/>
      <c r="Q116" s="250"/>
      <c r="R116" s="250"/>
      <c r="S116" s="250"/>
      <c r="T116" s="251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52" t="s">
        <v>128</v>
      </c>
      <c r="AU116" s="252" t="s">
        <v>80</v>
      </c>
      <c r="AV116" s="15" t="s">
        <v>124</v>
      </c>
      <c r="AW116" s="15" t="s">
        <v>32</v>
      </c>
      <c r="AX116" s="15" t="s">
        <v>78</v>
      </c>
      <c r="AY116" s="252" t="s">
        <v>116</v>
      </c>
    </row>
    <row r="117" spans="1:65" s="2" customFormat="1" ht="16.5" customHeight="1">
      <c r="A117" s="40"/>
      <c r="B117" s="41"/>
      <c r="C117" s="253" t="s">
        <v>117</v>
      </c>
      <c r="D117" s="253" t="s">
        <v>146</v>
      </c>
      <c r="E117" s="254" t="s">
        <v>160</v>
      </c>
      <c r="F117" s="255" t="s">
        <v>161</v>
      </c>
      <c r="G117" s="256" t="s">
        <v>140</v>
      </c>
      <c r="H117" s="257">
        <v>2</v>
      </c>
      <c r="I117" s="258"/>
      <c r="J117" s="259">
        <f>ROUND(I117*H117,2)</f>
        <v>0</v>
      </c>
      <c r="K117" s="255" t="s">
        <v>123</v>
      </c>
      <c r="L117" s="260"/>
      <c r="M117" s="261" t="s">
        <v>19</v>
      </c>
      <c r="N117" s="262" t="s">
        <v>41</v>
      </c>
      <c r="O117" s="86"/>
      <c r="P117" s="211">
        <f>O117*H117</f>
        <v>0</v>
      </c>
      <c r="Q117" s="211">
        <v>0.01201</v>
      </c>
      <c r="R117" s="211">
        <f>Q117*H117</f>
        <v>0.02402</v>
      </c>
      <c r="S117" s="211">
        <v>0</v>
      </c>
      <c r="T117" s="212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3" t="s">
        <v>149</v>
      </c>
      <c r="AT117" s="213" t="s">
        <v>146</v>
      </c>
      <c r="AU117" s="213" t="s">
        <v>80</v>
      </c>
      <c r="AY117" s="19" t="s">
        <v>116</v>
      </c>
      <c r="BE117" s="214">
        <f>IF(N117="základní",J117,0)</f>
        <v>0</v>
      </c>
      <c r="BF117" s="214">
        <f>IF(N117="snížená",J117,0)</f>
        <v>0</v>
      </c>
      <c r="BG117" s="214">
        <f>IF(N117="zákl. přenesená",J117,0)</f>
        <v>0</v>
      </c>
      <c r="BH117" s="214">
        <f>IF(N117="sníž. přenesená",J117,0)</f>
        <v>0</v>
      </c>
      <c r="BI117" s="214">
        <f>IF(N117="nulová",J117,0)</f>
        <v>0</v>
      </c>
      <c r="BJ117" s="19" t="s">
        <v>78</v>
      </c>
      <c r="BK117" s="214">
        <f>ROUND(I117*H117,2)</f>
        <v>0</v>
      </c>
      <c r="BL117" s="19" t="s">
        <v>124</v>
      </c>
      <c r="BM117" s="213" t="s">
        <v>162</v>
      </c>
    </row>
    <row r="118" spans="1:51" s="13" customFormat="1" ht="12">
      <c r="A118" s="13"/>
      <c r="B118" s="220"/>
      <c r="C118" s="221"/>
      <c r="D118" s="222" t="s">
        <v>128</v>
      </c>
      <c r="E118" s="223" t="s">
        <v>19</v>
      </c>
      <c r="F118" s="224" t="s">
        <v>163</v>
      </c>
      <c r="G118" s="221"/>
      <c r="H118" s="225">
        <v>1</v>
      </c>
      <c r="I118" s="226"/>
      <c r="J118" s="221"/>
      <c r="K118" s="221"/>
      <c r="L118" s="227"/>
      <c r="M118" s="228"/>
      <c r="N118" s="229"/>
      <c r="O118" s="229"/>
      <c r="P118" s="229"/>
      <c r="Q118" s="229"/>
      <c r="R118" s="229"/>
      <c r="S118" s="229"/>
      <c r="T118" s="230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1" t="s">
        <v>128</v>
      </c>
      <c r="AU118" s="231" t="s">
        <v>80</v>
      </c>
      <c r="AV118" s="13" t="s">
        <v>80</v>
      </c>
      <c r="AW118" s="13" t="s">
        <v>32</v>
      </c>
      <c r="AX118" s="13" t="s">
        <v>70</v>
      </c>
      <c r="AY118" s="231" t="s">
        <v>116</v>
      </c>
    </row>
    <row r="119" spans="1:51" s="13" customFormat="1" ht="12">
      <c r="A119" s="13"/>
      <c r="B119" s="220"/>
      <c r="C119" s="221"/>
      <c r="D119" s="222" t="s">
        <v>128</v>
      </c>
      <c r="E119" s="223" t="s">
        <v>19</v>
      </c>
      <c r="F119" s="224" t="s">
        <v>164</v>
      </c>
      <c r="G119" s="221"/>
      <c r="H119" s="225">
        <v>1</v>
      </c>
      <c r="I119" s="226"/>
      <c r="J119" s="221"/>
      <c r="K119" s="221"/>
      <c r="L119" s="227"/>
      <c r="M119" s="228"/>
      <c r="N119" s="229"/>
      <c r="O119" s="229"/>
      <c r="P119" s="229"/>
      <c r="Q119" s="229"/>
      <c r="R119" s="229"/>
      <c r="S119" s="229"/>
      <c r="T119" s="230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1" t="s">
        <v>128</v>
      </c>
      <c r="AU119" s="231" t="s">
        <v>80</v>
      </c>
      <c r="AV119" s="13" t="s">
        <v>80</v>
      </c>
      <c r="AW119" s="13" t="s">
        <v>32</v>
      </c>
      <c r="AX119" s="13" t="s">
        <v>70</v>
      </c>
      <c r="AY119" s="231" t="s">
        <v>116</v>
      </c>
    </row>
    <row r="120" spans="1:51" s="15" customFormat="1" ht="12">
      <c r="A120" s="15"/>
      <c r="B120" s="242"/>
      <c r="C120" s="243"/>
      <c r="D120" s="222" t="s">
        <v>128</v>
      </c>
      <c r="E120" s="244" t="s">
        <v>19</v>
      </c>
      <c r="F120" s="245" t="s">
        <v>145</v>
      </c>
      <c r="G120" s="243"/>
      <c r="H120" s="246">
        <v>2</v>
      </c>
      <c r="I120" s="247"/>
      <c r="J120" s="243"/>
      <c r="K120" s="243"/>
      <c r="L120" s="248"/>
      <c r="M120" s="249"/>
      <c r="N120" s="250"/>
      <c r="O120" s="250"/>
      <c r="P120" s="250"/>
      <c r="Q120" s="250"/>
      <c r="R120" s="250"/>
      <c r="S120" s="250"/>
      <c r="T120" s="251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T120" s="252" t="s">
        <v>128</v>
      </c>
      <c r="AU120" s="252" t="s">
        <v>80</v>
      </c>
      <c r="AV120" s="15" t="s">
        <v>124</v>
      </c>
      <c r="AW120" s="15" t="s">
        <v>32</v>
      </c>
      <c r="AX120" s="15" t="s">
        <v>78</v>
      </c>
      <c r="AY120" s="252" t="s">
        <v>116</v>
      </c>
    </row>
    <row r="121" spans="1:63" s="12" customFormat="1" ht="22.8" customHeight="1">
      <c r="A121" s="12"/>
      <c r="B121" s="186"/>
      <c r="C121" s="187"/>
      <c r="D121" s="188" t="s">
        <v>69</v>
      </c>
      <c r="E121" s="200" t="s">
        <v>165</v>
      </c>
      <c r="F121" s="200" t="s">
        <v>166</v>
      </c>
      <c r="G121" s="187"/>
      <c r="H121" s="187"/>
      <c r="I121" s="190"/>
      <c r="J121" s="201">
        <f>BK121</f>
        <v>0</v>
      </c>
      <c r="K121" s="187"/>
      <c r="L121" s="192"/>
      <c r="M121" s="193"/>
      <c r="N121" s="194"/>
      <c r="O121" s="194"/>
      <c r="P121" s="195">
        <f>SUM(P122:P131)</f>
        <v>0</v>
      </c>
      <c r="Q121" s="194"/>
      <c r="R121" s="195">
        <f>SUM(R122:R131)</f>
        <v>0.008</v>
      </c>
      <c r="S121" s="194"/>
      <c r="T121" s="196">
        <f>SUM(T122:T131)</f>
        <v>3.268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197" t="s">
        <v>78</v>
      </c>
      <c r="AT121" s="198" t="s">
        <v>69</v>
      </c>
      <c r="AU121" s="198" t="s">
        <v>78</v>
      </c>
      <c r="AY121" s="197" t="s">
        <v>116</v>
      </c>
      <c r="BK121" s="199">
        <f>SUM(BK122:BK131)</f>
        <v>0</v>
      </c>
    </row>
    <row r="122" spans="1:65" s="2" customFormat="1" ht="24.15" customHeight="1">
      <c r="A122" s="40"/>
      <c r="B122" s="41"/>
      <c r="C122" s="202" t="s">
        <v>167</v>
      </c>
      <c r="D122" s="202" t="s">
        <v>119</v>
      </c>
      <c r="E122" s="203" t="s">
        <v>168</v>
      </c>
      <c r="F122" s="204" t="s">
        <v>169</v>
      </c>
      <c r="G122" s="205" t="s">
        <v>122</v>
      </c>
      <c r="H122" s="206">
        <v>200</v>
      </c>
      <c r="I122" s="207"/>
      <c r="J122" s="208">
        <f>ROUND(I122*H122,2)</f>
        <v>0</v>
      </c>
      <c r="K122" s="204" t="s">
        <v>123</v>
      </c>
      <c r="L122" s="46"/>
      <c r="M122" s="209" t="s">
        <v>19</v>
      </c>
      <c r="N122" s="210" t="s">
        <v>41</v>
      </c>
      <c r="O122" s="86"/>
      <c r="P122" s="211">
        <f>O122*H122</f>
        <v>0</v>
      </c>
      <c r="Q122" s="211">
        <v>4E-05</v>
      </c>
      <c r="R122" s="211">
        <f>Q122*H122</f>
        <v>0.008</v>
      </c>
      <c r="S122" s="211">
        <v>0</v>
      </c>
      <c r="T122" s="212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3" t="s">
        <v>124</v>
      </c>
      <c r="AT122" s="213" t="s">
        <v>119</v>
      </c>
      <c r="AU122" s="213" t="s">
        <v>80</v>
      </c>
      <c r="AY122" s="19" t="s">
        <v>116</v>
      </c>
      <c r="BE122" s="214">
        <f>IF(N122="základní",J122,0)</f>
        <v>0</v>
      </c>
      <c r="BF122" s="214">
        <f>IF(N122="snížená",J122,0)</f>
        <v>0</v>
      </c>
      <c r="BG122" s="214">
        <f>IF(N122="zákl. přenesená",J122,0)</f>
        <v>0</v>
      </c>
      <c r="BH122" s="214">
        <f>IF(N122="sníž. přenesená",J122,0)</f>
        <v>0</v>
      </c>
      <c r="BI122" s="214">
        <f>IF(N122="nulová",J122,0)</f>
        <v>0</v>
      </c>
      <c r="BJ122" s="19" t="s">
        <v>78</v>
      </c>
      <c r="BK122" s="214">
        <f>ROUND(I122*H122,2)</f>
        <v>0</v>
      </c>
      <c r="BL122" s="19" t="s">
        <v>124</v>
      </c>
      <c r="BM122" s="213" t="s">
        <v>170</v>
      </c>
    </row>
    <row r="123" spans="1:47" s="2" customFormat="1" ht="12">
      <c r="A123" s="40"/>
      <c r="B123" s="41"/>
      <c r="C123" s="42"/>
      <c r="D123" s="215" t="s">
        <v>126</v>
      </c>
      <c r="E123" s="42"/>
      <c r="F123" s="216" t="s">
        <v>171</v>
      </c>
      <c r="G123" s="42"/>
      <c r="H123" s="42"/>
      <c r="I123" s="217"/>
      <c r="J123" s="42"/>
      <c r="K123" s="42"/>
      <c r="L123" s="46"/>
      <c r="M123" s="218"/>
      <c r="N123" s="219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126</v>
      </c>
      <c r="AU123" s="19" t="s">
        <v>80</v>
      </c>
    </row>
    <row r="124" spans="1:51" s="13" customFormat="1" ht="12">
      <c r="A124" s="13"/>
      <c r="B124" s="220"/>
      <c r="C124" s="221"/>
      <c r="D124" s="222" t="s">
        <v>128</v>
      </c>
      <c r="E124" s="223" t="s">
        <v>19</v>
      </c>
      <c r="F124" s="224" t="s">
        <v>172</v>
      </c>
      <c r="G124" s="221"/>
      <c r="H124" s="225">
        <v>200</v>
      </c>
      <c r="I124" s="226"/>
      <c r="J124" s="221"/>
      <c r="K124" s="221"/>
      <c r="L124" s="227"/>
      <c r="M124" s="228"/>
      <c r="N124" s="229"/>
      <c r="O124" s="229"/>
      <c r="P124" s="229"/>
      <c r="Q124" s="229"/>
      <c r="R124" s="229"/>
      <c r="S124" s="229"/>
      <c r="T124" s="230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1" t="s">
        <v>128</v>
      </c>
      <c r="AU124" s="231" t="s">
        <v>80</v>
      </c>
      <c r="AV124" s="13" t="s">
        <v>80</v>
      </c>
      <c r="AW124" s="13" t="s">
        <v>32</v>
      </c>
      <c r="AX124" s="13" t="s">
        <v>78</v>
      </c>
      <c r="AY124" s="231" t="s">
        <v>116</v>
      </c>
    </row>
    <row r="125" spans="1:65" s="2" customFormat="1" ht="24.15" customHeight="1">
      <c r="A125" s="40"/>
      <c r="B125" s="41"/>
      <c r="C125" s="202" t="s">
        <v>149</v>
      </c>
      <c r="D125" s="202" t="s">
        <v>119</v>
      </c>
      <c r="E125" s="203" t="s">
        <v>173</v>
      </c>
      <c r="F125" s="204" t="s">
        <v>174</v>
      </c>
      <c r="G125" s="205" t="s">
        <v>122</v>
      </c>
      <c r="H125" s="206">
        <v>43</v>
      </c>
      <c r="I125" s="207"/>
      <c r="J125" s="208">
        <f>ROUND(I125*H125,2)</f>
        <v>0</v>
      </c>
      <c r="K125" s="204" t="s">
        <v>123</v>
      </c>
      <c r="L125" s="46"/>
      <c r="M125" s="209" t="s">
        <v>19</v>
      </c>
      <c r="N125" s="210" t="s">
        <v>41</v>
      </c>
      <c r="O125" s="86"/>
      <c r="P125" s="211">
        <f>O125*H125</f>
        <v>0</v>
      </c>
      <c r="Q125" s="211">
        <v>0</v>
      </c>
      <c r="R125" s="211">
        <f>Q125*H125</f>
        <v>0</v>
      </c>
      <c r="S125" s="211">
        <v>0.076</v>
      </c>
      <c r="T125" s="212">
        <f>S125*H125</f>
        <v>3.268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3" t="s">
        <v>124</v>
      </c>
      <c r="AT125" s="213" t="s">
        <v>119</v>
      </c>
      <c r="AU125" s="213" t="s">
        <v>80</v>
      </c>
      <c r="AY125" s="19" t="s">
        <v>116</v>
      </c>
      <c r="BE125" s="214">
        <f>IF(N125="základní",J125,0)</f>
        <v>0</v>
      </c>
      <c r="BF125" s="214">
        <f>IF(N125="snížená",J125,0)</f>
        <v>0</v>
      </c>
      <c r="BG125" s="214">
        <f>IF(N125="zákl. přenesená",J125,0)</f>
        <v>0</v>
      </c>
      <c r="BH125" s="214">
        <f>IF(N125="sníž. přenesená",J125,0)</f>
        <v>0</v>
      </c>
      <c r="BI125" s="214">
        <f>IF(N125="nulová",J125,0)</f>
        <v>0</v>
      </c>
      <c r="BJ125" s="19" t="s">
        <v>78</v>
      </c>
      <c r="BK125" s="214">
        <f>ROUND(I125*H125,2)</f>
        <v>0</v>
      </c>
      <c r="BL125" s="19" t="s">
        <v>124</v>
      </c>
      <c r="BM125" s="213" t="s">
        <v>175</v>
      </c>
    </row>
    <row r="126" spans="1:47" s="2" customFormat="1" ht="12">
      <c r="A126" s="40"/>
      <c r="B126" s="41"/>
      <c r="C126" s="42"/>
      <c r="D126" s="215" t="s">
        <v>126</v>
      </c>
      <c r="E126" s="42"/>
      <c r="F126" s="216" t="s">
        <v>176</v>
      </c>
      <c r="G126" s="42"/>
      <c r="H126" s="42"/>
      <c r="I126" s="217"/>
      <c r="J126" s="42"/>
      <c r="K126" s="42"/>
      <c r="L126" s="46"/>
      <c r="M126" s="218"/>
      <c r="N126" s="219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126</v>
      </c>
      <c r="AU126" s="19" t="s">
        <v>80</v>
      </c>
    </row>
    <row r="127" spans="1:47" s="2" customFormat="1" ht="12">
      <c r="A127" s="40"/>
      <c r="B127" s="41"/>
      <c r="C127" s="42"/>
      <c r="D127" s="222" t="s">
        <v>177</v>
      </c>
      <c r="E127" s="42"/>
      <c r="F127" s="263" t="s">
        <v>178</v>
      </c>
      <c r="G127" s="42"/>
      <c r="H127" s="42"/>
      <c r="I127" s="217"/>
      <c r="J127" s="42"/>
      <c r="K127" s="42"/>
      <c r="L127" s="46"/>
      <c r="M127" s="218"/>
      <c r="N127" s="219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177</v>
      </c>
      <c r="AU127" s="19" t="s">
        <v>80</v>
      </c>
    </row>
    <row r="128" spans="1:51" s="13" customFormat="1" ht="12">
      <c r="A128" s="13"/>
      <c r="B128" s="220"/>
      <c r="C128" s="221"/>
      <c r="D128" s="222" t="s">
        <v>128</v>
      </c>
      <c r="E128" s="223" t="s">
        <v>19</v>
      </c>
      <c r="F128" s="224" t="s">
        <v>142</v>
      </c>
      <c r="G128" s="221"/>
      <c r="H128" s="225">
        <v>13</v>
      </c>
      <c r="I128" s="226"/>
      <c r="J128" s="221"/>
      <c r="K128" s="221"/>
      <c r="L128" s="227"/>
      <c r="M128" s="228"/>
      <c r="N128" s="229"/>
      <c r="O128" s="229"/>
      <c r="P128" s="229"/>
      <c r="Q128" s="229"/>
      <c r="R128" s="229"/>
      <c r="S128" s="229"/>
      <c r="T128" s="230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1" t="s">
        <v>128</v>
      </c>
      <c r="AU128" s="231" t="s">
        <v>80</v>
      </c>
      <c r="AV128" s="13" t="s">
        <v>80</v>
      </c>
      <c r="AW128" s="13" t="s">
        <v>32</v>
      </c>
      <c r="AX128" s="13" t="s">
        <v>70</v>
      </c>
      <c r="AY128" s="231" t="s">
        <v>116</v>
      </c>
    </row>
    <row r="129" spans="1:51" s="13" customFormat="1" ht="12">
      <c r="A129" s="13"/>
      <c r="B129" s="220"/>
      <c r="C129" s="221"/>
      <c r="D129" s="222" t="s">
        <v>128</v>
      </c>
      <c r="E129" s="223" t="s">
        <v>19</v>
      </c>
      <c r="F129" s="224" t="s">
        <v>143</v>
      </c>
      <c r="G129" s="221"/>
      <c r="H129" s="225">
        <v>15</v>
      </c>
      <c r="I129" s="226"/>
      <c r="J129" s="221"/>
      <c r="K129" s="221"/>
      <c r="L129" s="227"/>
      <c r="M129" s="228"/>
      <c r="N129" s="229"/>
      <c r="O129" s="229"/>
      <c r="P129" s="229"/>
      <c r="Q129" s="229"/>
      <c r="R129" s="229"/>
      <c r="S129" s="229"/>
      <c r="T129" s="23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1" t="s">
        <v>128</v>
      </c>
      <c r="AU129" s="231" t="s">
        <v>80</v>
      </c>
      <c r="AV129" s="13" t="s">
        <v>80</v>
      </c>
      <c r="AW129" s="13" t="s">
        <v>32</v>
      </c>
      <c r="AX129" s="13" t="s">
        <v>70</v>
      </c>
      <c r="AY129" s="231" t="s">
        <v>116</v>
      </c>
    </row>
    <row r="130" spans="1:51" s="13" customFormat="1" ht="12">
      <c r="A130" s="13"/>
      <c r="B130" s="220"/>
      <c r="C130" s="221"/>
      <c r="D130" s="222" t="s">
        <v>128</v>
      </c>
      <c r="E130" s="223" t="s">
        <v>19</v>
      </c>
      <c r="F130" s="224" t="s">
        <v>144</v>
      </c>
      <c r="G130" s="221"/>
      <c r="H130" s="225">
        <v>15</v>
      </c>
      <c r="I130" s="226"/>
      <c r="J130" s="221"/>
      <c r="K130" s="221"/>
      <c r="L130" s="227"/>
      <c r="M130" s="228"/>
      <c r="N130" s="229"/>
      <c r="O130" s="229"/>
      <c r="P130" s="229"/>
      <c r="Q130" s="229"/>
      <c r="R130" s="229"/>
      <c r="S130" s="229"/>
      <c r="T130" s="23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1" t="s">
        <v>128</v>
      </c>
      <c r="AU130" s="231" t="s">
        <v>80</v>
      </c>
      <c r="AV130" s="13" t="s">
        <v>80</v>
      </c>
      <c r="AW130" s="13" t="s">
        <v>32</v>
      </c>
      <c r="AX130" s="13" t="s">
        <v>70</v>
      </c>
      <c r="AY130" s="231" t="s">
        <v>116</v>
      </c>
    </row>
    <row r="131" spans="1:51" s="15" customFormat="1" ht="12">
      <c r="A131" s="15"/>
      <c r="B131" s="242"/>
      <c r="C131" s="243"/>
      <c r="D131" s="222" t="s">
        <v>128</v>
      </c>
      <c r="E131" s="244" t="s">
        <v>19</v>
      </c>
      <c r="F131" s="245" t="s">
        <v>145</v>
      </c>
      <c r="G131" s="243"/>
      <c r="H131" s="246">
        <v>43</v>
      </c>
      <c r="I131" s="247"/>
      <c r="J131" s="243"/>
      <c r="K131" s="243"/>
      <c r="L131" s="248"/>
      <c r="M131" s="249"/>
      <c r="N131" s="250"/>
      <c r="O131" s="250"/>
      <c r="P131" s="250"/>
      <c r="Q131" s="250"/>
      <c r="R131" s="250"/>
      <c r="S131" s="250"/>
      <c r="T131" s="251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52" t="s">
        <v>128</v>
      </c>
      <c r="AU131" s="252" t="s">
        <v>80</v>
      </c>
      <c r="AV131" s="15" t="s">
        <v>124</v>
      </c>
      <c r="AW131" s="15" t="s">
        <v>32</v>
      </c>
      <c r="AX131" s="15" t="s">
        <v>78</v>
      </c>
      <c r="AY131" s="252" t="s">
        <v>116</v>
      </c>
    </row>
    <row r="132" spans="1:63" s="12" customFormat="1" ht="22.8" customHeight="1">
      <c r="A132" s="12"/>
      <c r="B132" s="186"/>
      <c r="C132" s="187"/>
      <c r="D132" s="188" t="s">
        <v>69</v>
      </c>
      <c r="E132" s="200" t="s">
        <v>179</v>
      </c>
      <c r="F132" s="200" t="s">
        <v>180</v>
      </c>
      <c r="G132" s="187"/>
      <c r="H132" s="187"/>
      <c r="I132" s="190"/>
      <c r="J132" s="201">
        <f>BK132</f>
        <v>0</v>
      </c>
      <c r="K132" s="187"/>
      <c r="L132" s="192"/>
      <c r="M132" s="193"/>
      <c r="N132" s="194"/>
      <c r="O132" s="194"/>
      <c r="P132" s="195">
        <f>SUM(P133:P144)</f>
        <v>0</v>
      </c>
      <c r="Q132" s="194"/>
      <c r="R132" s="195">
        <f>SUM(R133:R144)</f>
        <v>0</v>
      </c>
      <c r="S132" s="194"/>
      <c r="T132" s="196">
        <f>SUM(T133:T144)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97" t="s">
        <v>78</v>
      </c>
      <c r="AT132" s="198" t="s">
        <v>69</v>
      </c>
      <c r="AU132" s="198" t="s">
        <v>78</v>
      </c>
      <c r="AY132" s="197" t="s">
        <v>116</v>
      </c>
      <c r="BK132" s="199">
        <f>SUM(BK133:BK144)</f>
        <v>0</v>
      </c>
    </row>
    <row r="133" spans="1:65" s="2" customFormat="1" ht="24.15" customHeight="1">
      <c r="A133" s="40"/>
      <c r="B133" s="41"/>
      <c r="C133" s="202" t="s">
        <v>165</v>
      </c>
      <c r="D133" s="202" t="s">
        <v>119</v>
      </c>
      <c r="E133" s="203" t="s">
        <v>181</v>
      </c>
      <c r="F133" s="204" t="s">
        <v>182</v>
      </c>
      <c r="G133" s="205" t="s">
        <v>183</v>
      </c>
      <c r="H133" s="206">
        <v>4.347</v>
      </c>
      <c r="I133" s="207"/>
      <c r="J133" s="208">
        <f>ROUND(I133*H133,2)</f>
        <v>0</v>
      </c>
      <c r="K133" s="204" t="s">
        <v>123</v>
      </c>
      <c r="L133" s="46"/>
      <c r="M133" s="209" t="s">
        <v>19</v>
      </c>
      <c r="N133" s="210" t="s">
        <v>41</v>
      </c>
      <c r="O133" s="86"/>
      <c r="P133" s="211">
        <f>O133*H133</f>
        <v>0</v>
      </c>
      <c r="Q133" s="211">
        <v>0</v>
      </c>
      <c r="R133" s="211">
        <f>Q133*H133</f>
        <v>0</v>
      </c>
      <c r="S133" s="211">
        <v>0</v>
      </c>
      <c r="T133" s="212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3" t="s">
        <v>124</v>
      </c>
      <c r="AT133" s="213" t="s">
        <v>119</v>
      </c>
      <c r="AU133" s="213" t="s">
        <v>80</v>
      </c>
      <c r="AY133" s="19" t="s">
        <v>116</v>
      </c>
      <c r="BE133" s="214">
        <f>IF(N133="základní",J133,0)</f>
        <v>0</v>
      </c>
      <c r="BF133" s="214">
        <f>IF(N133="snížená",J133,0)</f>
        <v>0</v>
      </c>
      <c r="BG133" s="214">
        <f>IF(N133="zákl. přenesená",J133,0)</f>
        <v>0</v>
      </c>
      <c r="BH133" s="214">
        <f>IF(N133="sníž. přenesená",J133,0)</f>
        <v>0</v>
      </c>
      <c r="BI133" s="214">
        <f>IF(N133="nulová",J133,0)</f>
        <v>0</v>
      </c>
      <c r="BJ133" s="19" t="s">
        <v>78</v>
      </c>
      <c r="BK133" s="214">
        <f>ROUND(I133*H133,2)</f>
        <v>0</v>
      </c>
      <c r="BL133" s="19" t="s">
        <v>124</v>
      </c>
      <c r="BM133" s="213" t="s">
        <v>184</v>
      </c>
    </row>
    <row r="134" spans="1:47" s="2" customFormat="1" ht="12">
      <c r="A134" s="40"/>
      <c r="B134" s="41"/>
      <c r="C134" s="42"/>
      <c r="D134" s="215" t="s">
        <v>126</v>
      </c>
      <c r="E134" s="42"/>
      <c r="F134" s="216" t="s">
        <v>185</v>
      </c>
      <c r="G134" s="42"/>
      <c r="H134" s="42"/>
      <c r="I134" s="217"/>
      <c r="J134" s="42"/>
      <c r="K134" s="42"/>
      <c r="L134" s="46"/>
      <c r="M134" s="218"/>
      <c r="N134" s="219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126</v>
      </c>
      <c r="AU134" s="19" t="s">
        <v>80</v>
      </c>
    </row>
    <row r="135" spans="1:65" s="2" customFormat="1" ht="37.8" customHeight="1">
      <c r="A135" s="40"/>
      <c r="B135" s="41"/>
      <c r="C135" s="202" t="s">
        <v>186</v>
      </c>
      <c r="D135" s="202" t="s">
        <v>119</v>
      </c>
      <c r="E135" s="203" t="s">
        <v>187</v>
      </c>
      <c r="F135" s="204" t="s">
        <v>188</v>
      </c>
      <c r="G135" s="205" t="s">
        <v>183</v>
      </c>
      <c r="H135" s="206">
        <v>8.694</v>
      </c>
      <c r="I135" s="207"/>
      <c r="J135" s="208">
        <f>ROUND(I135*H135,2)</f>
        <v>0</v>
      </c>
      <c r="K135" s="204" t="s">
        <v>123</v>
      </c>
      <c r="L135" s="46"/>
      <c r="M135" s="209" t="s">
        <v>19</v>
      </c>
      <c r="N135" s="210" t="s">
        <v>41</v>
      </c>
      <c r="O135" s="86"/>
      <c r="P135" s="211">
        <f>O135*H135</f>
        <v>0</v>
      </c>
      <c r="Q135" s="211">
        <v>0</v>
      </c>
      <c r="R135" s="211">
        <f>Q135*H135</f>
        <v>0</v>
      </c>
      <c r="S135" s="211">
        <v>0</v>
      </c>
      <c r="T135" s="212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3" t="s">
        <v>124</v>
      </c>
      <c r="AT135" s="213" t="s">
        <v>119</v>
      </c>
      <c r="AU135" s="213" t="s">
        <v>80</v>
      </c>
      <c r="AY135" s="19" t="s">
        <v>116</v>
      </c>
      <c r="BE135" s="214">
        <f>IF(N135="základní",J135,0)</f>
        <v>0</v>
      </c>
      <c r="BF135" s="214">
        <f>IF(N135="snížená",J135,0)</f>
        <v>0</v>
      </c>
      <c r="BG135" s="214">
        <f>IF(N135="zákl. přenesená",J135,0)</f>
        <v>0</v>
      </c>
      <c r="BH135" s="214">
        <f>IF(N135="sníž. přenesená",J135,0)</f>
        <v>0</v>
      </c>
      <c r="BI135" s="214">
        <f>IF(N135="nulová",J135,0)</f>
        <v>0</v>
      </c>
      <c r="BJ135" s="19" t="s">
        <v>78</v>
      </c>
      <c r="BK135" s="214">
        <f>ROUND(I135*H135,2)</f>
        <v>0</v>
      </c>
      <c r="BL135" s="19" t="s">
        <v>124</v>
      </c>
      <c r="BM135" s="213" t="s">
        <v>189</v>
      </c>
    </row>
    <row r="136" spans="1:47" s="2" customFormat="1" ht="12">
      <c r="A136" s="40"/>
      <c r="B136" s="41"/>
      <c r="C136" s="42"/>
      <c r="D136" s="215" t="s">
        <v>126</v>
      </c>
      <c r="E136" s="42"/>
      <c r="F136" s="216" t="s">
        <v>190</v>
      </c>
      <c r="G136" s="42"/>
      <c r="H136" s="42"/>
      <c r="I136" s="217"/>
      <c r="J136" s="42"/>
      <c r="K136" s="42"/>
      <c r="L136" s="46"/>
      <c r="M136" s="218"/>
      <c r="N136" s="219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126</v>
      </c>
      <c r="AU136" s="19" t="s">
        <v>80</v>
      </c>
    </row>
    <row r="137" spans="1:51" s="13" customFormat="1" ht="12">
      <c r="A137" s="13"/>
      <c r="B137" s="220"/>
      <c r="C137" s="221"/>
      <c r="D137" s="222" t="s">
        <v>128</v>
      </c>
      <c r="E137" s="221"/>
      <c r="F137" s="224" t="s">
        <v>191</v>
      </c>
      <c r="G137" s="221"/>
      <c r="H137" s="225">
        <v>8.694</v>
      </c>
      <c r="I137" s="226"/>
      <c r="J137" s="221"/>
      <c r="K137" s="221"/>
      <c r="L137" s="227"/>
      <c r="M137" s="228"/>
      <c r="N137" s="229"/>
      <c r="O137" s="229"/>
      <c r="P137" s="229"/>
      <c r="Q137" s="229"/>
      <c r="R137" s="229"/>
      <c r="S137" s="229"/>
      <c r="T137" s="23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1" t="s">
        <v>128</v>
      </c>
      <c r="AU137" s="231" t="s">
        <v>80</v>
      </c>
      <c r="AV137" s="13" t="s">
        <v>80</v>
      </c>
      <c r="AW137" s="13" t="s">
        <v>4</v>
      </c>
      <c r="AX137" s="13" t="s">
        <v>78</v>
      </c>
      <c r="AY137" s="231" t="s">
        <v>116</v>
      </c>
    </row>
    <row r="138" spans="1:65" s="2" customFormat="1" ht="21.75" customHeight="1">
      <c r="A138" s="40"/>
      <c r="B138" s="41"/>
      <c r="C138" s="202" t="s">
        <v>192</v>
      </c>
      <c r="D138" s="202" t="s">
        <v>119</v>
      </c>
      <c r="E138" s="203" t="s">
        <v>193</v>
      </c>
      <c r="F138" s="204" t="s">
        <v>194</v>
      </c>
      <c r="G138" s="205" t="s">
        <v>183</v>
      </c>
      <c r="H138" s="206">
        <v>4.347</v>
      </c>
      <c r="I138" s="207"/>
      <c r="J138" s="208">
        <f>ROUND(I138*H138,2)</f>
        <v>0</v>
      </c>
      <c r="K138" s="204" t="s">
        <v>123</v>
      </c>
      <c r="L138" s="46"/>
      <c r="M138" s="209" t="s">
        <v>19</v>
      </c>
      <c r="N138" s="210" t="s">
        <v>41</v>
      </c>
      <c r="O138" s="86"/>
      <c r="P138" s="211">
        <f>O138*H138</f>
        <v>0</v>
      </c>
      <c r="Q138" s="211">
        <v>0</v>
      </c>
      <c r="R138" s="211">
        <f>Q138*H138</f>
        <v>0</v>
      </c>
      <c r="S138" s="211">
        <v>0</v>
      </c>
      <c r="T138" s="212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3" t="s">
        <v>124</v>
      </c>
      <c r="AT138" s="213" t="s">
        <v>119</v>
      </c>
      <c r="AU138" s="213" t="s">
        <v>80</v>
      </c>
      <c r="AY138" s="19" t="s">
        <v>116</v>
      </c>
      <c r="BE138" s="214">
        <f>IF(N138="základní",J138,0)</f>
        <v>0</v>
      </c>
      <c r="BF138" s="214">
        <f>IF(N138="snížená",J138,0)</f>
        <v>0</v>
      </c>
      <c r="BG138" s="214">
        <f>IF(N138="zákl. přenesená",J138,0)</f>
        <v>0</v>
      </c>
      <c r="BH138" s="214">
        <f>IF(N138="sníž. přenesená",J138,0)</f>
        <v>0</v>
      </c>
      <c r="BI138" s="214">
        <f>IF(N138="nulová",J138,0)</f>
        <v>0</v>
      </c>
      <c r="BJ138" s="19" t="s">
        <v>78</v>
      </c>
      <c r="BK138" s="214">
        <f>ROUND(I138*H138,2)</f>
        <v>0</v>
      </c>
      <c r="BL138" s="19" t="s">
        <v>124</v>
      </c>
      <c r="BM138" s="213" t="s">
        <v>195</v>
      </c>
    </row>
    <row r="139" spans="1:47" s="2" customFormat="1" ht="12">
      <c r="A139" s="40"/>
      <c r="B139" s="41"/>
      <c r="C139" s="42"/>
      <c r="D139" s="215" t="s">
        <v>126</v>
      </c>
      <c r="E139" s="42"/>
      <c r="F139" s="216" t="s">
        <v>196</v>
      </c>
      <c r="G139" s="42"/>
      <c r="H139" s="42"/>
      <c r="I139" s="217"/>
      <c r="J139" s="42"/>
      <c r="K139" s="42"/>
      <c r="L139" s="46"/>
      <c r="M139" s="218"/>
      <c r="N139" s="219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126</v>
      </c>
      <c r="AU139" s="19" t="s">
        <v>80</v>
      </c>
    </row>
    <row r="140" spans="1:65" s="2" customFormat="1" ht="24.15" customHeight="1">
      <c r="A140" s="40"/>
      <c r="B140" s="41"/>
      <c r="C140" s="202" t="s">
        <v>8</v>
      </c>
      <c r="D140" s="202" t="s">
        <v>119</v>
      </c>
      <c r="E140" s="203" t="s">
        <v>197</v>
      </c>
      <c r="F140" s="204" t="s">
        <v>198</v>
      </c>
      <c r="G140" s="205" t="s">
        <v>183</v>
      </c>
      <c r="H140" s="206">
        <v>65.205</v>
      </c>
      <c r="I140" s="207"/>
      <c r="J140" s="208">
        <f>ROUND(I140*H140,2)</f>
        <v>0</v>
      </c>
      <c r="K140" s="204" t="s">
        <v>123</v>
      </c>
      <c r="L140" s="46"/>
      <c r="M140" s="209" t="s">
        <v>19</v>
      </c>
      <c r="N140" s="210" t="s">
        <v>41</v>
      </c>
      <c r="O140" s="86"/>
      <c r="P140" s="211">
        <f>O140*H140</f>
        <v>0</v>
      </c>
      <c r="Q140" s="211">
        <v>0</v>
      </c>
      <c r="R140" s="211">
        <f>Q140*H140</f>
        <v>0</v>
      </c>
      <c r="S140" s="211">
        <v>0</v>
      </c>
      <c r="T140" s="212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3" t="s">
        <v>124</v>
      </c>
      <c r="AT140" s="213" t="s">
        <v>119</v>
      </c>
      <c r="AU140" s="213" t="s">
        <v>80</v>
      </c>
      <c r="AY140" s="19" t="s">
        <v>116</v>
      </c>
      <c r="BE140" s="214">
        <f>IF(N140="základní",J140,0)</f>
        <v>0</v>
      </c>
      <c r="BF140" s="214">
        <f>IF(N140="snížená",J140,0)</f>
        <v>0</v>
      </c>
      <c r="BG140" s="214">
        <f>IF(N140="zákl. přenesená",J140,0)</f>
        <v>0</v>
      </c>
      <c r="BH140" s="214">
        <f>IF(N140="sníž. přenesená",J140,0)</f>
        <v>0</v>
      </c>
      <c r="BI140" s="214">
        <f>IF(N140="nulová",J140,0)</f>
        <v>0</v>
      </c>
      <c r="BJ140" s="19" t="s">
        <v>78</v>
      </c>
      <c r="BK140" s="214">
        <f>ROUND(I140*H140,2)</f>
        <v>0</v>
      </c>
      <c r="BL140" s="19" t="s">
        <v>124</v>
      </c>
      <c r="BM140" s="213" t="s">
        <v>199</v>
      </c>
    </row>
    <row r="141" spans="1:47" s="2" customFormat="1" ht="12">
      <c r="A141" s="40"/>
      <c r="B141" s="41"/>
      <c r="C141" s="42"/>
      <c r="D141" s="215" t="s">
        <v>126</v>
      </c>
      <c r="E141" s="42"/>
      <c r="F141" s="216" t="s">
        <v>200</v>
      </c>
      <c r="G141" s="42"/>
      <c r="H141" s="42"/>
      <c r="I141" s="217"/>
      <c r="J141" s="42"/>
      <c r="K141" s="42"/>
      <c r="L141" s="46"/>
      <c r="M141" s="218"/>
      <c r="N141" s="219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126</v>
      </c>
      <c r="AU141" s="19" t="s">
        <v>80</v>
      </c>
    </row>
    <row r="142" spans="1:51" s="13" customFormat="1" ht="12">
      <c r="A142" s="13"/>
      <c r="B142" s="220"/>
      <c r="C142" s="221"/>
      <c r="D142" s="222" t="s">
        <v>128</v>
      </c>
      <c r="E142" s="221"/>
      <c r="F142" s="224" t="s">
        <v>201</v>
      </c>
      <c r="G142" s="221"/>
      <c r="H142" s="225">
        <v>65.205</v>
      </c>
      <c r="I142" s="226"/>
      <c r="J142" s="221"/>
      <c r="K142" s="221"/>
      <c r="L142" s="227"/>
      <c r="M142" s="228"/>
      <c r="N142" s="229"/>
      <c r="O142" s="229"/>
      <c r="P142" s="229"/>
      <c r="Q142" s="229"/>
      <c r="R142" s="229"/>
      <c r="S142" s="229"/>
      <c r="T142" s="23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1" t="s">
        <v>128</v>
      </c>
      <c r="AU142" s="231" t="s">
        <v>80</v>
      </c>
      <c r="AV142" s="13" t="s">
        <v>80</v>
      </c>
      <c r="AW142" s="13" t="s">
        <v>4</v>
      </c>
      <c r="AX142" s="13" t="s">
        <v>78</v>
      </c>
      <c r="AY142" s="231" t="s">
        <v>116</v>
      </c>
    </row>
    <row r="143" spans="1:65" s="2" customFormat="1" ht="24.15" customHeight="1">
      <c r="A143" s="40"/>
      <c r="B143" s="41"/>
      <c r="C143" s="202" t="s">
        <v>202</v>
      </c>
      <c r="D143" s="202" t="s">
        <v>119</v>
      </c>
      <c r="E143" s="203" t="s">
        <v>203</v>
      </c>
      <c r="F143" s="204" t="s">
        <v>204</v>
      </c>
      <c r="G143" s="205" t="s">
        <v>183</v>
      </c>
      <c r="H143" s="206">
        <v>4.347</v>
      </c>
      <c r="I143" s="207"/>
      <c r="J143" s="208">
        <f>ROUND(I143*H143,2)</f>
        <v>0</v>
      </c>
      <c r="K143" s="204" t="s">
        <v>123</v>
      </c>
      <c r="L143" s="46"/>
      <c r="M143" s="209" t="s">
        <v>19</v>
      </c>
      <c r="N143" s="210" t="s">
        <v>41</v>
      </c>
      <c r="O143" s="86"/>
      <c r="P143" s="211">
        <f>O143*H143</f>
        <v>0</v>
      </c>
      <c r="Q143" s="211">
        <v>0</v>
      </c>
      <c r="R143" s="211">
        <f>Q143*H143</f>
        <v>0</v>
      </c>
      <c r="S143" s="211">
        <v>0</v>
      </c>
      <c r="T143" s="212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3" t="s">
        <v>124</v>
      </c>
      <c r="AT143" s="213" t="s">
        <v>119</v>
      </c>
      <c r="AU143" s="213" t="s">
        <v>80</v>
      </c>
      <c r="AY143" s="19" t="s">
        <v>116</v>
      </c>
      <c r="BE143" s="214">
        <f>IF(N143="základní",J143,0)</f>
        <v>0</v>
      </c>
      <c r="BF143" s="214">
        <f>IF(N143="snížená",J143,0)</f>
        <v>0</v>
      </c>
      <c r="BG143" s="214">
        <f>IF(N143="zákl. přenesená",J143,0)</f>
        <v>0</v>
      </c>
      <c r="BH143" s="214">
        <f>IF(N143="sníž. přenesená",J143,0)</f>
        <v>0</v>
      </c>
      <c r="BI143" s="214">
        <f>IF(N143="nulová",J143,0)</f>
        <v>0</v>
      </c>
      <c r="BJ143" s="19" t="s">
        <v>78</v>
      </c>
      <c r="BK143" s="214">
        <f>ROUND(I143*H143,2)</f>
        <v>0</v>
      </c>
      <c r="BL143" s="19" t="s">
        <v>124</v>
      </c>
      <c r="BM143" s="213" t="s">
        <v>205</v>
      </c>
    </row>
    <row r="144" spans="1:47" s="2" customFormat="1" ht="12">
      <c r="A144" s="40"/>
      <c r="B144" s="41"/>
      <c r="C144" s="42"/>
      <c r="D144" s="215" t="s">
        <v>126</v>
      </c>
      <c r="E144" s="42"/>
      <c r="F144" s="216" t="s">
        <v>206</v>
      </c>
      <c r="G144" s="42"/>
      <c r="H144" s="42"/>
      <c r="I144" s="217"/>
      <c r="J144" s="42"/>
      <c r="K144" s="42"/>
      <c r="L144" s="46"/>
      <c r="M144" s="218"/>
      <c r="N144" s="219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126</v>
      </c>
      <c r="AU144" s="19" t="s">
        <v>80</v>
      </c>
    </row>
    <row r="145" spans="1:63" s="12" customFormat="1" ht="22.8" customHeight="1">
      <c r="A145" s="12"/>
      <c r="B145" s="186"/>
      <c r="C145" s="187"/>
      <c r="D145" s="188" t="s">
        <v>69</v>
      </c>
      <c r="E145" s="200" t="s">
        <v>207</v>
      </c>
      <c r="F145" s="200" t="s">
        <v>208</v>
      </c>
      <c r="G145" s="187"/>
      <c r="H145" s="187"/>
      <c r="I145" s="190"/>
      <c r="J145" s="201">
        <f>BK145</f>
        <v>0</v>
      </c>
      <c r="K145" s="187"/>
      <c r="L145" s="192"/>
      <c r="M145" s="193"/>
      <c r="N145" s="194"/>
      <c r="O145" s="194"/>
      <c r="P145" s="195">
        <f>SUM(P146:P147)</f>
        <v>0</v>
      </c>
      <c r="Q145" s="194"/>
      <c r="R145" s="195">
        <f>SUM(R146:R147)</f>
        <v>0</v>
      </c>
      <c r="S145" s="194"/>
      <c r="T145" s="196">
        <f>SUM(T146:T147)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197" t="s">
        <v>78</v>
      </c>
      <c r="AT145" s="198" t="s">
        <v>69</v>
      </c>
      <c r="AU145" s="198" t="s">
        <v>78</v>
      </c>
      <c r="AY145" s="197" t="s">
        <v>116</v>
      </c>
      <c r="BK145" s="199">
        <f>SUM(BK146:BK147)</f>
        <v>0</v>
      </c>
    </row>
    <row r="146" spans="1:65" s="2" customFormat="1" ht="33" customHeight="1">
      <c r="A146" s="40"/>
      <c r="B146" s="41"/>
      <c r="C146" s="202" t="s">
        <v>209</v>
      </c>
      <c r="D146" s="202" t="s">
        <v>119</v>
      </c>
      <c r="E146" s="203" t="s">
        <v>210</v>
      </c>
      <c r="F146" s="204" t="s">
        <v>211</v>
      </c>
      <c r="G146" s="205" t="s">
        <v>183</v>
      </c>
      <c r="H146" s="206">
        <v>3.513</v>
      </c>
      <c r="I146" s="207"/>
      <c r="J146" s="208">
        <f>ROUND(I146*H146,2)</f>
        <v>0</v>
      </c>
      <c r="K146" s="204" t="s">
        <v>123</v>
      </c>
      <c r="L146" s="46"/>
      <c r="M146" s="209" t="s">
        <v>19</v>
      </c>
      <c r="N146" s="210" t="s">
        <v>41</v>
      </c>
      <c r="O146" s="86"/>
      <c r="P146" s="211">
        <f>O146*H146</f>
        <v>0</v>
      </c>
      <c r="Q146" s="211">
        <v>0</v>
      </c>
      <c r="R146" s="211">
        <f>Q146*H146</f>
        <v>0</v>
      </c>
      <c r="S146" s="211">
        <v>0</v>
      </c>
      <c r="T146" s="212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3" t="s">
        <v>124</v>
      </c>
      <c r="AT146" s="213" t="s">
        <v>119</v>
      </c>
      <c r="AU146" s="213" t="s">
        <v>80</v>
      </c>
      <c r="AY146" s="19" t="s">
        <v>116</v>
      </c>
      <c r="BE146" s="214">
        <f>IF(N146="základní",J146,0)</f>
        <v>0</v>
      </c>
      <c r="BF146" s="214">
        <f>IF(N146="snížená",J146,0)</f>
        <v>0</v>
      </c>
      <c r="BG146" s="214">
        <f>IF(N146="zákl. přenesená",J146,0)</f>
        <v>0</v>
      </c>
      <c r="BH146" s="214">
        <f>IF(N146="sníž. přenesená",J146,0)</f>
        <v>0</v>
      </c>
      <c r="BI146" s="214">
        <f>IF(N146="nulová",J146,0)</f>
        <v>0</v>
      </c>
      <c r="BJ146" s="19" t="s">
        <v>78</v>
      </c>
      <c r="BK146" s="214">
        <f>ROUND(I146*H146,2)</f>
        <v>0</v>
      </c>
      <c r="BL146" s="19" t="s">
        <v>124</v>
      </c>
      <c r="BM146" s="213" t="s">
        <v>212</v>
      </c>
    </row>
    <row r="147" spans="1:47" s="2" customFormat="1" ht="12">
      <c r="A147" s="40"/>
      <c r="B147" s="41"/>
      <c r="C147" s="42"/>
      <c r="D147" s="215" t="s">
        <v>126</v>
      </c>
      <c r="E147" s="42"/>
      <c r="F147" s="216" t="s">
        <v>213</v>
      </c>
      <c r="G147" s="42"/>
      <c r="H147" s="42"/>
      <c r="I147" s="217"/>
      <c r="J147" s="42"/>
      <c r="K147" s="42"/>
      <c r="L147" s="46"/>
      <c r="M147" s="218"/>
      <c r="N147" s="219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126</v>
      </c>
      <c r="AU147" s="19" t="s">
        <v>80</v>
      </c>
    </row>
    <row r="148" spans="1:63" s="12" customFormat="1" ht="25.9" customHeight="1">
      <c r="A148" s="12"/>
      <c r="B148" s="186"/>
      <c r="C148" s="187"/>
      <c r="D148" s="188" t="s">
        <v>69</v>
      </c>
      <c r="E148" s="189" t="s">
        <v>214</v>
      </c>
      <c r="F148" s="189" t="s">
        <v>215</v>
      </c>
      <c r="G148" s="187"/>
      <c r="H148" s="187"/>
      <c r="I148" s="190"/>
      <c r="J148" s="191">
        <f>BK148</f>
        <v>0</v>
      </c>
      <c r="K148" s="187"/>
      <c r="L148" s="192"/>
      <c r="M148" s="193"/>
      <c r="N148" s="194"/>
      <c r="O148" s="194"/>
      <c r="P148" s="195">
        <f>P149+P184</f>
        <v>0</v>
      </c>
      <c r="Q148" s="194"/>
      <c r="R148" s="195">
        <f>R149+R184</f>
        <v>2.82295</v>
      </c>
      <c r="S148" s="194"/>
      <c r="T148" s="196">
        <f>T149+T184</f>
        <v>1.0793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197" t="s">
        <v>80</v>
      </c>
      <c r="AT148" s="198" t="s">
        <v>69</v>
      </c>
      <c r="AU148" s="198" t="s">
        <v>70</v>
      </c>
      <c r="AY148" s="197" t="s">
        <v>116</v>
      </c>
      <c r="BK148" s="199">
        <f>BK149+BK184</f>
        <v>0</v>
      </c>
    </row>
    <row r="149" spans="1:63" s="12" customFormat="1" ht="22.8" customHeight="1">
      <c r="A149" s="12"/>
      <c r="B149" s="186"/>
      <c r="C149" s="187"/>
      <c r="D149" s="188" t="s">
        <v>69</v>
      </c>
      <c r="E149" s="200" t="s">
        <v>216</v>
      </c>
      <c r="F149" s="200" t="s">
        <v>217</v>
      </c>
      <c r="G149" s="187"/>
      <c r="H149" s="187"/>
      <c r="I149" s="190"/>
      <c r="J149" s="201">
        <f>BK149</f>
        <v>0</v>
      </c>
      <c r="K149" s="187"/>
      <c r="L149" s="192"/>
      <c r="M149" s="193"/>
      <c r="N149" s="194"/>
      <c r="O149" s="194"/>
      <c r="P149" s="195">
        <f>SUM(P150:P183)</f>
        <v>0</v>
      </c>
      <c r="Q149" s="194"/>
      <c r="R149" s="195">
        <f>SUM(R150:R183)</f>
        <v>2.81865</v>
      </c>
      <c r="S149" s="194"/>
      <c r="T149" s="196">
        <f>SUM(T150:T183)</f>
        <v>1.0793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197" t="s">
        <v>80</v>
      </c>
      <c r="AT149" s="198" t="s">
        <v>69</v>
      </c>
      <c r="AU149" s="198" t="s">
        <v>78</v>
      </c>
      <c r="AY149" s="197" t="s">
        <v>116</v>
      </c>
      <c r="BK149" s="199">
        <f>SUM(BK150:BK183)</f>
        <v>0</v>
      </c>
    </row>
    <row r="150" spans="1:65" s="2" customFormat="1" ht="16.5" customHeight="1">
      <c r="A150" s="40"/>
      <c r="B150" s="41"/>
      <c r="C150" s="202" t="s">
        <v>218</v>
      </c>
      <c r="D150" s="202" t="s">
        <v>119</v>
      </c>
      <c r="E150" s="203" t="s">
        <v>219</v>
      </c>
      <c r="F150" s="204" t="s">
        <v>220</v>
      </c>
      <c r="G150" s="205" t="s">
        <v>140</v>
      </c>
      <c r="H150" s="206">
        <v>43</v>
      </c>
      <c r="I150" s="207"/>
      <c r="J150" s="208">
        <f>ROUND(I150*H150,2)</f>
        <v>0</v>
      </c>
      <c r="K150" s="204" t="s">
        <v>123</v>
      </c>
      <c r="L150" s="46"/>
      <c r="M150" s="209" t="s">
        <v>19</v>
      </c>
      <c r="N150" s="210" t="s">
        <v>41</v>
      </c>
      <c r="O150" s="86"/>
      <c r="P150" s="211">
        <f>O150*H150</f>
        <v>0</v>
      </c>
      <c r="Q150" s="211">
        <v>0</v>
      </c>
      <c r="R150" s="211">
        <f>Q150*H150</f>
        <v>0</v>
      </c>
      <c r="S150" s="211">
        <v>0.001</v>
      </c>
      <c r="T150" s="212">
        <f>S150*H150</f>
        <v>0.043000000000000003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3" t="s">
        <v>221</v>
      </c>
      <c r="AT150" s="213" t="s">
        <v>119</v>
      </c>
      <c r="AU150" s="213" t="s">
        <v>80</v>
      </c>
      <c r="AY150" s="19" t="s">
        <v>116</v>
      </c>
      <c r="BE150" s="214">
        <f>IF(N150="základní",J150,0)</f>
        <v>0</v>
      </c>
      <c r="BF150" s="214">
        <f>IF(N150="snížená",J150,0)</f>
        <v>0</v>
      </c>
      <c r="BG150" s="214">
        <f>IF(N150="zákl. přenesená",J150,0)</f>
        <v>0</v>
      </c>
      <c r="BH150" s="214">
        <f>IF(N150="sníž. přenesená",J150,0)</f>
        <v>0</v>
      </c>
      <c r="BI150" s="214">
        <f>IF(N150="nulová",J150,0)</f>
        <v>0</v>
      </c>
      <c r="BJ150" s="19" t="s">
        <v>78</v>
      </c>
      <c r="BK150" s="214">
        <f>ROUND(I150*H150,2)</f>
        <v>0</v>
      </c>
      <c r="BL150" s="19" t="s">
        <v>221</v>
      </c>
      <c r="BM150" s="213" t="s">
        <v>222</v>
      </c>
    </row>
    <row r="151" spans="1:47" s="2" customFormat="1" ht="12">
      <c r="A151" s="40"/>
      <c r="B151" s="41"/>
      <c r="C151" s="42"/>
      <c r="D151" s="215" t="s">
        <v>126</v>
      </c>
      <c r="E151" s="42"/>
      <c r="F151" s="216" t="s">
        <v>223</v>
      </c>
      <c r="G151" s="42"/>
      <c r="H151" s="42"/>
      <c r="I151" s="217"/>
      <c r="J151" s="42"/>
      <c r="K151" s="42"/>
      <c r="L151" s="46"/>
      <c r="M151" s="218"/>
      <c r="N151" s="219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126</v>
      </c>
      <c r="AU151" s="19" t="s">
        <v>80</v>
      </c>
    </row>
    <row r="152" spans="1:51" s="13" customFormat="1" ht="12">
      <c r="A152" s="13"/>
      <c r="B152" s="220"/>
      <c r="C152" s="221"/>
      <c r="D152" s="222" t="s">
        <v>128</v>
      </c>
      <c r="E152" s="223" t="s">
        <v>19</v>
      </c>
      <c r="F152" s="224" t="s">
        <v>224</v>
      </c>
      <c r="G152" s="221"/>
      <c r="H152" s="225">
        <v>43</v>
      </c>
      <c r="I152" s="226"/>
      <c r="J152" s="221"/>
      <c r="K152" s="221"/>
      <c r="L152" s="227"/>
      <c r="M152" s="228"/>
      <c r="N152" s="229"/>
      <c r="O152" s="229"/>
      <c r="P152" s="229"/>
      <c r="Q152" s="229"/>
      <c r="R152" s="229"/>
      <c r="S152" s="229"/>
      <c r="T152" s="23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1" t="s">
        <v>128</v>
      </c>
      <c r="AU152" s="231" t="s">
        <v>80</v>
      </c>
      <c r="AV152" s="13" t="s">
        <v>80</v>
      </c>
      <c r="AW152" s="13" t="s">
        <v>32</v>
      </c>
      <c r="AX152" s="13" t="s">
        <v>78</v>
      </c>
      <c r="AY152" s="231" t="s">
        <v>116</v>
      </c>
    </row>
    <row r="153" spans="1:65" s="2" customFormat="1" ht="24.15" customHeight="1">
      <c r="A153" s="40"/>
      <c r="B153" s="41"/>
      <c r="C153" s="202" t="s">
        <v>221</v>
      </c>
      <c r="D153" s="202" t="s">
        <v>119</v>
      </c>
      <c r="E153" s="203" t="s">
        <v>225</v>
      </c>
      <c r="F153" s="204" t="s">
        <v>226</v>
      </c>
      <c r="G153" s="205" t="s">
        <v>140</v>
      </c>
      <c r="H153" s="206">
        <v>23</v>
      </c>
      <c r="I153" s="207"/>
      <c r="J153" s="208">
        <f>ROUND(I153*H153,2)</f>
        <v>0</v>
      </c>
      <c r="K153" s="204" t="s">
        <v>123</v>
      </c>
      <c r="L153" s="46"/>
      <c r="M153" s="209" t="s">
        <v>19</v>
      </c>
      <c r="N153" s="210" t="s">
        <v>41</v>
      </c>
      <c r="O153" s="86"/>
      <c r="P153" s="211">
        <f>O153*H153</f>
        <v>0</v>
      </c>
      <c r="Q153" s="211">
        <v>0</v>
      </c>
      <c r="R153" s="211">
        <f>Q153*H153</f>
        <v>0</v>
      </c>
      <c r="S153" s="211">
        <v>0</v>
      </c>
      <c r="T153" s="212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3" t="s">
        <v>221</v>
      </c>
      <c r="AT153" s="213" t="s">
        <v>119</v>
      </c>
      <c r="AU153" s="213" t="s">
        <v>80</v>
      </c>
      <c r="AY153" s="19" t="s">
        <v>116</v>
      </c>
      <c r="BE153" s="214">
        <f>IF(N153="základní",J153,0)</f>
        <v>0</v>
      </c>
      <c r="BF153" s="214">
        <f>IF(N153="snížená",J153,0)</f>
        <v>0</v>
      </c>
      <c r="BG153" s="214">
        <f>IF(N153="zákl. přenesená",J153,0)</f>
        <v>0</v>
      </c>
      <c r="BH153" s="214">
        <f>IF(N153="sníž. přenesená",J153,0)</f>
        <v>0</v>
      </c>
      <c r="BI153" s="214">
        <f>IF(N153="nulová",J153,0)</f>
        <v>0</v>
      </c>
      <c r="BJ153" s="19" t="s">
        <v>78</v>
      </c>
      <c r="BK153" s="214">
        <f>ROUND(I153*H153,2)</f>
        <v>0</v>
      </c>
      <c r="BL153" s="19" t="s">
        <v>221</v>
      </c>
      <c r="BM153" s="213" t="s">
        <v>227</v>
      </c>
    </row>
    <row r="154" spans="1:47" s="2" customFormat="1" ht="12">
      <c r="A154" s="40"/>
      <c r="B154" s="41"/>
      <c r="C154" s="42"/>
      <c r="D154" s="215" t="s">
        <v>126</v>
      </c>
      <c r="E154" s="42"/>
      <c r="F154" s="216" t="s">
        <v>228</v>
      </c>
      <c r="G154" s="42"/>
      <c r="H154" s="42"/>
      <c r="I154" s="217"/>
      <c r="J154" s="42"/>
      <c r="K154" s="42"/>
      <c r="L154" s="46"/>
      <c r="M154" s="218"/>
      <c r="N154" s="219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126</v>
      </c>
      <c r="AU154" s="19" t="s">
        <v>80</v>
      </c>
    </row>
    <row r="155" spans="1:51" s="13" customFormat="1" ht="12">
      <c r="A155" s="13"/>
      <c r="B155" s="220"/>
      <c r="C155" s="221"/>
      <c r="D155" s="222" t="s">
        <v>128</v>
      </c>
      <c r="E155" s="223" t="s">
        <v>19</v>
      </c>
      <c r="F155" s="224" t="s">
        <v>229</v>
      </c>
      <c r="G155" s="221"/>
      <c r="H155" s="225">
        <v>21</v>
      </c>
      <c r="I155" s="226"/>
      <c r="J155" s="221"/>
      <c r="K155" s="221"/>
      <c r="L155" s="227"/>
      <c r="M155" s="228"/>
      <c r="N155" s="229"/>
      <c r="O155" s="229"/>
      <c r="P155" s="229"/>
      <c r="Q155" s="229"/>
      <c r="R155" s="229"/>
      <c r="S155" s="229"/>
      <c r="T155" s="23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1" t="s">
        <v>128</v>
      </c>
      <c r="AU155" s="231" t="s">
        <v>80</v>
      </c>
      <c r="AV155" s="13" t="s">
        <v>80</v>
      </c>
      <c r="AW155" s="13" t="s">
        <v>32</v>
      </c>
      <c r="AX155" s="13" t="s">
        <v>70</v>
      </c>
      <c r="AY155" s="231" t="s">
        <v>116</v>
      </c>
    </row>
    <row r="156" spans="1:51" s="13" customFormat="1" ht="12">
      <c r="A156" s="13"/>
      <c r="B156" s="220"/>
      <c r="C156" s="221"/>
      <c r="D156" s="222" t="s">
        <v>128</v>
      </c>
      <c r="E156" s="223" t="s">
        <v>19</v>
      </c>
      <c r="F156" s="224" t="s">
        <v>230</v>
      </c>
      <c r="G156" s="221"/>
      <c r="H156" s="225">
        <v>2</v>
      </c>
      <c r="I156" s="226"/>
      <c r="J156" s="221"/>
      <c r="K156" s="221"/>
      <c r="L156" s="227"/>
      <c r="M156" s="228"/>
      <c r="N156" s="229"/>
      <c r="O156" s="229"/>
      <c r="P156" s="229"/>
      <c r="Q156" s="229"/>
      <c r="R156" s="229"/>
      <c r="S156" s="229"/>
      <c r="T156" s="23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1" t="s">
        <v>128</v>
      </c>
      <c r="AU156" s="231" t="s">
        <v>80</v>
      </c>
      <c r="AV156" s="13" t="s">
        <v>80</v>
      </c>
      <c r="AW156" s="13" t="s">
        <v>32</v>
      </c>
      <c r="AX156" s="13" t="s">
        <v>70</v>
      </c>
      <c r="AY156" s="231" t="s">
        <v>116</v>
      </c>
    </row>
    <row r="157" spans="1:51" s="15" customFormat="1" ht="12">
      <c r="A157" s="15"/>
      <c r="B157" s="242"/>
      <c r="C157" s="243"/>
      <c r="D157" s="222" t="s">
        <v>128</v>
      </c>
      <c r="E157" s="244" t="s">
        <v>19</v>
      </c>
      <c r="F157" s="245" t="s">
        <v>145</v>
      </c>
      <c r="G157" s="243"/>
      <c r="H157" s="246">
        <v>23</v>
      </c>
      <c r="I157" s="247"/>
      <c r="J157" s="243"/>
      <c r="K157" s="243"/>
      <c r="L157" s="248"/>
      <c r="M157" s="249"/>
      <c r="N157" s="250"/>
      <c r="O157" s="250"/>
      <c r="P157" s="250"/>
      <c r="Q157" s="250"/>
      <c r="R157" s="250"/>
      <c r="S157" s="250"/>
      <c r="T157" s="251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52" t="s">
        <v>128</v>
      </c>
      <c r="AU157" s="252" t="s">
        <v>80</v>
      </c>
      <c r="AV157" s="15" t="s">
        <v>124</v>
      </c>
      <c r="AW157" s="15" t="s">
        <v>32</v>
      </c>
      <c r="AX157" s="15" t="s">
        <v>78</v>
      </c>
      <c r="AY157" s="252" t="s">
        <v>116</v>
      </c>
    </row>
    <row r="158" spans="1:65" s="2" customFormat="1" ht="24.15" customHeight="1">
      <c r="A158" s="40"/>
      <c r="B158" s="41"/>
      <c r="C158" s="202" t="s">
        <v>231</v>
      </c>
      <c r="D158" s="202" t="s">
        <v>119</v>
      </c>
      <c r="E158" s="203" t="s">
        <v>232</v>
      </c>
      <c r="F158" s="204" t="s">
        <v>233</v>
      </c>
      <c r="G158" s="205" t="s">
        <v>140</v>
      </c>
      <c r="H158" s="206">
        <v>20</v>
      </c>
      <c r="I158" s="207"/>
      <c r="J158" s="208">
        <f>ROUND(I158*H158,2)</f>
        <v>0</v>
      </c>
      <c r="K158" s="204" t="s">
        <v>123</v>
      </c>
      <c r="L158" s="46"/>
      <c r="M158" s="209" t="s">
        <v>19</v>
      </c>
      <c r="N158" s="210" t="s">
        <v>41</v>
      </c>
      <c r="O158" s="86"/>
      <c r="P158" s="211">
        <f>O158*H158</f>
        <v>0</v>
      </c>
      <c r="Q158" s="211">
        <v>0</v>
      </c>
      <c r="R158" s="211">
        <f>Q158*H158</f>
        <v>0</v>
      </c>
      <c r="S158" s="211">
        <v>0</v>
      </c>
      <c r="T158" s="212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3" t="s">
        <v>221</v>
      </c>
      <c r="AT158" s="213" t="s">
        <v>119</v>
      </c>
      <c r="AU158" s="213" t="s">
        <v>80</v>
      </c>
      <c r="AY158" s="19" t="s">
        <v>116</v>
      </c>
      <c r="BE158" s="214">
        <f>IF(N158="základní",J158,0)</f>
        <v>0</v>
      </c>
      <c r="BF158" s="214">
        <f>IF(N158="snížená",J158,0)</f>
        <v>0</v>
      </c>
      <c r="BG158" s="214">
        <f>IF(N158="zákl. přenesená",J158,0)</f>
        <v>0</v>
      </c>
      <c r="BH158" s="214">
        <f>IF(N158="sníž. přenesená",J158,0)</f>
        <v>0</v>
      </c>
      <c r="BI158" s="214">
        <f>IF(N158="nulová",J158,0)</f>
        <v>0</v>
      </c>
      <c r="BJ158" s="19" t="s">
        <v>78</v>
      </c>
      <c r="BK158" s="214">
        <f>ROUND(I158*H158,2)</f>
        <v>0</v>
      </c>
      <c r="BL158" s="19" t="s">
        <v>221</v>
      </c>
      <c r="BM158" s="213" t="s">
        <v>234</v>
      </c>
    </row>
    <row r="159" spans="1:47" s="2" customFormat="1" ht="12">
      <c r="A159" s="40"/>
      <c r="B159" s="41"/>
      <c r="C159" s="42"/>
      <c r="D159" s="215" t="s">
        <v>126</v>
      </c>
      <c r="E159" s="42"/>
      <c r="F159" s="216" t="s">
        <v>235</v>
      </c>
      <c r="G159" s="42"/>
      <c r="H159" s="42"/>
      <c r="I159" s="217"/>
      <c r="J159" s="42"/>
      <c r="K159" s="42"/>
      <c r="L159" s="46"/>
      <c r="M159" s="218"/>
      <c r="N159" s="219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126</v>
      </c>
      <c r="AU159" s="19" t="s">
        <v>80</v>
      </c>
    </row>
    <row r="160" spans="1:51" s="13" customFormat="1" ht="12">
      <c r="A160" s="13"/>
      <c r="B160" s="220"/>
      <c r="C160" s="221"/>
      <c r="D160" s="222" t="s">
        <v>128</v>
      </c>
      <c r="E160" s="223" t="s">
        <v>19</v>
      </c>
      <c r="F160" s="224" t="s">
        <v>236</v>
      </c>
      <c r="G160" s="221"/>
      <c r="H160" s="225">
        <v>20</v>
      </c>
      <c r="I160" s="226"/>
      <c r="J160" s="221"/>
      <c r="K160" s="221"/>
      <c r="L160" s="227"/>
      <c r="M160" s="228"/>
      <c r="N160" s="229"/>
      <c r="O160" s="229"/>
      <c r="P160" s="229"/>
      <c r="Q160" s="229"/>
      <c r="R160" s="229"/>
      <c r="S160" s="229"/>
      <c r="T160" s="23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1" t="s">
        <v>128</v>
      </c>
      <c r="AU160" s="231" t="s">
        <v>80</v>
      </c>
      <c r="AV160" s="13" t="s">
        <v>80</v>
      </c>
      <c r="AW160" s="13" t="s">
        <v>32</v>
      </c>
      <c r="AX160" s="13" t="s">
        <v>78</v>
      </c>
      <c r="AY160" s="231" t="s">
        <v>116</v>
      </c>
    </row>
    <row r="161" spans="1:65" s="2" customFormat="1" ht="21.75" customHeight="1">
      <c r="A161" s="40"/>
      <c r="B161" s="41"/>
      <c r="C161" s="253" t="s">
        <v>237</v>
      </c>
      <c r="D161" s="253" t="s">
        <v>146</v>
      </c>
      <c r="E161" s="254" t="s">
        <v>238</v>
      </c>
      <c r="F161" s="255" t="s">
        <v>239</v>
      </c>
      <c r="G161" s="256" t="s">
        <v>140</v>
      </c>
      <c r="H161" s="257">
        <v>43</v>
      </c>
      <c r="I161" s="258"/>
      <c r="J161" s="259">
        <f>ROUND(I161*H161,2)</f>
        <v>0</v>
      </c>
      <c r="K161" s="255" t="s">
        <v>123</v>
      </c>
      <c r="L161" s="260"/>
      <c r="M161" s="261" t="s">
        <v>19</v>
      </c>
      <c r="N161" s="262" t="s">
        <v>41</v>
      </c>
      <c r="O161" s="86"/>
      <c r="P161" s="211">
        <f>O161*H161</f>
        <v>0</v>
      </c>
      <c r="Q161" s="211">
        <v>0.0608</v>
      </c>
      <c r="R161" s="211">
        <f>Q161*H161</f>
        <v>2.6144</v>
      </c>
      <c r="S161" s="211">
        <v>0</v>
      </c>
      <c r="T161" s="212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13" t="s">
        <v>240</v>
      </c>
      <c r="AT161" s="213" t="s">
        <v>146</v>
      </c>
      <c r="AU161" s="213" t="s">
        <v>80</v>
      </c>
      <c r="AY161" s="19" t="s">
        <v>116</v>
      </c>
      <c r="BE161" s="214">
        <f>IF(N161="základní",J161,0)</f>
        <v>0</v>
      </c>
      <c r="BF161" s="214">
        <f>IF(N161="snížená",J161,0)</f>
        <v>0</v>
      </c>
      <c r="BG161" s="214">
        <f>IF(N161="zákl. přenesená",J161,0)</f>
        <v>0</v>
      </c>
      <c r="BH161" s="214">
        <f>IF(N161="sníž. přenesená",J161,0)</f>
        <v>0</v>
      </c>
      <c r="BI161" s="214">
        <f>IF(N161="nulová",J161,0)</f>
        <v>0</v>
      </c>
      <c r="BJ161" s="19" t="s">
        <v>78</v>
      </c>
      <c r="BK161" s="214">
        <f>ROUND(I161*H161,2)</f>
        <v>0</v>
      </c>
      <c r="BL161" s="19" t="s">
        <v>221</v>
      </c>
      <c r="BM161" s="213" t="s">
        <v>241</v>
      </c>
    </row>
    <row r="162" spans="1:47" s="2" customFormat="1" ht="12">
      <c r="A162" s="40"/>
      <c r="B162" s="41"/>
      <c r="C162" s="42"/>
      <c r="D162" s="222" t="s">
        <v>177</v>
      </c>
      <c r="E162" s="42"/>
      <c r="F162" s="263" t="s">
        <v>242</v>
      </c>
      <c r="G162" s="42"/>
      <c r="H162" s="42"/>
      <c r="I162" s="217"/>
      <c r="J162" s="42"/>
      <c r="K162" s="42"/>
      <c r="L162" s="46"/>
      <c r="M162" s="218"/>
      <c r="N162" s="219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177</v>
      </c>
      <c r="AU162" s="19" t="s">
        <v>80</v>
      </c>
    </row>
    <row r="163" spans="1:65" s="2" customFormat="1" ht="16.5" customHeight="1">
      <c r="A163" s="40"/>
      <c r="B163" s="41"/>
      <c r="C163" s="202" t="s">
        <v>243</v>
      </c>
      <c r="D163" s="202" t="s">
        <v>119</v>
      </c>
      <c r="E163" s="203" t="s">
        <v>244</v>
      </c>
      <c r="F163" s="204" t="s">
        <v>245</v>
      </c>
      <c r="G163" s="205" t="s">
        <v>140</v>
      </c>
      <c r="H163" s="206">
        <v>43</v>
      </c>
      <c r="I163" s="207"/>
      <c r="J163" s="208">
        <f>ROUND(I163*H163,2)</f>
        <v>0</v>
      </c>
      <c r="K163" s="204" t="s">
        <v>123</v>
      </c>
      <c r="L163" s="46"/>
      <c r="M163" s="209" t="s">
        <v>19</v>
      </c>
      <c r="N163" s="210" t="s">
        <v>41</v>
      </c>
      <c r="O163" s="86"/>
      <c r="P163" s="211">
        <f>O163*H163</f>
        <v>0</v>
      </c>
      <c r="Q163" s="211">
        <v>0</v>
      </c>
      <c r="R163" s="211">
        <f>Q163*H163</f>
        <v>0</v>
      </c>
      <c r="S163" s="211">
        <v>0</v>
      </c>
      <c r="T163" s="212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3" t="s">
        <v>221</v>
      </c>
      <c r="AT163" s="213" t="s">
        <v>119</v>
      </c>
      <c r="AU163" s="213" t="s">
        <v>80</v>
      </c>
      <c r="AY163" s="19" t="s">
        <v>116</v>
      </c>
      <c r="BE163" s="214">
        <f>IF(N163="základní",J163,0)</f>
        <v>0</v>
      </c>
      <c r="BF163" s="214">
        <f>IF(N163="snížená",J163,0)</f>
        <v>0</v>
      </c>
      <c r="BG163" s="214">
        <f>IF(N163="zákl. přenesená",J163,0)</f>
        <v>0</v>
      </c>
      <c r="BH163" s="214">
        <f>IF(N163="sníž. přenesená",J163,0)</f>
        <v>0</v>
      </c>
      <c r="BI163" s="214">
        <f>IF(N163="nulová",J163,0)</f>
        <v>0</v>
      </c>
      <c r="BJ163" s="19" t="s">
        <v>78</v>
      </c>
      <c r="BK163" s="214">
        <f>ROUND(I163*H163,2)</f>
        <v>0</v>
      </c>
      <c r="BL163" s="19" t="s">
        <v>221</v>
      </c>
      <c r="BM163" s="213" t="s">
        <v>246</v>
      </c>
    </row>
    <row r="164" spans="1:47" s="2" customFormat="1" ht="12">
      <c r="A164" s="40"/>
      <c r="B164" s="41"/>
      <c r="C164" s="42"/>
      <c r="D164" s="215" t="s">
        <v>126</v>
      </c>
      <c r="E164" s="42"/>
      <c r="F164" s="216" t="s">
        <v>247</v>
      </c>
      <c r="G164" s="42"/>
      <c r="H164" s="42"/>
      <c r="I164" s="217"/>
      <c r="J164" s="42"/>
      <c r="K164" s="42"/>
      <c r="L164" s="46"/>
      <c r="M164" s="218"/>
      <c r="N164" s="219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126</v>
      </c>
      <c r="AU164" s="19" t="s">
        <v>80</v>
      </c>
    </row>
    <row r="165" spans="1:65" s="2" customFormat="1" ht="16.5" customHeight="1">
      <c r="A165" s="40"/>
      <c r="B165" s="41"/>
      <c r="C165" s="253" t="s">
        <v>248</v>
      </c>
      <c r="D165" s="253" t="s">
        <v>146</v>
      </c>
      <c r="E165" s="254" t="s">
        <v>249</v>
      </c>
      <c r="F165" s="255" t="s">
        <v>250</v>
      </c>
      <c r="G165" s="256" t="s">
        <v>140</v>
      </c>
      <c r="H165" s="257">
        <v>43</v>
      </c>
      <c r="I165" s="258"/>
      <c r="J165" s="259">
        <f>ROUND(I165*H165,2)</f>
        <v>0</v>
      </c>
      <c r="K165" s="255" t="s">
        <v>123</v>
      </c>
      <c r="L165" s="260"/>
      <c r="M165" s="261" t="s">
        <v>19</v>
      </c>
      <c r="N165" s="262" t="s">
        <v>41</v>
      </c>
      <c r="O165" s="86"/>
      <c r="P165" s="211">
        <f>O165*H165</f>
        <v>0</v>
      </c>
      <c r="Q165" s="211">
        <v>0.0024</v>
      </c>
      <c r="R165" s="211">
        <f>Q165*H165</f>
        <v>0.10319999999999999</v>
      </c>
      <c r="S165" s="211">
        <v>0</v>
      </c>
      <c r="T165" s="212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3" t="s">
        <v>240</v>
      </c>
      <c r="AT165" s="213" t="s">
        <v>146</v>
      </c>
      <c r="AU165" s="213" t="s">
        <v>80</v>
      </c>
      <c r="AY165" s="19" t="s">
        <v>116</v>
      </c>
      <c r="BE165" s="214">
        <f>IF(N165="základní",J165,0)</f>
        <v>0</v>
      </c>
      <c r="BF165" s="214">
        <f>IF(N165="snížená",J165,0)</f>
        <v>0</v>
      </c>
      <c r="BG165" s="214">
        <f>IF(N165="zákl. přenesená",J165,0)</f>
        <v>0</v>
      </c>
      <c r="BH165" s="214">
        <f>IF(N165="sníž. přenesená",J165,0)</f>
        <v>0</v>
      </c>
      <c r="BI165" s="214">
        <f>IF(N165="nulová",J165,0)</f>
        <v>0</v>
      </c>
      <c r="BJ165" s="19" t="s">
        <v>78</v>
      </c>
      <c r="BK165" s="214">
        <f>ROUND(I165*H165,2)</f>
        <v>0</v>
      </c>
      <c r="BL165" s="19" t="s">
        <v>221</v>
      </c>
      <c r="BM165" s="213" t="s">
        <v>251</v>
      </c>
    </row>
    <row r="166" spans="1:47" s="2" customFormat="1" ht="12">
      <c r="A166" s="40"/>
      <c r="B166" s="41"/>
      <c r="C166" s="42"/>
      <c r="D166" s="222" t="s">
        <v>177</v>
      </c>
      <c r="E166" s="42"/>
      <c r="F166" s="263" t="s">
        <v>252</v>
      </c>
      <c r="G166" s="42"/>
      <c r="H166" s="42"/>
      <c r="I166" s="217"/>
      <c r="J166" s="42"/>
      <c r="K166" s="42"/>
      <c r="L166" s="46"/>
      <c r="M166" s="218"/>
      <c r="N166" s="219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177</v>
      </c>
      <c r="AU166" s="19" t="s">
        <v>80</v>
      </c>
    </row>
    <row r="167" spans="1:65" s="2" customFormat="1" ht="16.5" customHeight="1">
      <c r="A167" s="40"/>
      <c r="B167" s="41"/>
      <c r="C167" s="202" t="s">
        <v>7</v>
      </c>
      <c r="D167" s="202" t="s">
        <v>119</v>
      </c>
      <c r="E167" s="203" t="s">
        <v>253</v>
      </c>
      <c r="F167" s="204" t="s">
        <v>254</v>
      </c>
      <c r="G167" s="205" t="s">
        <v>140</v>
      </c>
      <c r="H167" s="206">
        <v>43</v>
      </c>
      <c r="I167" s="207"/>
      <c r="J167" s="208">
        <f>ROUND(I167*H167,2)</f>
        <v>0</v>
      </c>
      <c r="K167" s="204" t="s">
        <v>123</v>
      </c>
      <c r="L167" s="46"/>
      <c r="M167" s="209" t="s">
        <v>19</v>
      </c>
      <c r="N167" s="210" t="s">
        <v>41</v>
      </c>
      <c r="O167" s="86"/>
      <c r="P167" s="211">
        <f>O167*H167</f>
        <v>0</v>
      </c>
      <c r="Q167" s="211">
        <v>0</v>
      </c>
      <c r="R167" s="211">
        <f>Q167*H167</f>
        <v>0</v>
      </c>
      <c r="S167" s="211">
        <v>0</v>
      </c>
      <c r="T167" s="212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3" t="s">
        <v>221</v>
      </c>
      <c r="AT167" s="213" t="s">
        <v>119</v>
      </c>
      <c r="AU167" s="213" t="s">
        <v>80</v>
      </c>
      <c r="AY167" s="19" t="s">
        <v>116</v>
      </c>
      <c r="BE167" s="214">
        <f>IF(N167="základní",J167,0)</f>
        <v>0</v>
      </c>
      <c r="BF167" s="214">
        <f>IF(N167="snížená",J167,0)</f>
        <v>0</v>
      </c>
      <c r="BG167" s="214">
        <f>IF(N167="zákl. přenesená",J167,0)</f>
        <v>0</v>
      </c>
      <c r="BH167" s="214">
        <f>IF(N167="sníž. přenesená",J167,0)</f>
        <v>0</v>
      </c>
      <c r="BI167" s="214">
        <f>IF(N167="nulová",J167,0)</f>
        <v>0</v>
      </c>
      <c r="BJ167" s="19" t="s">
        <v>78</v>
      </c>
      <c r="BK167" s="214">
        <f>ROUND(I167*H167,2)</f>
        <v>0</v>
      </c>
      <c r="BL167" s="19" t="s">
        <v>221</v>
      </c>
      <c r="BM167" s="213" t="s">
        <v>255</v>
      </c>
    </row>
    <row r="168" spans="1:47" s="2" customFormat="1" ht="12">
      <c r="A168" s="40"/>
      <c r="B168" s="41"/>
      <c r="C168" s="42"/>
      <c r="D168" s="215" t="s">
        <v>126</v>
      </c>
      <c r="E168" s="42"/>
      <c r="F168" s="216" t="s">
        <v>256</v>
      </c>
      <c r="G168" s="42"/>
      <c r="H168" s="42"/>
      <c r="I168" s="217"/>
      <c r="J168" s="42"/>
      <c r="K168" s="42"/>
      <c r="L168" s="46"/>
      <c r="M168" s="218"/>
      <c r="N168" s="219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126</v>
      </c>
      <c r="AU168" s="19" t="s">
        <v>80</v>
      </c>
    </row>
    <row r="169" spans="1:65" s="2" customFormat="1" ht="16.5" customHeight="1">
      <c r="A169" s="40"/>
      <c r="B169" s="41"/>
      <c r="C169" s="253" t="s">
        <v>257</v>
      </c>
      <c r="D169" s="253" t="s">
        <v>146</v>
      </c>
      <c r="E169" s="254" t="s">
        <v>258</v>
      </c>
      <c r="F169" s="255" t="s">
        <v>259</v>
      </c>
      <c r="G169" s="256" t="s">
        <v>140</v>
      </c>
      <c r="H169" s="257">
        <v>43</v>
      </c>
      <c r="I169" s="258"/>
      <c r="J169" s="259">
        <f>ROUND(I169*H169,2)</f>
        <v>0</v>
      </c>
      <c r="K169" s="255" t="s">
        <v>123</v>
      </c>
      <c r="L169" s="260"/>
      <c r="M169" s="261" t="s">
        <v>19</v>
      </c>
      <c r="N169" s="262" t="s">
        <v>41</v>
      </c>
      <c r="O169" s="86"/>
      <c r="P169" s="211">
        <f>O169*H169</f>
        <v>0</v>
      </c>
      <c r="Q169" s="211">
        <v>0.0022</v>
      </c>
      <c r="R169" s="211">
        <f>Q169*H169</f>
        <v>0.0946</v>
      </c>
      <c r="S169" s="211">
        <v>0</v>
      </c>
      <c r="T169" s="212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3" t="s">
        <v>240</v>
      </c>
      <c r="AT169" s="213" t="s">
        <v>146</v>
      </c>
      <c r="AU169" s="213" t="s">
        <v>80</v>
      </c>
      <c r="AY169" s="19" t="s">
        <v>116</v>
      </c>
      <c r="BE169" s="214">
        <f>IF(N169="základní",J169,0)</f>
        <v>0</v>
      </c>
      <c r="BF169" s="214">
        <f>IF(N169="snížená",J169,0)</f>
        <v>0</v>
      </c>
      <c r="BG169" s="214">
        <f>IF(N169="zákl. přenesená",J169,0)</f>
        <v>0</v>
      </c>
      <c r="BH169" s="214">
        <f>IF(N169="sníž. přenesená",J169,0)</f>
        <v>0</v>
      </c>
      <c r="BI169" s="214">
        <f>IF(N169="nulová",J169,0)</f>
        <v>0</v>
      </c>
      <c r="BJ169" s="19" t="s">
        <v>78</v>
      </c>
      <c r="BK169" s="214">
        <f>ROUND(I169*H169,2)</f>
        <v>0</v>
      </c>
      <c r="BL169" s="19" t="s">
        <v>221</v>
      </c>
      <c r="BM169" s="213" t="s">
        <v>260</v>
      </c>
    </row>
    <row r="170" spans="1:47" s="2" customFormat="1" ht="12">
      <c r="A170" s="40"/>
      <c r="B170" s="41"/>
      <c r="C170" s="42"/>
      <c r="D170" s="222" t="s">
        <v>177</v>
      </c>
      <c r="E170" s="42"/>
      <c r="F170" s="263" t="s">
        <v>261</v>
      </c>
      <c r="G170" s="42"/>
      <c r="H170" s="42"/>
      <c r="I170" s="217"/>
      <c r="J170" s="42"/>
      <c r="K170" s="42"/>
      <c r="L170" s="46"/>
      <c r="M170" s="218"/>
      <c r="N170" s="219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177</v>
      </c>
      <c r="AU170" s="19" t="s">
        <v>80</v>
      </c>
    </row>
    <row r="171" spans="1:65" s="2" customFormat="1" ht="16.5" customHeight="1">
      <c r="A171" s="40"/>
      <c r="B171" s="41"/>
      <c r="C171" s="202" t="s">
        <v>262</v>
      </c>
      <c r="D171" s="202" t="s">
        <v>119</v>
      </c>
      <c r="E171" s="203" t="s">
        <v>263</v>
      </c>
      <c r="F171" s="204" t="s">
        <v>264</v>
      </c>
      <c r="G171" s="205" t="s">
        <v>140</v>
      </c>
      <c r="H171" s="206">
        <v>43</v>
      </c>
      <c r="I171" s="207"/>
      <c r="J171" s="208">
        <f>ROUND(I171*H171,2)</f>
        <v>0</v>
      </c>
      <c r="K171" s="204" t="s">
        <v>123</v>
      </c>
      <c r="L171" s="46"/>
      <c r="M171" s="209" t="s">
        <v>19</v>
      </c>
      <c r="N171" s="210" t="s">
        <v>41</v>
      </c>
      <c r="O171" s="86"/>
      <c r="P171" s="211">
        <f>O171*H171</f>
        <v>0</v>
      </c>
      <c r="Q171" s="211">
        <v>0</v>
      </c>
      <c r="R171" s="211">
        <f>Q171*H171</f>
        <v>0</v>
      </c>
      <c r="S171" s="211">
        <v>0.0001</v>
      </c>
      <c r="T171" s="212">
        <f>S171*H171</f>
        <v>0.0043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13" t="s">
        <v>221</v>
      </c>
      <c r="AT171" s="213" t="s">
        <v>119</v>
      </c>
      <c r="AU171" s="213" t="s">
        <v>80</v>
      </c>
      <c r="AY171" s="19" t="s">
        <v>116</v>
      </c>
      <c r="BE171" s="214">
        <f>IF(N171="základní",J171,0)</f>
        <v>0</v>
      </c>
      <c r="BF171" s="214">
        <f>IF(N171="snížená",J171,0)</f>
        <v>0</v>
      </c>
      <c r="BG171" s="214">
        <f>IF(N171="zákl. přenesená",J171,0)</f>
        <v>0</v>
      </c>
      <c r="BH171" s="214">
        <f>IF(N171="sníž. přenesená",J171,0)</f>
        <v>0</v>
      </c>
      <c r="BI171" s="214">
        <f>IF(N171="nulová",J171,0)</f>
        <v>0</v>
      </c>
      <c r="BJ171" s="19" t="s">
        <v>78</v>
      </c>
      <c r="BK171" s="214">
        <f>ROUND(I171*H171,2)</f>
        <v>0</v>
      </c>
      <c r="BL171" s="19" t="s">
        <v>221</v>
      </c>
      <c r="BM171" s="213" t="s">
        <v>265</v>
      </c>
    </row>
    <row r="172" spans="1:47" s="2" customFormat="1" ht="12">
      <c r="A172" s="40"/>
      <c r="B172" s="41"/>
      <c r="C172" s="42"/>
      <c r="D172" s="215" t="s">
        <v>126</v>
      </c>
      <c r="E172" s="42"/>
      <c r="F172" s="216" t="s">
        <v>266</v>
      </c>
      <c r="G172" s="42"/>
      <c r="H172" s="42"/>
      <c r="I172" s="217"/>
      <c r="J172" s="42"/>
      <c r="K172" s="42"/>
      <c r="L172" s="46"/>
      <c r="M172" s="218"/>
      <c r="N172" s="219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126</v>
      </c>
      <c r="AU172" s="19" t="s">
        <v>80</v>
      </c>
    </row>
    <row r="173" spans="1:51" s="13" customFormat="1" ht="12">
      <c r="A173" s="13"/>
      <c r="B173" s="220"/>
      <c r="C173" s="221"/>
      <c r="D173" s="222" t="s">
        <v>128</v>
      </c>
      <c r="E173" s="223" t="s">
        <v>19</v>
      </c>
      <c r="F173" s="224" t="s">
        <v>224</v>
      </c>
      <c r="G173" s="221"/>
      <c r="H173" s="225">
        <v>43</v>
      </c>
      <c r="I173" s="226"/>
      <c r="J173" s="221"/>
      <c r="K173" s="221"/>
      <c r="L173" s="227"/>
      <c r="M173" s="228"/>
      <c r="N173" s="229"/>
      <c r="O173" s="229"/>
      <c r="P173" s="229"/>
      <c r="Q173" s="229"/>
      <c r="R173" s="229"/>
      <c r="S173" s="229"/>
      <c r="T173" s="23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1" t="s">
        <v>128</v>
      </c>
      <c r="AU173" s="231" t="s">
        <v>80</v>
      </c>
      <c r="AV173" s="13" t="s">
        <v>80</v>
      </c>
      <c r="AW173" s="13" t="s">
        <v>32</v>
      </c>
      <c r="AX173" s="13" t="s">
        <v>78</v>
      </c>
      <c r="AY173" s="231" t="s">
        <v>116</v>
      </c>
    </row>
    <row r="174" spans="1:65" s="2" customFormat="1" ht="16.5" customHeight="1">
      <c r="A174" s="40"/>
      <c r="B174" s="41"/>
      <c r="C174" s="253" t="s">
        <v>267</v>
      </c>
      <c r="D174" s="253" t="s">
        <v>146</v>
      </c>
      <c r="E174" s="254" t="s">
        <v>268</v>
      </c>
      <c r="F174" s="255" t="s">
        <v>269</v>
      </c>
      <c r="G174" s="256" t="s">
        <v>140</v>
      </c>
      <c r="H174" s="257">
        <v>43</v>
      </c>
      <c r="I174" s="258"/>
      <c r="J174" s="259">
        <f>ROUND(I174*H174,2)</f>
        <v>0</v>
      </c>
      <c r="K174" s="255" t="s">
        <v>19</v>
      </c>
      <c r="L174" s="260"/>
      <c r="M174" s="261" t="s">
        <v>19</v>
      </c>
      <c r="N174" s="262" t="s">
        <v>41</v>
      </c>
      <c r="O174" s="86"/>
      <c r="P174" s="211">
        <f>O174*H174</f>
        <v>0</v>
      </c>
      <c r="Q174" s="211">
        <v>0.00015</v>
      </c>
      <c r="R174" s="211">
        <f>Q174*H174</f>
        <v>0.006449999999999999</v>
      </c>
      <c r="S174" s="211">
        <v>0</v>
      </c>
      <c r="T174" s="212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3" t="s">
        <v>240</v>
      </c>
      <c r="AT174" s="213" t="s">
        <v>146</v>
      </c>
      <c r="AU174" s="213" t="s">
        <v>80</v>
      </c>
      <c r="AY174" s="19" t="s">
        <v>116</v>
      </c>
      <c r="BE174" s="214">
        <f>IF(N174="základní",J174,0)</f>
        <v>0</v>
      </c>
      <c r="BF174" s="214">
        <f>IF(N174="snížená",J174,0)</f>
        <v>0</v>
      </c>
      <c r="BG174" s="214">
        <f>IF(N174="zákl. přenesená",J174,0)</f>
        <v>0</v>
      </c>
      <c r="BH174" s="214">
        <f>IF(N174="sníž. přenesená",J174,0)</f>
        <v>0</v>
      </c>
      <c r="BI174" s="214">
        <f>IF(N174="nulová",J174,0)</f>
        <v>0</v>
      </c>
      <c r="BJ174" s="19" t="s">
        <v>78</v>
      </c>
      <c r="BK174" s="214">
        <f>ROUND(I174*H174,2)</f>
        <v>0</v>
      </c>
      <c r="BL174" s="19" t="s">
        <v>221</v>
      </c>
      <c r="BM174" s="213" t="s">
        <v>270</v>
      </c>
    </row>
    <row r="175" spans="1:47" s="2" customFormat="1" ht="12">
      <c r="A175" s="40"/>
      <c r="B175" s="41"/>
      <c r="C175" s="42"/>
      <c r="D175" s="222" t="s">
        <v>177</v>
      </c>
      <c r="E175" s="42"/>
      <c r="F175" s="263" t="s">
        <v>271</v>
      </c>
      <c r="G175" s="42"/>
      <c r="H175" s="42"/>
      <c r="I175" s="217"/>
      <c r="J175" s="42"/>
      <c r="K175" s="42"/>
      <c r="L175" s="46"/>
      <c r="M175" s="218"/>
      <c r="N175" s="219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177</v>
      </c>
      <c r="AU175" s="19" t="s">
        <v>80</v>
      </c>
    </row>
    <row r="176" spans="1:65" s="2" customFormat="1" ht="16.5" customHeight="1">
      <c r="A176" s="40"/>
      <c r="B176" s="41"/>
      <c r="C176" s="202" t="s">
        <v>272</v>
      </c>
      <c r="D176" s="202" t="s">
        <v>119</v>
      </c>
      <c r="E176" s="203" t="s">
        <v>273</v>
      </c>
      <c r="F176" s="204" t="s">
        <v>274</v>
      </c>
      <c r="G176" s="205" t="s">
        <v>140</v>
      </c>
      <c r="H176" s="206">
        <v>43</v>
      </c>
      <c r="I176" s="207"/>
      <c r="J176" s="208">
        <f>ROUND(I176*H176,2)</f>
        <v>0</v>
      </c>
      <c r="K176" s="204" t="s">
        <v>123</v>
      </c>
      <c r="L176" s="46"/>
      <c r="M176" s="209" t="s">
        <v>19</v>
      </c>
      <c r="N176" s="210" t="s">
        <v>41</v>
      </c>
      <c r="O176" s="86"/>
      <c r="P176" s="211">
        <f>O176*H176</f>
        <v>0</v>
      </c>
      <c r="Q176" s="211">
        <v>0</v>
      </c>
      <c r="R176" s="211">
        <f>Q176*H176</f>
        <v>0</v>
      </c>
      <c r="S176" s="211">
        <v>0.024</v>
      </c>
      <c r="T176" s="212">
        <f>S176*H176</f>
        <v>1.032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3" t="s">
        <v>221</v>
      </c>
      <c r="AT176" s="213" t="s">
        <v>119</v>
      </c>
      <c r="AU176" s="213" t="s">
        <v>80</v>
      </c>
      <c r="AY176" s="19" t="s">
        <v>116</v>
      </c>
      <c r="BE176" s="214">
        <f>IF(N176="základní",J176,0)</f>
        <v>0</v>
      </c>
      <c r="BF176" s="214">
        <f>IF(N176="snížená",J176,0)</f>
        <v>0</v>
      </c>
      <c r="BG176" s="214">
        <f>IF(N176="zákl. přenesená",J176,0)</f>
        <v>0</v>
      </c>
      <c r="BH176" s="214">
        <f>IF(N176="sníž. přenesená",J176,0)</f>
        <v>0</v>
      </c>
      <c r="BI176" s="214">
        <f>IF(N176="nulová",J176,0)</f>
        <v>0</v>
      </c>
      <c r="BJ176" s="19" t="s">
        <v>78</v>
      </c>
      <c r="BK176" s="214">
        <f>ROUND(I176*H176,2)</f>
        <v>0</v>
      </c>
      <c r="BL176" s="19" t="s">
        <v>221</v>
      </c>
      <c r="BM176" s="213" t="s">
        <v>275</v>
      </c>
    </row>
    <row r="177" spans="1:47" s="2" customFormat="1" ht="12">
      <c r="A177" s="40"/>
      <c r="B177" s="41"/>
      <c r="C177" s="42"/>
      <c r="D177" s="215" t="s">
        <v>126</v>
      </c>
      <c r="E177" s="42"/>
      <c r="F177" s="216" t="s">
        <v>276</v>
      </c>
      <c r="G177" s="42"/>
      <c r="H177" s="42"/>
      <c r="I177" s="217"/>
      <c r="J177" s="42"/>
      <c r="K177" s="42"/>
      <c r="L177" s="46"/>
      <c r="M177" s="218"/>
      <c r="N177" s="219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126</v>
      </c>
      <c r="AU177" s="19" t="s">
        <v>80</v>
      </c>
    </row>
    <row r="178" spans="1:51" s="13" customFormat="1" ht="12">
      <c r="A178" s="13"/>
      <c r="B178" s="220"/>
      <c r="C178" s="221"/>
      <c r="D178" s="222" t="s">
        <v>128</v>
      </c>
      <c r="E178" s="223" t="s">
        <v>19</v>
      </c>
      <c r="F178" s="224" t="s">
        <v>142</v>
      </c>
      <c r="G178" s="221"/>
      <c r="H178" s="225">
        <v>13</v>
      </c>
      <c r="I178" s="226"/>
      <c r="J178" s="221"/>
      <c r="K178" s="221"/>
      <c r="L178" s="227"/>
      <c r="M178" s="228"/>
      <c r="N178" s="229"/>
      <c r="O178" s="229"/>
      <c r="P178" s="229"/>
      <c r="Q178" s="229"/>
      <c r="R178" s="229"/>
      <c r="S178" s="229"/>
      <c r="T178" s="230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1" t="s">
        <v>128</v>
      </c>
      <c r="AU178" s="231" t="s">
        <v>80</v>
      </c>
      <c r="AV178" s="13" t="s">
        <v>80</v>
      </c>
      <c r="AW178" s="13" t="s">
        <v>32</v>
      </c>
      <c r="AX178" s="13" t="s">
        <v>70</v>
      </c>
      <c r="AY178" s="231" t="s">
        <v>116</v>
      </c>
    </row>
    <row r="179" spans="1:51" s="13" customFormat="1" ht="12">
      <c r="A179" s="13"/>
      <c r="B179" s="220"/>
      <c r="C179" s="221"/>
      <c r="D179" s="222" t="s">
        <v>128</v>
      </c>
      <c r="E179" s="223" t="s">
        <v>19</v>
      </c>
      <c r="F179" s="224" t="s">
        <v>143</v>
      </c>
      <c r="G179" s="221"/>
      <c r="H179" s="225">
        <v>15</v>
      </c>
      <c r="I179" s="226"/>
      <c r="J179" s="221"/>
      <c r="K179" s="221"/>
      <c r="L179" s="227"/>
      <c r="M179" s="228"/>
      <c r="N179" s="229"/>
      <c r="O179" s="229"/>
      <c r="P179" s="229"/>
      <c r="Q179" s="229"/>
      <c r="R179" s="229"/>
      <c r="S179" s="229"/>
      <c r="T179" s="230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1" t="s">
        <v>128</v>
      </c>
      <c r="AU179" s="231" t="s">
        <v>80</v>
      </c>
      <c r="AV179" s="13" t="s">
        <v>80</v>
      </c>
      <c r="AW179" s="13" t="s">
        <v>32</v>
      </c>
      <c r="AX179" s="13" t="s">
        <v>70</v>
      </c>
      <c r="AY179" s="231" t="s">
        <v>116</v>
      </c>
    </row>
    <row r="180" spans="1:51" s="13" customFormat="1" ht="12">
      <c r="A180" s="13"/>
      <c r="B180" s="220"/>
      <c r="C180" s="221"/>
      <c r="D180" s="222" t="s">
        <v>128</v>
      </c>
      <c r="E180" s="223" t="s">
        <v>19</v>
      </c>
      <c r="F180" s="224" t="s">
        <v>144</v>
      </c>
      <c r="G180" s="221"/>
      <c r="H180" s="225">
        <v>15</v>
      </c>
      <c r="I180" s="226"/>
      <c r="J180" s="221"/>
      <c r="K180" s="221"/>
      <c r="L180" s="227"/>
      <c r="M180" s="228"/>
      <c r="N180" s="229"/>
      <c r="O180" s="229"/>
      <c r="P180" s="229"/>
      <c r="Q180" s="229"/>
      <c r="R180" s="229"/>
      <c r="S180" s="229"/>
      <c r="T180" s="230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1" t="s">
        <v>128</v>
      </c>
      <c r="AU180" s="231" t="s">
        <v>80</v>
      </c>
      <c r="AV180" s="13" t="s">
        <v>80</v>
      </c>
      <c r="AW180" s="13" t="s">
        <v>32</v>
      </c>
      <c r="AX180" s="13" t="s">
        <v>70</v>
      </c>
      <c r="AY180" s="231" t="s">
        <v>116</v>
      </c>
    </row>
    <row r="181" spans="1:51" s="15" customFormat="1" ht="12">
      <c r="A181" s="15"/>
      <c r="B181" s="242"/>
      <c r="C181" s="243"/>
      <c r="D181" s="222" t="s">
        <v>128</v>
      </c>
      <c r="E181" s="244" t="s">
        <v>19</v>
      </c>
      <c r="F181" s="245" t="s">
        <v>145</v>
      </c>
      <c r="G181" s="243"/>
      <c r="H181" s="246">
        <v>43</v>
      </c>
      <c r="I181" s="247"/>
      <c r="J181" s="243"/>
      <c r="K181" s="243"/>
      <c r="L181" s="248"/>
      <c r="M181" s="249"/>
      <c r="N181" s="250"/>
      <c r="O181" s="250"/>
      <c r="P181" s="250"/>
      <c r="Q181" s="250"/>
      <c r="R181" s="250"/>
      <c r="S181" s="250"/>
      <c r="T181" s="251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52" t="s">
        <v>128</v>
      </c>
      <c r="AU181" s="252" t="s">
        <v>80</v>
      </c>
      <c r="AV181" s="15" t="s">
        <v>124</v>
      </c>
      <c r="AW181" s="15" t="s">
        <v>32</v>
      </c>
      <c r="AX181" s="15" t="s">
        <v>78</v>
      </c>
      <c r="AY181" s="252" t="s">
        <v>116</v>
      </c>
    </row>
    <row r="182" spans="1:65" s="2" customFormat="1" ht="24.15" customHeight="1">
      <c r="A182" s="40"/>
      <c r="B182" s="41"/>
      <c r="C182" s="202" t="s">
        <v>277</v>
      </c>
      <c r="D182" s="202" t="s">
        <v>119</v>
      </c>
      <c r="E182" s="203" t="s">
        <v>278</v>
      </c>
      <c r="F182" s="204" t="s">
        <v>279</v>
      </c>
      <c r="G182" s="205" t="s">
        <v>183</v>
      </c>
      <c r="H182" s="206">
        <v>2.819</v>
      </c>
      <c r="I182" s="207"/>
      <c r="J182" s="208">
        <f>ROUND(I182*H182,2)</f>
        <v>0</v>
      </c>
      <c r="K182" s="204" t="s">
        <v>123</v>
      </c>
      <c r="L182" s="46"/>
      <c r="M182" s="209" t="s">
        <v>19</v>
      </c>
      <c r="N182" s="210" t="s">
        <v>41</v>
      </c>
      <c r="O182" s="86"/>
      <c r="P182" s="211">
        <f>O182*H182</f>
        <v>0</v>
      </c>
      <c r="Q182" s="211">
        <v>0</v>
      </c>
      <c r="R182" s="211">
        <f>Q182*H182</f>
        <v>0</v>
      </c>
      <c r="S182" s="211">
        <v>0</v>
      </c>
      <c r="T182" s="212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3" t="s">
        <v>221</v>
      </c>
      <c r="AT182" s="213" t="s">
        <v>119</v>
      </c>
      <c r="AU182" s="213" t="s">
        <v>80</v>
      </c>
      <c r="AY182" s="19" t="s">
        <v>116</v>
      </c>
      <c r="BE182" s="214">
        <f>IF(N182="základní",J182,0)</f>
        <v>0</v>
      </c>
      <c r="BF182" s="214">
        <f>IF(N182="snížená",J182,0)</f>
        <v>0</v>
      </c>
      <c r="BG182" s="214">
        <f>IF(N182="zákl. přenesená",J182,0)</f>
        <v>0</v>
      </c>
      <c r="BH182" s="214">
        <f>IF(N182="sníž. přenesená",J182,0)</f>
        <v>0</v>
      </c>
      <c r="BI182" s="214">
        <f>IF(N182="nulová",J182,0)</f>
        <v>0</v>
      </c>
      <c r="BJ182" s="19" t="s">
        <v>78</v>
      </c>
      <c r="BK182" s="214">
        <f>ROUND(I182*H182,2)</f>
        <v>0</v>
      </c>
      <c r="BL182" s="19" t="s">
        <v>221</v>
      </c>
      <c r="BM182" s="213" t="s">
        <v>280</v>
      </c>
    </row>
    <row r="183" spans="1:47" s="2" customFormat="1" ht="12">
      <c r="A183" s="40"/>
      <c r="B183" s="41"/>
      <c r="C183" s="42"/>
      <c r="D183" s="215" t="s">
        <v>126</v>
      </c>
      <c r="E183" s="42"/>
      <c r="F183" s="216" t="s">
        <v>281</v>
      </c>
      <c r="G183" s="42"/>
      <c r="H183" s="42"/>
      <c r="I183" s="217"/>
      <c r="J183" s="42"/>
      <c r="K183" s="42"/>
      <c r="L183" s="46"/>
      <c r="M183" s="218"/>
      <c r="N183" s="219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126</v>
      </c>
      <c r="AU183" s="19" t="s">
        <v>80</v>
      </c>
    </row>
    <row r="184" spans="1:63" s="12" customFormat="1" ht="22.8" customHeight="1">
      <c r="A184" s="12"/>
      <c r="B184" s="186"/>
      <c r="C184" s="187"/>
      <c r="D184" s="188" t="s">
        <v>69</v>
      </c>
      <c r="E184" s="200" t="s">
        <v>282</v>
      </c>
      <c r="F184" s="200" t="s">
        <v>283</v>
      </c>
      <c r="G184" s="187"/>
      <c r="H184" s="187"/>
      <c r="I184" s="190"/>
      <c r="J184" s="201">
        <f>BK184</f>
        <v>0</v>
      </c>
      <c r="K184" s="187"/>
      <c r="L184" s="192"/>
      <c r="M184" s="193"/>
      <c r="N184" s="194"/>
      <c r="O184" s="194"/>
      <c r="P184" s="195">
        <f>SUM(P185:P189)</f>
        <v>0</v>
      </c>
      <c r="Q184" s="194"/>
      <c r="R184" s="195">
        <f>SUM(R185:R189)</f>
        <v>0.0043</v>
      </c>
      <c r="S184" s="194"/>
      <c r="T184" s="196">
        <f>SUM(T185:T189)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197" t="s">
        <v>80</v>
      </c>
      <c r="AT184" s="198" t="s">
        <v>69</v>
      </c>
      <c r="AU184" s="198" t="s">
        <v>78</v>
      </c>
      <c r="AY184" s="197" t="s">
        <v>116</v>
      </c>
      <c r="BK184" s="199">
        <f>SUM(BK185:BK189)</f>
        <v>0</v>
      </c>
    </row>
    <row r="185" spans="1:65" s="2" customFormat="1" ht="16.5" customHeight="1">
      <c r="A185" s="40"/>
      <c r="B185" s="41"/>
      <c r="C185" s="202" t="s">
        <v>284</v>
      </c>
      <c r="D185" s="202" t="s">
        <v>119</v>
      </c>
      <c r="E185" s="203" t="s">
        <v>285</v>
      </c>
      <c r="F185" s="204" t="s">
        <v>286</v>
      </c>
      <c r="G185" s="205" t="s">
        <v>140</v>
      </c>
      <c r="H185" s="206">
        <v>43</v>
      </c>
      <c r="I185" s="207"/>
      <c r="J185" s="208">
        <f>ROUND(I185*H185,2)</f>
        <v>0</v>
      </c>
      <c r="K185" s="204" t="s">
        <v>123</v>
      </c>
      <c r="L185" s="46"/>
      <c r="M185" s="209" t="s">
        <v>19</v>
      </c>
      <c r="N185" s="210" t="s">
        <v>41</v>
      </c>
      <c r="O185" s="86"/>
      <c r="P185" s="211">
        <f>O185*H185</f>
        <v>0</v>
      </c>
      <c r="Q185" s="211">
        <v>0</v>
      </c>
      <c r="R185" s="211">
        <f>Q185*H185</f>
        <v>0</v>
      </c>
      <c r="S185" s="211">
        <v>0</v>
      </c>
      <c r="T185" s="212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13" t="s">
        <v>221</v>
      </c>
      <c r="AT185" s="213" t="s">
        <v>119</v>
      </c>
      <c r="AU185" s="213" t="s">
        <v>80</v>
      </c>
      <c r="AY185" s="19" t="s">
        <v>116</v>
      </c>
      <c r="BE185" s="214">
        <f>IF(N185="základní",J185,0)</f>
        <v>0</v>
      </c>
      <c r="BF185" s="214">
        <f>IF(N185="snížená",J185,0)</f>
        <v>0</v>
      </c>
      <c r="BG185" s="214">
        <f>IF(N185="zákl. přenesená",J185,0)</f>
        <v>0</v>
      </c>
      <c r="BH185" s="214">
        <f>IF(N185="sníž. přenesená",J185,0)</f>
        <v>0</v>
      </c>
      <c r="BI185" s="214">
        <f>IF(N185="nulová",J185,0)</f>
        <v>0</v>
      </c>
      <c r="BJ185" s="19" t="s">
        <v>78</v>
      </c>
      <c r="BK185" s="214">
        <f>ROUND(I185*H185,2)</f>
        <v>0</v>
      </c>
      <c r="BL185" s="19" t="s">
        <v>221</v>
      </c>
      <c r="BM185" s="213" t="s">
        <v>287</v>
      </c>
    </row>
    <row r="186" spans="1:47" s="2" customFormat="1" ht="12">
      <c r="A186" s="40"/>
      <c r="B186" s="41"/>
      <c r="C186" s="42"/>
      <c r="D186" s="215" t="s">
        <v>126</v>
      </c>
      <c r="E186" s="42"/>
      <c r="F186" s="216" t="s">
        <v>288</v>
      </c>
      <c r="G186" s="42"/>
      <c r="H186" s="42"/>
      <c r="I186" s="217"/>
      <c r="J186" s="42"/>
      <c r="K186" s="42"/>
      <c r="L186" s="46"/>
      <c r="M186" s="218"/>
      <c r="N186" s="219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126</v>
      </c>
      <c r="AU186" s="19" t="s">
        <v>80</v>
      </c>
    </row>
    <row r="187" spans="1:65" s="2" customFormat="1" ht="16.5" customHeight="1">
      <c r="A187" s="40"/>
      <c r="B187" s="41"/>
      <c r="C187" s="253" t="s">
        <v>289</v>
      </c>
      <c r="D187" s="253" t="s">
        <v>146</v>
      </c>
      <c r="E187" s="254" t="s">
        <v>290</v>
      </c>
      <c r="F187" s="255" t="s">
        <v>291</v>
      </c>
      <c r="G187" s="256" t="s">
        <v>140</v>
      </c>
      <c r="H187" s="257">
        <v>43</v>
      </c>
      <c r="I187" s="258"/>
      <c r="J187" s="259">
        <f>ROUND(I187*H187,2)</f>
        <v>0</v>
      </c>
      <c r="K187" s="255" t="s">
        <v>123</v>
      </c>
      <c r="L187" s="260"/>
      <c r="M187" s="261" t="s">
        <v>19</v>
      </c>
      <c r="N187" s="262" t="s">
        <v>41</v>
      </c>
      <c r="O187" s="86"/>
      <c r="P187" s="211">
        <f>O187*H187</f>
        <v>0</v>
      </c>
      <c r="Q187" s="211">
        <v>0.0001</v>
      </c>
      <c r="R187" s="211">
        <f>Q187*H187</f>
        <v>0.0043</v>
      </c>
      <c r="S187" s="211">
        <v>0</v>
      </c>
      <c r="T187" s="212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3" t="s">
        <v>240</v>
      </c>
      <c r="AT187" s="213" t="s">
        <v>146</v>
      </c>
      <c r="AU187" s="213" t="s">
        <v>80</v>
      </c>
      <c r="AY187" s="19" t="s">
        <v>116</v>
      </c>
      <c r="BE187" s="214">
        <f>IF(N187="základní",J187,0)</f>
        <v>0</v>
      </c>
      <c r="BF187" s="214">
        <f>IF(N187="snížená",J187,0)</f>
        <v>0</v>
      </c>
      <c r="BG187" s="214">
        <f>IF(N187="zákl. přenesená",J187,0)</f>
        <v>0</v>
      </c>
      <c r="BH187" s="214">
        <f>IF(N187="sníž. přenesená",J187,0)</f>
        <v>0</v>
      </c>
      <c r="BI187" s="214">
        <f>IF(N187="nulová",J187,0)</f>
        <v>0</v>
      </c>
      <c r="BJ187" s="19" t="s">
        <v>78</v>
      </c>
      <c r="BK187" s="214">
        <f>ROUND(I187*H187,2)</f>
        <v>0</v>
      </c>
      <c r="BL187" s="19" t="s">
        <v>221</v>
      </c>
      <c r="BM187" s="213" t="s">
        <v>292</v>
      </c>
    </row>
    <row r="188" spans="1:65" s="2" customFormat="1" ht="33" customHeight="1">
      <c r="A188" s="40"/>
      <c r="B188" s="41"/>
      <c r="C188" s="202" t="s">
        <v>293</v>
      </c>
      <c r="D188" s="202" t="s">
        <v>119</v>
      </c>
      <c r="E188" s="203" t="s">
        <v>294</v>
      </c>
      <c r="F188" s="204" t="s">
        <v>295</v>
      </c>
      <c r="G188" s="205" t="s">
        <v>183</v>
      </c>
      <c r="H188" s="206">
        <v>0.004</v>
      </c>
      <c r="I188" s="207"/>
      <c r="J188" s="208">
        <f>ROUND(I188*H188,2)</f>
        <v>0</v>
      </c>
      <c r="K188" s="204" t="s">
        <v>123</v>
      </c>
      <c r="L188" s="46"/>
      <c r="M188" s="209" t="s">
        <v>19</v>
      </c>
      <c r="N188" s="210" t="s">
        <v>41</v>
      </c>
      <c r="O188" s="86"/>
      <c r="P188" s="211">
        <f>O188*H188</f>
        <v>0</v>
      </c>
      <c r="Q188" s="211">
        <v>0</v>
      </c>
      <c r="R188" s="211">
        <f>Q188*H188</f>
        <v>0</v>
      </c>
      <c r="S188" s="211">
        <v>0</v>
      </c>
      <c r="T188" s="212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13" t="s">
        <v>221</v>
      </c>
      <c r="AT188" s="213" t="s">
        <v>119</v>
      </c>
      <c r="AU188" s="213" t="s">
        <v>80</v>
      </c>
      <c r="AY188" s="19" t="s">
        <v>116</v>
      </c>
      <c r="BE188" s="214">
        <f>IF(N188="základní",J188,0)</f>
        <v>0</v>
      </c>
      <c r="BF188" s="214">
        <f>IF(N188="snížená",J188,0)</f>
        <v>0</v>
      </c>
      <c r="BG188" s="214">
        <f>IF(N188="zákl. přenesená",J188,0)</f>
        <v>0</v>
      </c>
      <c r="BH188" s="214">
        <f>IF(N188="sníž. přenesená",J188,0)</f>
        <v>0</v>
      </c>
      <c r="BI188" s="214">
        <f>IF(N188="nulová",J188,0)</f>
        <v>0</v>
      </c>
      <c r="BJ188" s="19" t="s">
        <v>78</v>
      </c>
      <c r="BK188" s="214">
        <f>ROUND(I188*H188,2)</f>
        <v>0</v>
      </c>
      <c r="BL188" s="19" t="s">
        <v>221</v>
      </c>
      <c r="BM188" s="213" t="s">
        <v>296</v>
      </c>
    </row>
    <row r="189" spans="1:47" s="2" customFormat="1" ht="12">
      <c r="A189" s="40"/>
      <c r="B189" s="41"/>
      <c r="C189" s="42"/>
      <c r="D189" s="215" t="s">
        <v>126</v>
      </c>
      <c r="E189" s="42"/>
      <c r="F189" s="216" t="s">
        <v>297</v>
      </c>
      <c r="G189" s="42"/>
      <c r="H189" s="42"/>
      <c r="I189" s="217"/>
      <c r="J189" s="42"/>
      <c r="K189" s="42"/>
      <c r="L189" s="46"/>
      <c r="M189" s="218"/>
      <c r="N189" s="219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126</v>
      </c>
      <c r="AU189" s="19" t="s">
        <v>80</v>
      </c>
    </row>
    <row r="190" spans="1:63" s="12" customFormat="1" ht="25.9" customHeight="1">
      <c r="A190" s="12"/>
      <c r="B190" s="186"/>
      <c r="C190" s="187"/>
      <c r="D190" s="188" t="s">
        <v>69</v>
      </c>
      <c r="E190" s="189" t="s">
        <v>298</v>
      </c>
      <c r="F190" s="189" t="s">
        <v>299</v>
      </c>
      <c r="G190" s="187"/>
      <c r="H190" s="187"/>
      <c r="I190" s="190"/>
      <c r="J190" s="191">
        <f>BK190</f>
        <v>0</v>
      </c>
      <c r="K190" s="187"/>
      <c r="L190" s="192"/>
      <c r="M190" s="193"/>
      <c r="N190" s="194"/>
      <c r="O190" s="194"/>
      <c r="P190" s="195">
        <f>SUM(P191:P192)</f>
        <v>0</v>
      </c>
      <c r="Q190" s="194"/>
      <c r="R190" s="195">
        <f>SUM(R191:R192)</f>
        <v>0</v>
      </c>
      <c r="S190" s="194"/>
      <c r="T190" s="196">
        <f>SUM(T191:T192)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197" t="s">
        <v>124</v>
      </c>
      <c r="AT190" s="198" t="s">
        <v>69</v>
      </c>
      <c r="AU190" s="198" t="s">
        <v>70</v>
      </c>
      <c r="AY190" s="197" t="s">
        <v>116</v>
      </c>
      <c r="BK190" s="199">
        <f>SUM(BK191:BK192)</f>
        <v>0</v>
      </c>
    </row>
    <row r="191" spans="1:65" s="2" customFormat="1" ht="16.5" customHeight="1">
      <c r="A191" s="40"/>
      <c r="B191" s="41"/>
      <c r="C191" s="202" t="s">
        <v>300</v>
      </c>
      <c r="D191" s="202" t="s">
        <v>119</v>
      </c>
      <c r="E191" s="203" t="s">
        <v>301</v>
      </c>
      <c r="F191" s="204" t="s">
        <v>302</v>
      </c>
      <c r="G191" s="205" t="s">
        <v>303</v>
      </c>
      <c r="H191" s="206">
        <v>15</v>
      </c>
      <c r="I191" s="207"/>
      <c r="J191" s="208">
        <f>ROUND(I191*H191,2)</f>
        <v>0</v>
      </c>
      <c r="K191" s="204" t="s">
        <v>123</v>
      </c>
      <c r="L191" s="46"/>
      <c r="M191" s="209" t="s">
        <v>19</v>
      </c>
      <c r="N191" s="210" t="s">
        <v>41</v>
      </c>
      <c r="O191" s="86"/>
      <c r="P191" s="211">
        <f>O191*H191</f>
        <v>0</v>
      </c>
      <c r="Q191" s="211">
        <v>0</v>
      </c>
      <c r="R191" s="211">
        <f>Q191*H191</f>
        <v>0</v>
      </c>
      <c r="S191" s="211">
        <v>0</v>
      </c>
      <c r="T191" s="212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13" t="s">
        <v>304</v>
      </c>
      <c r="AT191" s="213" t="s">
        <v>119</v>
      </c>
      <c r="AU191" s="213" t="s">
        <v>78</v>
      </c>
      <c r="AY191" s="19" t="s">
        <v>116</v>
      </c>
      <c r="BE191" s="214">
        <f>IF(N191="základní",J191,0)</f>
        <v>0</v>
      </c>
      <c r="BF191" s="214">
        <f>IF(N191="snížená",J191,0)</f>
        <v>0</v>
      </c>
      <c r="BG191" s="214">
        <f>IF(N191="zákl. přenesená",J191,0)</f>
        <v>0</v>
      </c>
      <c r="BH191" s="214">
        <f>IF(N191="sníž. přenesená",J191,0)</f>
        <v>0</v>
      </c>
      <c r="BI191" s="214">
        <f>IF(N191="nulová",J191,0)</f>
        <v>0</v>
      </c>
      <c r="BJ191" s="19" t="s">
        <v>78</v>
      </c>
      <c r="BK191" s="214">
        <f>ROUND(I191*H191,2)</f>
        <v>0</v>
      </c>
      <c r="BL191" s="19" t="s">
        <v>304</v>
      </c>
      <c r="BM191" s="213" t="s">
        <v>305</v>
      </c>
    </row>
    <row r="192" spans="1:47" s="2" customFormat="1" ht="12">
      <c r="A192" s="40"/>
      <c r="B192" s="41"/>
      <c r="C192" s="42"/>
      <c r="D192" s="215" t="s">
        <v>126</v>
      </c>
      <c r="E192" s="42"/>
      <c r="F192" s="216" t="s">
        <v>306</v>
      </c>
      <c r="G192" s="42"/>
      <c r="H192" s="42"/>
      <c r="I192" s="217"/>
      <c r="J192" s="42"/>
      <c r="K192" s="42"/>
      <c r="L192" s="46"/>
      <c r="M192" s="218"/>
      <c r="N192" s="219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126</v>
      </c>
      <c r="AU192" s="19" t="s">
        <v>78</v>
      </c>
    </row>
    <row r="193" spans="1:63" s="12" customFormat="1" ht="25.9" customHeight="1">
      <c r="A193" s="12"/>
      <c r="B193" s="186"/>
      <c r="C193" s="187"/>
      <c r="D193" s="188" t="s">
        <v>69</v>
      </c>
      <c r="E193" s="189" t="s">
        <v>307</v>
      </c>
      <c r="F193" s="189" t="s">
        <v>308</v>
      </c>
      <c r="G193" s="187"/>
      <c r="H193" s="187"/>
      <c r="I193" s="190"/>
      <c r="J193" s="191">
        <f>BK193</f>
        <v>0</v>
      </c>
      <c r="K193" s="187"/>
      <c r="L193" s="192"/>
      <c r="M193" s="193"/>
      <c r="N193" s="194"/>
      <c r="O193" s="194"/>
      <c r="P193" s="195">
        <f>P194+P197+P201</f>
        <v>0</v>
      </c>
      <c r="Q193" s="194"/>
      <c r="R193" s="195">
        <f>R194+R197+R201</f>
        <v>0</v>
      </c>
      <c r="S193" s="194"/>
      <c r="T193" s="196">
        <f>T194+T197+T201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197" t="s">
        <v>154</v>
      </c>
      <c r="AT193" s="198" t="s">
        <v>69</v>
      </c>
      <c r="AU193" s="198" t="s">
        <v>70</v>
      </c>
      <c r="AY193" s="197" t="s">
        <v>116</v>
      </c>
      <c r="BK193" s="199">
        <f>BK194+BK197+BK201</f>
        <v>0</v>
      </c>
    </row>
    <row r="194" spans="1:63" s="12" customFormat="1" ht="22.8" customHeight="1">
      <c r="A194" s="12"/>
      <c r="B194" s="186"/>
      <c r="C194" s="187"/>
      <c r="D194" s="188" t="s">
        <v>69</v>
      </c>
      <c r="E194" s="200" t="s">
        <v>309</v>
      </c>
      <c r="F194" s="200" t="s">
        <v>310</v>
      </c>
      <c r="G194" s="187"/>
      <c r="H194" s="187"/>
      <c r="I194" s="190"/>
      <c r="J194" s="201">
        <f>BK194</f>
        <v>0</v>
      </c>
      <c r="K194" s="187"/>
      <c r="L194" s="192"/>
      <c r="M194" s="193"/>
      <c r="N194" s="194"/>
      <c r="O194" s="194"/>
      <c r="P194" s="195">
        <f>SUM(P195:P196)</f>
        <v>0</v>
      </c>
      <c r="Q194" s="194"/>
      <c r="R194" s="195">
        <f>SUM(R195:R196)</f>
        <v>0</v>
      </c>
      <c r="S194" s="194"/>
      <c r="T194" s="196">
        <f>SUM(T195:T196)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197" t="s">
        <v>154</v>
      </c>
      <c r="AT194" s="198" t="s">
        <v>69</v>
      </c>
      <c r="AU194" s="198" t="s">
        <v>78</v>
      </c>
      <c r="AY194" s="197" t="s">
        <v>116</v>
      </c>
      <c r="BK194" s="199">
        <f>SUM(BK195:BK196)</f>
        <v>0</v>
      </c>
    </row>
    <row r="195" spans="1:65" s="2" customFormat="1" ht="16.5" customHeight="1">
      <c r="A195" s="40"/>
      <c r="B195" s="41"/>
      <c r="C195" s="202" t="s">
        <v>311</v>
      </c>
      <c r="D195" s="202" t="s">
        <v>119</v>
      </c>
      <c r="E195" s="203" t="s">
        <v>312</v>
      </c>
      <c r="F195" s="204" t="s">
        <v>313</v>
      </c>
      <c r="G195" s="205" t="s">
        <v>314</v>
      </c>
      <c r="H195" s="206">
        <v>1</v>
      </c>
      <c r="I195" s="207"/>
      <c r="J195" s="208">
        <f>ROUND(I195*H195,2)</f>
        <v>0</v>
      </c>
      <c r="K195" s="204" t="s">
        <v>123</v>
      </c>
      <c r="L195" s="46"/>
      <c r="M195" s="209" t="s">
        <v>19</v>
      </c>
      <c r="N195" s="210" t="s">
        <v>41</v>
      </c>
      <c r="O195" s="86"/>
      <c r="P195" s="211">
        <f>O195*H195</f>
        <v>0</v>
      </c>
      <c r="Q195" s="211">
        <v>0</v>
      </c>
      <c r="R195" s="211">
        <f>Q195*H195</f>
        <v>0</v>
      </c>
      <c r="S195" s="211">
        <v>0</v>
      </c>
      <c r="T195" s="212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13" t="s">
        <v>315</v>
      </c>
      <c r="AT195" s="213" t="s">
        <v>119</v>
      </c>
      <c r="AU195" s="213" t="s">
        <v>80</v>
      </c>
      <c r="AY195" s="19" t="s">
        <v>116</v>
      </c>
      <c r="BE195" s="214">
        <f>IF(N195="základní",J195,0)</f>
        <v>0</v>
      </c>
      <c r="BF195" s="214">
        <f>IF(N195="snížená",J195,0)</f>
        <v>0</v>
      </c>
      <c r="BG195" s="214">
        <f>IF(N195="zákl. přenesená",J195,0)</f>
        <v>0</v>
      </c>
      <c r="BH195" s="214">
        <f>IF(N195="sníž. přenesená",J195,0)</f>
        <v>0</v>
      </c>
      <c r="BI195" s="214">
        <f>IF(N195="nulová",J195,0)</f>
        <v>0</v>
      </c>
      <c r="BJ195" s="19" t="s">
        <v>78</v>
      </c>
      <c r="BK195" s="214">
        <f>ROUND(I195*H195,2)</f>
        <v>0</v>
      </c>
      <c r="BL195" s="19" t="s">
        <v>315</v>
      </c>
      <c r="BM195" s="213" t="s">
        <v>316</v>
      </c>
    </row>
    <row r="196" spans="1:47" s="2" customFormat="1" ht="12">
      <c r="A196" s="40"/>
      <c r="B196" s="41"/>
      <c r="C196" s="42"/>
      <c r="D196" s="215" t="s">
        <v>126</v>
      </c>
      <c r="E196" s="42"/>
      <c r="F196" s="216" t="s">
        <v>317</v>
      </c>
      <c r="G196" s="42"/>
      <c r="H196" s="42"/>
      <c r="I196" s="217"/>
      <c r="J196" s="42"/>
      <c r="K196" s="42"/>
      <c r="L196" s="46"/>
      <c r="M196" s="218"/>
      <c r="N196" s="219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126</v>
      </c>
      <c r="AU196" s="19" t="s">
        <v>80</v>
      </c>
    </row>
    <row r="197" spans="1:63" s="12" customFormat="1" ht="22.8" customHeight="1">
      <c r="A197" s="12"/>
      <c r="B197" s="186"/>
      <c r="C197" s="187"/>
      <c r="D197" s="188" t="s">
        <v>69</v>
      </c>
      <c r="E197" s="200" t="s">
        <v>318</v>
      </c>
      <c r="F197" s="200" t="s">
        <v>319</v>
      </c>
      <c r="G197" s="187"/>
      <c r="H197" s="187"/>
      <c r="I197" s="190"/>
      <c r="J197" s="201">
        <f>BK197</f>
        <v>0</v>
      </c>
      <c r="K197" s="187"/>
      <c r="L197" s="192"/>
      <c r="M197" s="193"/>
      <c r="N197" s="194"/>
      <c r="O197" s="194"/>
      <c r="P197" s="195">
        <f>SUM(P198:P200)</f>
        <v>0</v>
      </c>
      <c r="Q197" s="194"/>
      <c r="R197" s="195">
        <f>SUM(R198:R200)</f>
        <v>0</v>
      </c>
      <c r="S197" s="194"/>
      <c r="T197" s="196">
        <f>SUM(T198:T200)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197" t="s">
        <v>154</v>
      </c>
      <c r="AT197" s="198" t="s">
        <v>69</v>
      </c>
      <c r="AU197" s="198" t="s">
        <v>78</v>
      </c>
      <c r="AY197" s="197" t="s">
        <v>116</v>
      </c>
      <c r="BK197" s="199">
        <f>SUM(BK198:BK200)</f>
        <v>0</v>
      </c>
    </row>
    <row r="198" spans="1:65" s="2" customFormat="1" ht="16.5" customHeight="1">
      <c r="A198" s="40"/>
      <c r="B198" s="41"/>
      <c r="C198" s="202" t="s">
        <v>240</v>
      </c>
      <c r="D198" s="202" t="s">
        <v>119</v>
      </c>
      <c r="E198" s="203" t="s">
        <v>320</v>
      </c>
      <c r="F198" s="204" t="s">
        <v>321</v>
      </c>
      <c r="G198" s="205" t="s">
        <v>314</v>
      </c>
      <c r="H198" s="206">
        <v>1</v>
      </c>
      <c r="I198" s="207"/>
      <c r="J198" s="208">
        <f>ROUND(I198*H198,2)</f>
        <v>0</v>
      </c>
      <c r="K198" s="204" t="s">
        <v>123</v>
      </c>
      <c r="L198" s="46"/>
      <c r="M198" s="209" t="s">
        <v>19</v>
      </c>
      <c r="N198" s="210" t="s">
        <v>41</v>
      </c>
      <c r="O198" s="86"/>
      <c r="P198" s="211">
        <f>O198*H198</f>
        <v>0</v>
      </c>
      <c r="Q198" s="211">
        <v>0</v>
      </c>
      <c r="R198" s="211">
        <f>Q198*H198</f>
        <v>0</v>
      </c>
      <c r="S198" s="211">
        <v>0</v>
      </c>
      <c r="T198" s="212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13" t="s">
        <v>315</v>
      </c>
      <c r="AT198" s="213" t="s">
        <v>119</v>
      </c>
      <c r="AU198" s="213" t="s">
        <v>80</v>
      </c>
      <c r="AY198" s="19" t="s">
        <v>116</v>
      </c>
      <c r="BE198" s="214">
        <f>IF(N198="základní",J198,0)</f>
        <v>0</v>
      </c>
      <c r="BF198" s="214">
        <f>IF(N198="snížená",J198,0)</f>
        <v>0</v>
      </c>
      <c r="BG198" s="214">
        <f>IF(N198="zákl. přenesená",J198,0)</f>
        <v>0</v>
      </c>
      <c r="BH198" s="214">
        <f>IF(N198="sníž. přenesená",J198,0)</f>
        <v>0</v>
      </c>
      <c r="BI198" s="214">
        <f>IF(N198="nulová",J198,0)</f>
        <v>0</v>
      </c>
      <c r="BJ198" s="19" t="s">
        <v>78</v>
      </c>
      <c r="BK198" s="214">
        <f>ROUND(I198*H198,2)</f>
        <v>0</v>
      </c>
      <c r="BL198" s="19" t="s">
        <v>315</v>
      </c>
      <c r="BM198" s="213" t="s">
        <v>322</v>
      </c>
    </row>
    <row r="199" spans="1:47" s="2" customFormat="1" ht="12">
      <c r="A199" s="40"/>
      <c r="B199" s="41"/>
      <c r="C199" s="42"/>
      <c r="D199" s="215" t="s">
        <v>126</v>
      </c>
      <c r="E199" s="42"/>
      <c r="F199" s="216" t="s">
        <v>323</v>
      </c>
      <c r="G199" s="42"/>
      <c r="H199" s="42"/>
      <c r="I199" s="217"/>
      <c r="J199" s="42"/>
      <c r="K199" s="42"/>
      <c r="L199" s="46"/>
      <c r="M199" s="218"/>
      <c r="N199" s="219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126</v>
      </c>
      <c r="AU199" s="19" t="s">
        <v>80</v>
      </c>
    </row>
    <row r="200" spans="1:47" s="2" customFormat="1" ht="12">
      <c r="A200" s="40"/>
      <c r="B200" s="41"/>
      <c r="C200" s="42"/>
      <c r="D200" s="222" t="s">
        <v>177</v>
      </c>
      <c r="E200" s="42"/>
      <c r="F200" s="263" t="s">
        <v>324</v>
      </c>
      <c r="G200" s="42"/>
      <c r="H200" s="42"/>
      <c r="I200" s="217"/>
      <c r="J200" s="42"/>
      <c r="K200" s="42"/>
      <c r="L200" s="46"/>
      <c r="M200" s="218"/>
      <c r="N200" s="219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177</v>
      </c>
      <c r="AU200" s="19" t="s">
        <v>80</v>
      </c>
    </row>
    <row r="201" spans="1:63" s="12" customFormat="1" ht="22.8" customHeight="1">
      <c r="A201" s="12"/>
      <c r="B201" s="186"/>
      <c r="C201" s="187"/>
      <c r="D201" s="188" t="s">
        <v>69</v>
      </c>
      <c r="E201" s="200" t="s">
        <v>325</v>
      </c>
      <c r="F201" s="200" t="s">
        <v>326</v>
      </c>
      <c r="G201" s="187"/>
      <c r="H201" s="187"/>
      <c r="I201" s="190"/>
      <c r="J201" s="201">
        <f>BK201</f>
        <v>0</v>
      </c>
      <c r="K201" s="187"/>
      <c r="L201" s="192"/>
      <c r="M201" s="193"/>
      <c r="N201" s="194"/>
      <c r="O201" s="194"/>
      <c r="P201" s="195">
        <f>SUM(P202:P204)</f>
        <v>0</v>
      </c>
      <c r="Q201" s="194"/>
      <c r="R201" s="195">
        <f>SUM(R202:R204)</f>
        <v>0</v>
      </c>
      <c r="S201" s="194"/>
      <c r="T201" s="196">
        <f>SUM(T202:T204)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197" t="s">
        <v>154</v>
      </c>
      <c r="AT201" s="198" t="s">
        <v>69</v>
      </c>
      <c r="AU201" s="198" t="s">
        <v>78</v>
      </c>
      <c r="AY201" s="197" t="s">
        <v>116</v>
      </c>
      <c r="BK201" s="199">
        <f>SUM(BK202:BK204)</f>
        <v>0</v>
      </c>
    </row>
    <row r="202" spans="1:65" s="2" customFormat="1" ht="16.5" customHeight="1">
      <c r="A202" s="40"/>
      <c r="B202" s="41"/>
      <c r="C202" s="202" t="s">
        <v>327</v>
      </c>
      <c r="D202" s="202" t="s">
        <v>119</v>
      </c>
      <c r="E202" s="203" t="s">
        <v>328</v>
      </c>
      <c r="F202" s="204" t="s">
        <v>326</v>
      </c>
      <c r="G202" s="205" t="s">
        <v>314</v>
      </c>
      <c r="H202" s="206">
        <v>1</v>
      </c>
      <c r="I202" s="207"/>
      <c r="J202" s="208">
        <f>ROUND(I202*H202,2)</f>
        <v>0</v>
      </c>
      <c r="K202" s="204" t="s">
        <v>123</v>
      </c>
      <c r="L202" s="46"/>
      <c r="M202" s="209" t="s">
        <v>19</v>
      </c>
      <c r="N202" s="210" t="s">
        <v>41</v>
      </c>
      <c r="O202" s="86"/>
      <c r="P202" s="211">
        <f>O202*H202</f>
        <v>0</v>
      </c>
      <c r="Q202" s="211">
        <v>0</v>
      </c>
      <c r="R202" s="211">
        <f>Q202*H202</f>
        <v>0</v>
      </c>
      <c r="S202" s="211">
        <v>0</v>
      </c>
      <c r="T202" s="212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3" t="s">
        <v>315</v>
      </c>
      <c r="AT202" s="213" t="s">
        <v>119</v>
      </c>
      <c r="AU202" s="213" t="s">
        <v>80</v>
      </c>
      <c r="AY202" s="19" t="s">
        <v>116</v>
      </c>
      <c r="BE202" s="214">
        <f>IF(N202="základní",J202,0)</f>
        <v>0</v>
      </c>
      <c r="BF202" s="214">
        <f>IF(N202="snížená",J202,0)</f>
        <v>0</v>
      </c>
      <c r="BG202" s="214">
        <f>IF(N202="zákl. přenesená",J202,0)</f>
        <v>0</v>
      </c>
      <c r="BH202" s="214">
        <f>IF(N202="sníž. přenesená",J202,0)</f>
        <v>0</v>
      </c>
      <c r="BI202" s="214">
        <f>IF(N202="nulová",J202,0)</f>
        <v>0</v>
      </c>
      <c r="BJ202" s="19" t="s">
        <v>78</v>
      </c>
      <c r="BK202" s="214">
        <f>ROUND(I202*H202,2)</f>
        <v>0</v>
      </c>
      <c r="BL202" s="19" t="s">
        <v>315</v>
      </c>
      <c r="BM202" s="213" t="s">
        <v>329</v>
      </c>
    </row>
    <row r="203" spans="1:47" s="2" customFormat="1" ht="12">
      <c r="A203" s="40"/>
      <c r="B203" s="41"/>
      <c r="C203" s="42"/>
      <c r="D203" s="215" t="s">
        <v>126</v>
      </c>
      <c r="E203" s="42"/>
      <c r="F203" s="216" t="s">
        <v>330</v>
      </c>
      <c r="G203" s="42"/>
      <c r="H203" s="42"/>
      <c r="I203" s="217"/>
      <c r="J203" s="42"/>
      <c r="K203" s="42"/>
      <c r="L203" s="46"/>
      <c r="M203" s="218"/>
      <c r="N203" s="219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126</v>
      </c>
      <c r="AU203" s="19" t="s">
        <v>80</v>
      </c>
    </row>
    <row r="204" spans="1:47" s="2" customFormat="1" ht="12">
      <c r="A204" s="40"/>
      <c r="B204" s="41"/>
      <c r="C204" s="42"/>
      <c r="D204" s="222" t="s">
        <v>177</v>
      </c>
      <c r="E204" s="42"/>
      <c r="F204" s="263" t="s">
        <v>331</v>
      </c>
      <c r="G204" s="42"/>
      <c r="H204" s="42"/>
      <c r="I204" s="217"/>
      <c r="J204" s="42"/>
      <c r="K204" s="42"/>
      <c r="L204" s="46"/>
      <c r="M204" s="264"/>
      <c r="N204" s="265"/>
      <c r="O204" s="266"/>
      <c r="P204" s="266"/>
      <c r="Q204" s="266"/>
      <c r="R204" s="266"/>
      <c r="S204" s="266"/>
      <c r="T204" s="26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9" t="s">
        <v>177</v>
      </c>
      <c r="AU204" s="19" t="s">
        <v>80</v>
      </c>
    </row>
    <row r="205" spans="1:31" s="2" customFormat="1" ht="6.95" customHeight="1">
      <c r="A205" s="40"/>
      <c r="B205" s="61"/>
      <c r="C205" s="62"/>
      <c r="D205" s="62"/>
      <c r="E205" s="62"/>
      <c r="F205" s="62"/>
      <c r="G205" s="62"/>
      <c r="H205" s="62"/>
      <c r="I205" s="62"/>
      <c r="J205" s="62"/>
      <c r="K205" s="62"/>
      <c r="L205" s="46"/>
      <c r="M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</row>
  </sheetData>
  <sheetProtection password="CC35" sheet="1" objects="1" scenarios="1" formatColumns="0" formatRows="0" autoFilter="0"/>
  <autoFilter ref="C91:K204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hyperlinks>
    <hyperlink ref="F96" r:id="rId1" display="https://podminky.urs.cz/item/CS_URS_2024_01/612325413"/>
    <hyperlink ref="F99" r:id="rId2" display="https://podminky.urs.cz/item/CS_URS_2024_01/619995001"/>
    <hyperlink ref="F123" r:id="rId3" display="https://podminky.urs.cz/item/CS_URS_2024_01/952901111"/>
    <hyperlink ref="F126" r:id="rId4" display="https://podminky.urs.cz/item/CS_URS_2024_01/968072455"/>
    <hyperlink ref="F134" r:id="rId5" display="https://podminky.urs.cz/item/CS_URS_2024_01/997013213"/>
    <hyperlink ref="F136" r:id="rId6" display="https://podminky.urs.cz/item/CS_URS_2024_01/997013219"/>
    <hyperlink ref="F139" r:id="rId7" display="https://podminky.urs.cz/item/CS_URS_2024_01/997013511"/>
    <hyperlink ref="F141" r:id="rId8" display="https://podminky.urs.cz/item/CS_URS_2024_01/997013509"/>
    <hyperlink ref="F144" r:id="rId9" display="https://podminky.urs.cz/item/CS_URS_2024_01/997013871"/>
    <hyperlink ref="F147" r:id="rId10" display="https://podminky.urs.cz/item/CS_URS_2024_01/998018002"/>
    <hyperlink ref="F151" r:id="rId11" display="https://podminky.urs.cz/item/CS_URS_2024_01/766491851"/>
    <hyperlink ref="F154" r:id="rId12" display="https://podminky.urs.cz/item/CS_URS_2024_01/766660021"/>
    <hyperlink ref="F159" r:id="rId13" display="https://podminky.urs.cz/item/CS_URS_2024_01/766660022"/>
    <hyperlink ref="F164" r:id="rId14" display="https://podminky.urs.cz/item/CS_URS_2024_01/766660717"/>
    <hyperlink ref="F168" r:id="rId15" display="https://podminky.urs.cz/item/CS_URS_2024_01/766660729"/>
    <hyperlink ref="F172" r:id="rId16" display="https://podminky.urs.cz/item/CS_URS_2024_01/766664957"/>
    <hyperlink ref="F177" r:id="rId17" display="https://podminky.urs.cz/item/CS_URS_2024_01/766691914"/>
    <hyperlink ref="F183" r:id="rId18" display="https://podminky.urs.cz/item/CS_URS_2024_01/998766122"/>
    <hyperlink ref="F186" r:id="rId19" display="https://podminky.urs.cz/item/CS_URS_2024_01/767648511"/>
    <hyperlink ref="F189" r:id="rId20" display="https://podminky.urs.cz/item/CS_URS_2024_01/998767122"/>
    <hyperlink ref="F192" r:id="rId21" display="https://podminky.urs.cz/item/CS_URS_2024_01/HZS2121"/>
    <hyperlink ref="F196" r:id="rId22" display="https://podminky.urs.cz/item/CS_URS_2024_01/032002000"/>
    <hyperlink ref="F199" r:id="rId23" display="https://podminky.urs.cz/item/CS_URS_2024_01/045002000"/>
    <hyperlink ref="F203" r:id="rId24" display="https://podminky.urs.cz/item/CS_URS_2024_01/070001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68" customWidth="1"/>
    <col min="2" max="2" width="1.7109375" style="268" customWidth="1"/>
    <col min="3" max="4" width="5.00390625" style="268" customWidth="1"/>
    <col min="5" max="5" width="11.7109375" style="268" customWidth="1"/>
    <col min="6" max="6" width="9.140625" style="268" customWidth="1"/>
    <col min="7" max="7" width="5.00390625" style="268" customWidth="1"/>
    <col min="8" max="8" width="77.8515625" style="268" customWidth="1"/>
    <col min="9" max="10" width="20.00390625" style="268" customWidth="1"/>
    <col min="11" max="11" width="1.7109375" style="268" customWidth="1"/>
  </cols>
  <sheetData>
    <row r="1" s="1" customFormat="1" ht="37.5" customHeight="1"/>
    <row r="2" spans="2:11" s="1" customFormat="1" ht="7.5" customHeight="1">
      <c r="B2" s="269"/>
      <c r="C2" s="270"/>
      <c r="D2" s="270"/>
      <c r="E2" s="270"/>
      <c r="F2" s="270"/>
      <c r="G2" s="270"/>
      <c r="H2" s="270"/>
      <c r="I2" s="270"/>
      <c r="J2" s="270"/>
      <c r="K2" s="271"/>
    </row>
    <row r="3" spans="2:11" s="16" customFormat="1" ht="45" customHeight="1">
      <c r="B3" s="272"/>
      <c r="C3" s="273" t="s">
        <v>332</v>
      </c>
      <c r="D3" s="273"/>
      <c r="E3" s="273"/>
      <c r="F3" s="273"/>
      <c r="G3" s="273"/>
      <c r="H3" s="273"/>
      <c r="I3" s="273"/>
      <c r="J3" s="273"/>
      <c r="K3" s="274"/>
    </row>
    <row r="4" spans="2:11" s="1" customFormat="1" ht="25.5" customHeight="1">
      <c r="B4" s="275"/>
      <c r="C4" s="276" t="s">
        <v>333</v>
      </c>
      <c r="D4" s="276"/>
      <c r="E4" s="276"/>
      <c r="F4" s="276"/>
      <c r="G4" s="276"/>
      <c r="H4" s="276"/>
      <c r="I4" s="276"/>
      <c r="J4" s="276"/>
      <c r="K4" s="277"/>
    </row>
    <row r="5" spans="2:11" s="1" customFormat="1" ht="5.25" customHeight="1">
      <c r="B5" s="275"/>
      <c r="C5" s="278"/>
      <c r="D5" s="278"/>
      <c r="E5" s="278"/>
      <c r="F5" s="278"/>
      <c r="G5" s="278"/>
      <c r="H5" s="278"/>
      <c r="I5" s="278"/>
      <c r="J5" s="278"/>
      <c r="K5" s="277"/>
    </row>
    <row r="6" spans="2:11" s="1" customFormat="1" ht="15" customHeight="1">
      <c r="B6" s="275"/>
      <c r="C6" s="279" t="s">
        <v>334</v>
      </c>
      <c r="D6" s="279"/>
      <c r="E6" s="279"/>
      <c r="F6" s="279"/>
      <c r="G6" s="279"/>
      <c r="H6" s="279"/>
      <c r="I6" s="279"/>
      <c r="J6" s="279"/>
      <c r="K6" s="277"/>
    </row>
    <row r="7" spans="2:11" s="1" customFormat="1" ht="15" customHeight="1">
      <c r="B7" s="280"/>
      <c r="C7" s="279" t="s">
        <v>335</v>
      </c>
      <c r="D7" s="279"/>
      <c r="E7" s="279"/>
      <c r="F7" s="279"/>
      <c r="G7" s="279"/>
      <c r="H7" s="279"/>
      <c r="I7" s="279"/>
      <c r="J7" s="279"/>
      <c r="K7" s="277"/>
    </row>
    <row r="8" spans="2:11" s="1" customFormat="1" ht="12.75" customHeight="1">
      <c r="B8" s="280"/>
      <c r="C8" s="279"/>
      <c r="D8" s="279"/>
      <c r="E8" s="279"/>
      <c r="F8" s="279"/>
      <c r="G8" s="279"/>
      <c r="H8" s="279"/>
      <c r="I8" s="279"/>
      <c r="J8" s="279"/>
      <c r="K8" s="277"/>
    </row>
    <row r="9" spans="2:11" s="1" customFormat="1" ht="15" customHeight="1">
      <c r="B9" s="280"/>
      <c r="C9" s="279" t="s">
        <v>336</v>
      </c>
      <c r="D9" s="279"/>
      <c r="E9" s="279"/>
      <c r="F9" s="279"/>
      <c r="G9" s="279"/>
      <c r="H9" s="279"/>
      <c r="I9" s="279"/>
      <c r="J9" s="279"/>
      <c r="K9" s="277"/>
    </row>
    <row r="10" spans="2:11" s="1" customFormat="1" ht="15" customHeight="1">
      <c r="B10" s="280"/>
      <c r="C10" s="279"/>
      <c r="D10" s="279" t="s">
        <v>337</v>
      </c>
      <c r="E10" s="279"/>
      <c r="F10" s="279"/>
      <c r="G10" s="279"/>
      <c r="H10" s="279"/>
      <c r="I10" s="279"/>
      <c r="J10" s="279"/>
      <c r="K10" s="277"/>
    </row>
    <row r="11" spans="2:11" s="1" customFormat="1" ht="15" customHeight="1">
      <c r="B11" s="280"/>
      <c r="C11" s="281"/>
      <c r="D11" s="279" t="s">
        <v>338</v>
      </c>
      <c r="E11" s="279"/>
      <c r="F11" s="279"/>
      <c r="G11" s="279"/>
      <c r="H11" s="279"/>
      <c r="I11" s="279"/>
      <c r="J11" s="279"/>
      <c r="K11" s="277"/>
    </row>
    <row r="12" spans="2:11" s="1" customFormat="1" ht="15" customHeight="1">
      <c r="B12" s="280"/>
      <c r="C12" s="281"/>
      <c r="D12" s="279"/>
      <c r="E12" s="279"/>
      <c r="F12" s="279"/>
      <c r="G12" s="279"/>
      <c r="H12" s="279"/>
      <c r="I12" s="279"/>
      <c r="J12" s="279"/>
      <c r="K12" s="277"/>
    </row>
    <row r="13" spans="2:11" s="1" customFormat="1" ht="15" customHeight="1">
      <c r="B13" s="280"/>
      <c r="C13" s="281"/>
      <c r="D13" s="282" t="s">
        <v>339</v>
      </c>
      <c r="E13" s="279"/>
      <c r="F13" s="279"/>
      <c r="G13" s="279"/>
      <c r="H13" s="279"/>
      <c r="I13" s="279"/>
      <c r="J13" s="279"/>
      <c r="K13" s="277"/>
    </row>
    <row r="14" spans="2:11" s="1" customFormat="1" ht="12.75" customHeight="1">
      <c r="B14" s="280"/>
      <c r="C14" s="281"/>
      <c r="D14" s="281"/>
      <c r="E14" s="281"/>
      <c r="F14" s="281"/>
      <c r="G14" s="281"/>
      <c r="H14" s="281"/>
      <c r="I14" s="281"/>
      <c r="J14" s="281"/>
      <c r="K14" s="277"/>
    </row>
    <row r="15" spans="2:11" s="1" customFormat="1" ht="15" customHeight="1">
      <c r="B15" s="280"/>
      <c r="C15" s="281"/>
      <c r="D15" s="279" t="s">
        <v>340</v>
      </c>
      <c r="E15" s="279"/>
      <c r="F15" s="279"/>
      <c r="G15" s="279"/>
      <c r="H15" s="279"/>
      <c r="I15" s="279"/>
      <c r="J15" s="279"/>
      <c r="K15" s="277"/>
    </row>
    <row r="16" spans="2:11" s="1" customFormat="1" ht="15" customHeight="1">
      <c r="B16" s="280"/>
      <c r="C16" s="281"/>
      <c r="D16" s="279" t="s">
        <v>341</v>
      </c>
      <c r="E16" s="279"/>
      <c r="F16" s="279"/>
      <c r="G16" s="279"/>
      <c r="H16" s="279"/>
      <c r="I16" s="279"/>
      <c r="J16" s="279"/>
      <c r="K16" s="277"/>
    </row>
    <row r="17" spans="2:11" s="1" customFormat="1" ht="15" customHeight="1">
      <c r="B17" s="280"/>
      <c r="C17" s="281"/>
      <c r="D17" s="279" t="s">
        <v>342</v>
      </c>
      <c r="E17" s="279"/>
      <c r="F17" s="279"/>
      <c r="G17" s="279"/>
      <c r="H17" s="279"/>
      <c r="I17" s="279"/>
      <c r="J17" s="279"/>
      <c r="K17" s="277"/>
    </row>
    <row r="18" spans="2:11" s="1" customFormat="1" ht="15" customHeight="1">
      <c r="B18" s="280"/>
      <c r="C18" s="281"/>
      <c r="D18" s="281"/>
      <c r="E18" s="283" t="s">
        <v>77</v>
      </c>
      <c r="F18" s="279" t="s">
        <v>343</v>
      </c>
      <c r="G18" s="279"/>
      <c r="H18" s="279"/>
      <c r="I18" s="279"/>
      <c r="J18" s="279"/>
      <c r="K18" s="277"/>
    </row>
    <row r="19" spans="2:11" s="1" customFormat="1" ht="15" customHeight="1">
      <c r="B19" s="280"/>
      <c r="C19" s="281"/>
      <c r="D19" s="281"/>
      <c r="E19" s="283" t="s">
        <v>344</v>
      </c>
      <c r="F19" s="279" t="s">
        <v>345</v>
      </c>
      <c r="G19" s="279"/>
      <c r="H19" s="279"/>
      <c r="I19" s="279"/>
      <c r="J19" s="279"/>
      <c r="K19" s="277"/>
    </row>
    <row r="20" spans="2:11" s="1" customFormat="1" ht="15" customHeight="1">
      <c r="B20" s="280"/>
      <c r="C20" s="281"/>
      <c r="D20" s="281"/>
      <c r="E20" s="283" t="s">
        <v>346</v>
      </c>
      <c r="F20" s="279" t="s">
        <v>347</v>
      </c>
      <c r="G20" s="279"/>
      <c r="H20" s="279"/>
      <c r="I20" s="279"/>
      <c r="J20" s="279"/>
      <c r="K20" s="277"/>
    </row>
    <row r="21" spans="2:11" s="1" customFormat="1" ht="15" customHeight="1">
      <c r="B21" s="280"/>
      <c r="C21" s="281"/>
      <c r="D21" s="281"/>
      <c r="E21" s="283" t="s">
        <v>348</v>
      </c>
      <c r="F21" s="279" t="s">
        <v>349</v>
      </c>
      <c r="G21" s="279"/>
      <c r="H21" s="279"/>
      <c r="I21" s="279"/>
      <c r="J21" s="279"/>
      <c r="K21" s="277"/>
    </row>
    <row r="22" spans="2:11" s="1" customFormat="1" ht="15" customHeight="1">
      <c r="B22" s="280"/>
      <c r="C22" s="281"/>
      <c r="D22" s="281"/>
      <c r="E22" s="283" t="s">
        <v>350</v>
      </c>
      <c r="F22" s="279" t="s">
        <v>351</v>
      </c>
      <c r="G22" s="279"/>
      <c r="H22" s="279"/>
      <c r="I22" s="279"/>
      <c r="J22" s="279"/>
      <c r="K22" s="277"/>
    </row>
    <row r="23" spans="2:11" s="1" customFormat="1" ht="15" customHeight="1">
      <c r="B23" s="280"/>
      <c r="C23" s="281"/>
      <c r="D23" s="281"/>
      <c r="E23" s="283" t="s">
        <v>352</v>
      </c>
      <c r="F23" s="279" t="s">
        <v>353</v>
      </c>
      <c r="G23" s="279"/>
      <c r="H23" s="279"/>
      <c r="I23" s="279"/>
      <c r="J23" s="279"/>
      <c r="K23" s="277"/>
    </row>
    <row r="24" spans="2:11" s="1" customFormat="1" ht="12.75" customHeight="1">
      <c r="B24" s="280"/>
      <c r="C24" s="281"/>
      <c r="D24" s="281"/>
      <c r="E24" s="281"/>
      <c r="F24" s="281"/>
      <c r="G24" s="281"/>
      <c r="H24" s="281"/>
      <c r="I24" s="281"/>
      <c r="J24" s="281"/>
      <c r="K24" s="277"/>
    </row>
    <row r="25" spans="2:11" s="1" customFormat="1" ht="15" customHeight="1">
      <c r="B25" s="280"/>
      <c r="C25" s="279" t="s">
        <v>354</v>
      </c>
      <c r="D25" s="279"/>
      <c r="E25" s="279"/>
      <c r="F25" s="279"/>
      <c r="G25" s="279"/>
      <c r="H25" s="279"/>
      <c r="I25" s="279"/>
      <c r="J25" s="279"/>
      <c r="K25" s="277"/>
    </row>
    <row r="26" spans="2:11" s="1" customFormat="1" ht="15" customHeight="1">
      <c r="B26" s="280"/>
      <c r="C26" s="279" t="s">
        <v>355</v>
      </c>
      <c r="D26" s="279"/>
      <c r="E26" s="279"/>
      <c r="F26" s="279"/>
      <c r="G26" s="279"/>
      <c r="H26" s="279"/>
      <c r="I26" s="279"/>
      <c r="J26" s="279"/>
      <c r="K26" s="277"/>
    </row>
    <row r="27" spans="2:11" s="1" customFormat="1" ht="15" customHeight="1">
      <c r="B27" s="280"/>
      <c r="C27" s="279"/>
      <c r="D27" s="279" t="s">
        <v>356</v>
      </c>
      <c r="E27" s="279"/>
      <c r="F27" s="279"/>
      <c r="G27" s="279"/>
      <c r="H27" s="279"/>
      <c r="I27" s="279"/>
      <c r="J27" s="279"/>
      <c r="K27" s="277"/>
    </row>
    <row r="28" spans="2:11" s="1" customFormat="1" ht="15" customHeight="1">
      <c r="B28" s="280"/>
      <c r="C28" s="281"/>
      <c r="D28" s="279" t="s">
        <v>357</v>
      </c>
      <c r="E28" s="279"/>
      <c r="F28" s="279"/>
      <c r="G28" s="279"/>
      <c r="H28" s="279"/>
      <c r="I28" s="279"/>
      <c r="J28" s="279"/>
      <c r="K28" s="277"/>
    </row>
    <row r="29" spans="2:11" s="1" customFormat="1" ht="12.75" customHeight="1">
      <c r="B29" s="280"/>
      <c r="C29" s="281"/>
      <c r="D29" s="281"/>
      <c r="E29" s="281"/>
      <c r="F29" s="281"/>
      <c r="G29" s="281"/>
      <c r="H29" s="281"/>
      <c r="I29" s="281"/>
      <c r="J29" s="281"/>
      <c r="K29" s="277"/>
    </row>
    <row r="30" spans="2:11" s="1" customFormat="1" ht="15" customHeight="1">
      <c r="B30" s="280"/>
      <c r="C30" s="281"/>
      <c r="D30" s="279" t="s">
        <v>358</v>
      </c>
      <c r="E30" s="279"/>
      <c r="F30" s="279"/>
      <c r="G30" s="279"/>
      <c r="H30" s="279"/>
      <c r="I30" s="279"/>
      <c r="J30" s="279"/>
      <c r="K30" s="277"/>
    </row>
    <row r="31" spans="2:11" s="1" customFormat="1" ht="15" customHeight="1">
      <c r="B31" s="280"/>
      <c r="C31" s="281"/>
      <c r="D31" s="279" t="s">
        <v>359</v>
      </c>
      <c r="E31" s="279"/>
      <c r="F31" s="279"/>
      <c r="G31" s="279"/>
      <c r="H31" s="279"/>
      <c r="I31" s="279"/>
      <c r="J31" s="279"/>
      <c r="K31" s="277"/>
    </row>
    <row r="32" spans="2:11" s="1" customFormat="1" ht="12.75" customHeight="1">
      <c r="B32" s="280"/>
      <c r="C32" s="281"/>
      <c r="D32" s="281"/>
      <c r="E32" s="281"/>
      <c r="F32" s="281"/>
      <c r="G32" s="281"/>
      <c r="H32" s="281"/>
      <c r="I32" s="281"/>
      <c r="J32" s="281"/>
      <c r="K32" s="277"/>
    </row>
    <row r="33" spans="2:11" s="1" customFormat="1" ht="15" customHeight="1">
      <c r="B33" s="280"/>
      <c r="C33" s="281"/>
      <c r="D33" s="279" t="s">
        <v>360</v>
      </c>
      <c r="E33" s="279"/>
      <c r="F33" s="279"/>
      <c r="G33" s="279"/>
      <c r="H33" s="279"/>
      <c r="I33" s="279"/>
      <c r="J33" s="279"/>
      <c r="K33" s="277"/>
    </row>
    <row r="34" spans="2:11" s="1" customFormat="1" ht="15" customHeight="1">
      <c r="B34" s="280"/>
      <c r="C34" s="281"/>
      <c r="D34" s="279" t="s">
        <v>361</v>
      </c>
      <c r="E34" s="279"/>
      <c r="F34" s="279"/>
      <c r="G34" s="279"/>
      <c r="H34" s="279"/>
      <c r="I34" s="279"/>
      <c r="J34" s="279"/>
      <c r="K34" s="277"/>
    </row>
    <row r="35" spans="2:11" s="1" customFormat="1" ht="15" customHeight="1">
      <c r="B35" s="280"/>
      <c r="C35" s="281"/>
      <c r="D35" s="279" t="s">
        <v>362</v>
      </c>
      <c r="E35" s="279"/>
      <c r="F35" s="279"/>
      <c r="G35" s="279"/>
      <c r="H35" s="279"/>
      <c r="I35" s="279"/>
      <c r="J35" s="279"/>
      <c r="K35" s="277"/>
    </row>
    <row r="36" spans="2:11" s="1" customFormat="1" ht="15" customHeight="1">
      <c r="B36" s="280"/>
      <c r="C36" s="281"/>
      <c r="D36" s="279"/>
      <c r="E36" s="282" t="s">
        <v>102</v>
      </c>
      <c r="F36" s="279"/>
      <c r="G36" s="279" t="s">
        <v>363</v>
      </c>
      <c r="H36" s="279"/>
      <c r="I36" s="279"/>
      <c r="J36" s="279"/>
      <c r="K36" s="277"/>
    </row>
    <row r="37" spans="2:11" s="1" customFormat="1" ht="30.75" customHeight="1">
      <c r="B37" s="280"/>
      <c r="C37" s="281"/>
      <c r="D37" s="279"/>
      <c r="E37" s="282" t="s">
        <v>364</v>
      </c>
      <c r="F37" s="279"/>
      <c r="G37" s="279" t="s">
        <v>365</v>
      </c>
      <c r="H37" s="279"/>
      <c r="I37" s="279"/>
      <c r="J37" s="279"/>
      <c r="K37" s="277"/>
    </row>
    <row r="38" spans="2:11" s="1" customFormat="1" ht="15" customHeight="1">
      <c r="B38" s="280"/>
      <c r="C38" s="281"/>
      <c r="D38" s="279"/>
      <c r="E38" s="282" t="s">
        <v>51</v>
      </c>
      <c r="F38" s="279"/>
      <c r="G38" s="279" t="s">
        <v>366</v>
      </c>
      <c r="H38" s="279"/>
      <c r="I38" s="279"/>
      <c r="J38" s="279"/>
      <c r="K38" s="277"/>
    </row>
    <row r="39" spans="2:11" s="1" customFormat="1" ht="15" customHeight="1">
      <c r="B39" s="280"/>
      <c r="C39" s="281"/>
      <c r="D39" s="279"/>
      <c r="E39" s="282" t="s">
        <v>52</v>
      </c>
      <c r="F39" s="279"/>
      <c r="G39" s="279" t="s">
        <v>367</v>
      </c>
      <c r="H39" s="279"/>
      <c r="I39" s="279"/>
      <c r="J39" s="279"/>
      <c r="K39" s="277"/>
    </row>
    <row r="40" spans="2:11" s="1" customFormat="1" ht="15" customHeight="1">
      <c r="B40" s="280"/>
      <c r="C40" s="281"/>
      <c r="D40" s="279"/>
      <c r="E40" s="282" t="s">
        <v>103</v>
      </c>
      <c r="F40" s="279"/>
      <c r="G40" s="279" t="s">
        <v>368</v>
      </c>
      <c r="H40" s="279"/>
      <c r="I40" s="279"/>
      <c r="J40" s="279"/>
      <c r="K40" s="277"/>
    </row>
    <row r="41" spans="2:11" s="1" customFormat="1" ht="15" customHeight="1">
      <c r="B41" s="280"/>
      <c r="C41" s="281"/>
      <c r="D41" s="279"/>
      <c r="E41" s="282" t="s">
        <v>104</v>
      </c>
      <c r="F41" s="279"/>
      <c r="G41" s="279" t="s">
        <v>369</v>
      </c>
      <c r="H41" s="279"/>
      <c r="I41" s="279"/>
      <c r="J41" s="279"/>
      <c r="K41" s="277"/>
    </row>
    <row r="42" spans="2:11" s="1" customFormat="1" ht="15" customHeight="1">
      <c r="B42" s="280"/>
      <c r="C42" s="281"/>
      <c r="D42" s="279"/>
      <c r="E42" s="282" t="s">
        <v>370</v>
      </c>
      <c r="F42" s="279"/>
      <c r="G42" s="279" t="s">
        <v>371</v>
      </c>
      <c r="H42" s="279"/>
      <c r="I42" s="279"/>
      <c r="J42" s="279"/>
      <c r="K42" s="277"/>
    </row>
    <row r="43" spans="2:11" s="1" customFormat="1" ht="15" customHeight="1">
      <c r="B43" s="280"/>
      <c r="C43" s="281"/>
      <c r="D43" s="279"/>
      <c r="E43" s="282"/>
      <c r="F43" s="279"/>
      <c r="G43" s="279" t="s">
        <v>372</v>
      </c>
      <c r="H43" s="279"/>
      <c r="I43" s="279"/>
      <c r="J43" s="279"/>
      <c r="K43" s="277"/>
    </row>
    <row r="44" spans="2:11" s="1" customFormat="1" ht="15" customHeight="1">
      <c r="B44" s="280"/>
      <c r="C44" s="281"/>
      <c r="D44" s="279"/>
      <c r="E44" s="282" t="s">
        <v>373</v>
      </c>
      <c r="F44" s="279"/>
      <c r="G44" s="279" t="s">
        <v>374</v>
      </c>
      <c r="H44" s="279"/>
      <c r="I44" s="279"/>
      <c r="J44" s="279"/>
      <c r="K44" s="277"/>
    </row>
    <row r="45" spans="2:11" s="1" customFormat="1" ht="15" customHeight="1">
      <c r="B45" s="280"/>
      <c r="C45" s="281"/>
      <c r="D45" s="279"/>
      <c r="E45" s="282" t="s">
        <v>106</v>
      </c>
      <c r="F45" s="279"/>
      <c r="G45" s="279" t="s">
        <v>375</v>
      </c>
      <c r="H45" s="279"/>
      <c r="I45" s="279"/>
      <c r="J45" s="279"/>
      <c r="K45" s="277"/>
    </row>
    <row r="46" spans="2:11" s="1" customFormat="1" ht="12.75" customHeight="1">
      <c r="B46" s="280"/>
      <c r="C46" s="281"/>
      <c r="D46" s="279"/>
      <c r="E46" s="279"/>
      <c r="F46" s="279"/>
      <c r="G46" s="279"/>
      <c r="H46" s="279"/>
      <c r="I46" s="279"/>
      <c r="J46" s="279"/>
      <c r="K46" s="277"/>
    </row>
    <row r="47" spans="2:11" s="1" customFormat="1" ht="15" customHeight="1">
      <c r="B47" s="280"/>
      <c r="C47" s="281"/>
      <c r="D47" s="279" t="s">
        <v>376</v>
      </c>
      <c r="E47" s="279"/>
      <c r="F47" s="279"/>
      <c r="G47" s="279"/>
      <c r="H47" s="279"/>
      <c r="I47" s="279"/>
      <c r="J47" s="279"/>
      <c r="K47" s="277"/>
    </row>
    <row r="48" spans="2:11" s="1" customFormat="1" ht="15" customHeight="1">
      <c r="B48" s="280"/>
      <c r="C48" s="281"/>
      <c r="D48" s="281"/>
      <c r="E48" s="279" t="s">
        <v>377</v>
      </c>
      <c r="F48" s="279"/>
      <c r="G48" s="279"/>
      <c r="H48" s="279"/>
      <c r="I48" s="279"/>
      <c r="J48" s="279"/>
      <c r="K48" s="277"/>
    </row>
    <row r="49" spans="2:11" s="1" customFormat="1" ht="15" customHeight="1">
      <c r="B49" s="280"/>
      <c r="C49" s="281"/>
      <c r="D49" s="281"/>
      <c r="E49" s="279" t="s">
        <v>378</v>
      </c>
      <c r="F49" s="279"/>
      <c r="G49" s="279"/>
      <c r="H49" s="279"/>
      <c r="I49" s="279"/>
      <c r="J49" s="279"/>
      <c r="K49" s="277"/>
    </row>
    <row r="50" spans="2:11" s="1" customFormat="1" ht="15" customHeight="1">
      <c r="B50" s="280"/>
      <c r="C50" s="281"/>
      <c r="D50" s="281"/>
      <c r="E50" s="279" t="s">
        <v>379</v>
      </c>
      <c r="F50" s="279"/>
      <c r="G50" s="279"/>
      <c r="H50" s="279"/>
      <c r="I50" s="279"/>
      <c r="J50" s="279"/>
      <c r="K50" s="277"/>
    </row>
    <row r="51" spans="2:11" s="1" customFormat="1" ht="15" customHeight="1">
      <c r="B51" s="280"/>
      <c r="C51" s="281"/>
      <c r="D51" s="279" t="s">
        <v>380</v>
      </c>
      <c r="E51" s="279"/>
      <c r="F51" s="279"/>
      <c r="G51" s="279"/>
      <c r="H51" s="279"/>
      <c r="I51" s="279"/>
      <c r="J51" s="279"/>
      <c r="K51" s="277"/>
    </row>
    <row r="52" spans="2:11" s="1" customFormat="1" ht="25.5" customHeight="1">
      <c r="B52" s="275"/>
      <c r="C52" s="276" t="s">
        <v>381</v>
      </c>
      <c r="D52" s="276"/>
      <c r="E52" s="276"/>
      <c r="F52" s="276"/>
      <c r="G52" s="276"/>
      <c r="H52" s="276"/>
      <c r="I52" s="276"/>
      <c r="J52" s="276"/>
      <c r="K52" s="277"/>
    </row>
    <row r="53" spans="2:11" s="1" customFormat="1" ht="5.25" customHeight="1">
      <c r="B53" s="275"/>
      <c r="C53" s="278"/>
      <c r="D53" s="278"/>
      <c r="E53" s="278"/>
      <c r="F53" s="278"/>
      <c r="G53" s="278"/>
      <c r="H53" s="278"/>
      <c r="I53" s="278"/>
      <c r="J53" s="278"/>
      <c r="K53" s="277"/>
    </row>
    <row r="54" spans="2:11" s="1" customFormat="1" ht="15" customHeight="1">
      <c r="B54" s="275"/>
      <c r="C54" s="279" t="s">
        <v>382</v>
      </c>
      <c r="D54" s="279"/>
      <c r="E54" s="279"/>
      <c r="F54" s="279"/>
      <c r="G54" s="279"/>
      <c r="H54" s="279"/>
      <c r="I54" s="279"/>
      <c r="J54" s="279"/>
      <c r="K54" s="277"/>
    </row>
    <row r="55" spans="2:11" s="1" customFormat="1" ht="15" customHeight="1">
      <c r="B55" s="275"/>
      <c r="C55" s="279" t="s">
        <v>383</v>
      </c>
      <c r="D55" s="279"/>
      <c r="E55" s="279"/>
      <c r="F55" s="279"/>
      <c r="G55" s="279"/>
      <c r="H55" s="279"/>
      <c r="I55" s="279"/>
      <c r="J55" s="279"/>
      <c r="K55" s="277"/>
    </row>
    <row r="56" spans="2:11" s="1" customFormat="1" ht="12.75" customHeight="1">
      <c r="B56" s="275"/>
      <c r="C56" s="279"/>
      <c r="D56" s="279"/>
      <c r="E56" s="279"/>
      <c r="F56" s="279"/>
      <c r="G56" s="279"/>
      <c r="H56" s="279"/>
      <c r="I56" s="279"/>
      <c r="J56" s="279"/>
      <c r="K56" s="277"/>
    </row>
    <row r="57" spans="2:11" s="1" customFormat="1" ht="15" customHeight="1">
      <c r="B57" s="275"/>
      <c r="C57" s="279" t="s">
        <v>384</v>
      </c>
      <c r="D57" s="279"/>
      <c r="E57" s="279"/>
      <c r="F57" s="279"/>
      <c r="G57" s="279"/>
      <c r="H57" s="279"/>
      <c r="I57" s="279"/>
      <c r="J57" s="279"/>
      <c r="K57" s="277"/>
    </row>
    <row r="58" spans="2:11" s="1" customFormat="1" ht="15" customHeight="1">
      <c r="B58" s="275"/>
      <c r="C58" s="281"/>
      <c r="D58" s="279" t="s">
        <v>385</v>
      </c>
      <c r="E58" s="279"/>
      <c r="F58" s="279"/>
      <c r="G58" s="279"/>
      <c r="H58" s="279"/>
      <c r="I58" s="279"/>
      <c r="J58" s="279"/>
      <c r="K58" s="277"/>
    </row>
    <row r="59" spans="2:11" s="1" customFormat="1" ht="15" customHeight="1">
      <c r="B59" s="275"/>
      <c r="C59" s="281"/>
      <c r="D59" s="279" t="s">
        <v>386</v>
      </c>
      <c r="E59" s="279"/>
      <c r="F59" s="279"/>
      <c r="G59" s="279"/>
      <c r="H59" s="279"/>
      <c r="I59" s="279"/>
      <c r="J59" s="279"/>
      <c r="K59" s="277"/>
    </row>
    <row r="60" spans="2:11" s="1" customFormat="1" ht="15" customHeight="1">
      <c r="B60" s="275"/>
      <c r="C60" s="281"/>
      <c r="D60" s="279" t="s">
        <v>387</v>
      </c>
      <c r="E60" s="279"/>
      <c r="F60" s="279"/>
      <c r="G60" s="279"/>
      <c r="H60" s="279"/>
      <c r="I60" s="279"/>
      <c r="J60" s="279"/>
      <c r="K60" s="277"/>
    </row>
    <row r="61" spans="2:11" s="1" customFormat="1" ht="15" customHeight="1">
      <c r="B61" s="275"/>
      <c r="C61" s="281"/>
      <c r="D61" s="279" t="s">
        <v>388</v>
      </c>
      <c r="E61" s="279"/>
      <c r="F61" s="279"/>
      <c r="G61" s="279"/>
      <c r="H61" s="279"/>
      <c r="I61" s="279"/>
      <c r="J61" s="279"/>
      <c r="K61" s="277"/>
    </row>
    <row r="62" spans="2:11" s="1" customFormat="1" ht="15" customHeight="1">
      <c r="B62" s="275"/>
      <c r="C62" s="281"/>
      <c r="D62" s="284" t="s">
        <v>389</v>
      </c>
      <c r="E62" s="284"/>
      <c r="F62" s="284"/>
      <c r="G62" s="284"/>
      <c r="H62" s="284"/>
      <c r="I62" s="284"/>
      <c r="J62" s="284"/>
      <c r="K62" s="277"/>
    </row>
    <row r="63" spans="2:11" s="1" customFormat="1" ht="15" customHeight="1">
      <c r="B63" s="275"/>
      <c r="C63" s="281"/>
      <c r="D63" s="279" t="s">
        <v>390</v>
      </c>
      <c r="E63" s="279"/>
      <c r="F63" s="279"/>
      <c r="G63" s="279"/>
      <c r="H63" s="279"/>
      <c r="I63" s="279"/>
      <c r="J63" s="279"/>
      <c r="K63" s="277"/>
    </row>
    <row r="64" spans="2:11" s="1" customFormat="1" ht="12.75" customHeight="1">
      <c r="B64" s="275"/>
      <c r="C64" s="281"/>
      <c r="D64" s="281"/>
      <c r="E64" s="285"/>
      <c r="F64" s="281"/>
      <c r="G64" s="281"/>
      <c r="H64" s="281"/>
      <c r="I64" s="281"/>
      <c r="J64" s="281"/>
      <c r="K64" s="277"/>
    </row>
    <row r="65" spans="2:11" s="1" customFormat="1" ht="15" customHeight="1">
      <c r="B65" s="275"/>
      <c r="C65" s="281"/>
      <c r="D65" s="279" t="s">
        <v>391</v>
      </c>
      <c r="E65" s="279"/>
      <c r="F65" s="279"/>
      <c r="G65" s="279"/>
      <c r="H65" s="279"/>
      <c r="I65" s="279"/>
      <c r="J65" s="279"/>
      <c r="K65" s="277"/>
    </row>
    <row r="66" spans="2:11" s="1" customFormat="1" ht="15" customHeight="1">
      <c r="B66" s="275"/>
      <c r="C66" s="281"/>
      <c r="D66" s="284" t="s">
        <v>392</v>
      </c>
      <c r="E66" s="284"/>
      <c r="F66" s="284"/>
      <c r="G66" s="284"/>
      <c r="H66" s="284"/>
      <c r="I66" s="284"/>
      <c r="J66" s="284"/>
      <c r="K66" s="277"/>
    </row>
    <row r="67" spans="2:11" s="1" customFormat="1" ht="15" customHeight="1">
      <c r="B67" s="275"/>
      <c r="C67" s="281"/>
      <c r="D67" s="279" t="s">
        <v>393</v>
      </c>
      <c r="E67" s="279"/>
      <c r="F67" s="279"/>
      <c r="G67" s="279"/>
      <c r="H67" s="279"/>
      <c r="I67" s="279"/>
      <c r="J67" s="279"/>
      <c r="K67" s="277"/>
    </row>
    <row r="68" spans="2:11" s="1" customFormat="1" ht="15" customHeight="1">
      <c r="B68" s="275"/>
      <c r="C68" s="281"/>
      <c r="D68" s="279" t="s">
        <v>394</v>
      </c>
      <c r="E68" s="279"/>
      <c r="F68" s="279"/>
      <c r="G68" s="279"/>
      <c r="H68" s="279"/>
      <c r="I68" s="279"/>
      <c r="J68" s="279"/>
      <c r="K68" s="277"/>
    </row>
    <row r="69" spans="2:11" s="1" customFormat="1" ht="15" customHeight="1">
      <c r="B69" s="275"/>
      <c r="C69" s="281"/>
      <c r="D69" s="279" t="s">
        <v>395</v>
      </c>
      <c r="E69" s="279"/>
      <c r="F69" s="279"/>
      <c r="G69" s="279"/>
      <c r="H69" s="279"/>
      <c r="I69" s="279"/>
      <c r="J69" s="279"/>
      <c r="K69" s="277"/>
    </row>
    <row r="70" spans="2:11" s="1" customFormat="1" ht="15" customHeight="1">
      <c r="B70" s="275"/>
      <c r="C70" s="281"/>
      <c r="D70" s="279" t="s">
        <v>396</v>
      </c>
      <c r="E70" s="279"/>
      <c r="F70" s="279"/>
      <c r="G70" s="279"/>
      <c r="H70" s="279"/>
      <c r="I70" s="279"/>
      <c r="J70" s="279"/>
      <c r="K70" s="277"/>
    </row>
    <row r="71" spans="2:11" s="1" customFormat="1" ht="12.75" customHeight="1">
      <c r="B71" s="286"/>
      <c r="C71" s="287"/>
      <c r="D71" s="287"/>
      <c r="E71" s="287"/>
      <c r="F71" s="287"/>
      <c r="G71" s="287"/>
      <c r="H71" s="287"/>
      <c r="I71" s="287"/>
      <c r="J71" s="287"/>
      <c r="K71" s="288"/>
    </row>
    <row r="72" spans="2:11" s="1" customFormat="1" ht="18.75" customHeight="1">
      <c r="B72" s="289"/>
      <c r="C72" s="289"/>
      <c r="D72" s="289"/>
      <c r="E72" s="289"/>
      <c r="F72" s="289"/>
      <c r="G72" s="289"/>
      <c r="H72" s="289"/>
      <c r="I72" s="289"/>
      <c r="J72" s="289"/>
      <c r="K72" s="290"/>
    </row>
    <row r="73" spans="2:11" s="1" customFormat="1" ht="18.75" customHeight="1">
      <c r="B73" s="290"/>
      <c r="C73" s="290"/>
      <c r="D73" s="290"/>
      <c r="E73" s="290"/>
      <c r="F73" s="290"/>
      <c r="G73" s="290"/>
      <c r="H73" s="290"/>
      <c r="I73" s="290"/>
      <c r="J73" s="290"/>
      <c r="K73" s="290"/>
    </row>
    <row r="74" spans="2:11" s="1" customFormat="1" ht="7.5" customHeight="1">
      <c r="B74" s="291"/>
      <c r="C74" s="292"/>
      <c r="D74" s="292"/>
      <c r="E74" s="292"/>
      <c r="F74" s="292"/>
      <c r="G74" s="292"/>
      <c r="H74" s="292"/>
      <c r="I74" s="292"/>
      <c r="J74" s="292"/>
      <c r="K74" s="293"/>
    </row>
    <row r="75" spans="2:11" s="1" customFormat="1" ht="45" customHeight="1">
      <c r="B75" s="294"/>
      <c r="C75" s="295" t="s">
        <v>397</v>
      </c>
      <c r="D75" s="295"/>
      <c r="E75" s="295"/>
      <c r="F75" s="295"/>
      <c r="G75" s="295"/>
      <c r="H75" s="295"/>
      <c r="I75" s="295"/>
      <c r="J75" s="295"/>
      <c r="K75" s="296"/>
    </row>
    <row r="76" spans="2:11" s="1" customFormat="1" ht="17.25" customHeight="1">
      <c r="B76" s="294"/>
      <c r="C76" s="297" t="s">
        <v>398</v>
      </c>
      <c r="D76" s="297"/>
      <c r="E76" s="297"/>
      <c r="F76" s="297" t="s">
        <v>399</v>
      </c>
      <c r="G76" s="298"/>
      <c r="H76" s="297" t="s">
        <v>52</v>
      </c>
      <c r="I76" s="297" t="s">
        <v>55</v>
      </c>
      <c r="J76" s="297" t="s">
        <v>400</v>
      </c>
      <c r="K76" s="296"/>
    </row>
    <row r="77" spans="2:11" s="1" customFormat="1" ht="17.25" customHeight="1">
      <c r="B77" s="294"/>
      <c r="C77" s="299" t="s">
        <v>401</v>
      </c>
      <c r="D77" s="299"/>
      <c r="E77" s="299"/>
      <c r="F77" s="300" t="s">
        <v>402</v>
      </c>
      <c r="G77" s="301"/>
      <c r="H77" s="299"/>
      <c r="I77" s="299"/>
      <c r="J77" s="299" t="s">
        <v>403</v>
      </c>
      <c r="K77" s="296"/>
    </row>
    <row r="78" spans="2:11" s="1" customFormat="1" ht="5.25" customHeight="1">
      <c r="B78" s="294"/>
      <c r="C78" s="302"/>
      <c r="D78" s="302"/>
      <c r="E78" s="302"/>
      <c r="F78" s="302"/>
      <c r="G78" s="303"/>
      <c r="H78" s="302"/>
      <c r="I78" s="302"/>
      <c r="J78" s="302"/>
      <c r="K78" s="296"/>
    </row>
    <row r="79" spans="2:11" s="1" customFormat="1" ht="15" customHeight="1">
      <c r="B79" s="294"/>
      <c r="C79" s="282" t="s">
        <v>51</v>
      </c>
      <c r="D79" s="304"/>
      <c r="E79" s="304"/>
      <c r="F79" s="305" t="s">
        <v>404</v>
      </c>
      <c r="G79" s="306"/>
      <c r="H79" s="282" t="s">
        <v>405</v>
      </c>
      <c r="I79" s="282" t="s">
        <v>406</v>
      </c>
      <c r="J79" s="282">
        <v>20</v>
      </c>
      <c r="K79" s="296"/>
    </row>
    <row r="80" spans="2:11" s="1" customFormat="1" ht="15" customHeight="1">
      <c r="B80" s="294"/>
      <c r="C80" s="282" t="s">
        <v>407</v>
      </c>
      <c r="D80" s="282"/>
      <c r="E80" s="282"/>
      <c r="F80" s="305" t="s">
        <v>404</v>
      </c>
      <c r="G80" s="306"/>
      <c r="H80" s="282" t="s">
        <v>408</v>
      </c>
      <c r="I80" s="282" t="s">
        <v>406</v>
      </c>
      <c r="J80" s="282">
        <v>120</v>
      </c>
      <c r="K80" s="296"/>
    </row>
    <row r="81" spans="2:11" s="1" customFormat="1" ht="15" customHeight="1">
      <c r="B81" s="307"/>
      <c r="C81" s="282" t="s">
        <v>409</v>
      </c>
      <c r="D81" s="282"/>
      <c r="E81" s="282"/>
      <c r="F81" s="305" t="s">
        <v>410</v>
      </c>
      <c r="G81" s="306"/>
      <c r="H81" s="282" t="s">
        <v>411</v>
      </c>
      <c r="I81" s="282" t="s">
        <v>406</v>
      </c>
      <c r="J81" s="282">
        <v>50</v>
      </c>
      <c r="K81" s="296"/>
    </row>
    <row r="82" spans="2:11" s="1" customFormat="1" ht="15" customHeight="1">
      <c r="B82" s="307"/>
      <c r="C82" s="282" t="s">
        <v>412</v>
      </c>
      <c r="D82" s="282"/>
      <c r="E82" s="282"/>
      <c r="F82" s="305" t="s">
        <v>404</v>
      </c>
      <c r="G82" s="306"/>
      <c r="H82" s="282" t="s">
        <v>413</v>
      </c>
      <c r="I82" s="282" t="s">
        <v>414</v>
      </c>
      <c r="J82" s="282"/>
      <c r="K82" s="296"/>
    </row>
    <row r="83" spans="2:11" s="1" customFormat="1" ht="15" customHeight="1">
      <c r="B83" s="307"/>
      <c r="C83" s="308" t="s">
        <v>415</v>
      </c>
      <c r="D83" s="308"/>
      <c r="E83" s="308"/>
      <c r="F83" s="309" t="s">
        <v>410</v>
      </c>
      <c r="G83" s="308"/>
      <c r="H83" s="308" t="s">
        <v>416</v>
      </c>
      <c r="I83" s="308" t="s">
        <v>406</v>
      </c>
      <c r="J83" s="308">
        <v>15</v>
      </c>
      <c r="K83" s="296"/>
    </row>
    <row r="84" spans="2:11" s="1" customFormat="1" ht="15" customHeight="1">
      <c r="B84" s="307"/>
      <c r="C84" s="308" t="s">
        <v>417</v>
      </c>
      <c r="D84" s="308"/>
      <c r="E84" s="308"/>
      <c r="F84" s="309" t="s">
        <v>410</v>
      </c>
      <c r="G84" s="308"/>
      <c r="H84" s="308" t="s">
        <v>418</v>
      </c>
      <c r="I84" s="308" t="s">
        <v>406</v>
      </c>
      <c r="J84" s="308">
        <v>15</v>
      </c>
      <c r="K84" s="296"/>
    </row>
    <row r="85" spans="2:11" s="1" customFormat="1" ht="15" customHeight="1">
      <c r="B85" s="307"/>
      <c r="C85" s="308" t="s">
        <v>419</v>
      </c>
      <c r="D85" s="308"/>
      <c r="E85" s="308"/>
      <c r="F85" s="309" t="s">
        <v>410</v>
      </c>
      <c r="G85" s="308"/>
      <c r="H85" s="308" t="s">
        <v>420</v>
      </c>
      <c r="I85" s="308" t="s">
        <v>406</v>
      </c>
      <c r="J85" s="308">
        <v>20</v>
      </c>
      <c r="K85" s="296"/>
    </row>
    <row r="86" spans="2:11" s="1" customFormat="1" ht="15" customHeight="1">
      <c r="B86" s="307"/>
      <c r="C86" s="308" t="s">
        <v>421</v>
      </c>
      <c r="D86" s="308"/>
      <c r="E86" s="308"/>
      <c r="F86" s="309" t="s">
        <v>410</v>
      </c>
      <c r="G86" s="308"/>
      <c r="H86" s="308" t="s">
        <v>422</v>
      </c>
      <c r="I86" s="308" t="s">
        <v>406</v>
      </c>
      <c r="J86" s="308">
        <v>20</v>
      </c>
      <c r="K86" s="296"/>
    </row>
    <row r="87" spans="2:11" s="1" customFormat="1" ht="15" customHeight="1">
      <c r="B87" s="307"/>
      <c r="C87" s="282" t="s">
        <v>423</v>
      </c>
      <c r="D87" s="282"/>
      <c r="E87" s="282"/>
      <c r="F87" s="305" t="s">
        <v>410</v>
      </c>
      <c r="G87" s="306"/>
      <c r="H87" s="282" t="s">
        <v>424</v>
      </c>
      <c r="I87" s="282" t="s">
        <v>406</v>
      </c>
      <c r="J87" s="282">
        <v>50</v>
      </c>
      <c r="K87" s="296"/>
    </row>
    <row r="88" spans="2:11" s="1" customFormat="1" ht="15" customHeight="1">
      <c r="B88" s="307"/>
      <c r="C88" s="282" t="s">
        <v>425</v>
      </c>
      <c r="D88" s="282"/>
      <c r="E88" s="282"/>
      <c r="F88" s="305" t="s">
        <v>410</v>
      </c>
      <c r="G88" s="306"/>
      <c r="H88" s="282" t="s">
        <v>426</v>
      </c>
      <c r="I88" s="282" t="s">
        <v>406</v>
      </c>
      <c r="J88" s="282">
        <v>20</v>
      </c>
      <c r="K88" s="296"/>
    </row>
    <row r="89" spans="2:11" s="1" customFormat="1" ht="15" customHeight="1">
      <c r="B89" s="307"/>
      <c r="C89" s="282" t="s">
        <v>427</v>
      </c>
      <c r="D89" s="282"/>
      <c r="E89" s="282"/>
      <c r="F89" s="305" t="s">
        <v>410</v>
      </c>
      <c r="G89" s="306"/>
      <c r="H89" s="282" t="s">
        <v>428</v>
      </c>
      <c r="I89" s="282" t="s">
        <v>406</v>
      </c>
      <c r="J89" s="282">
        <v>20</v>
      </c>
      <c r="K89" s="296"/>
    </row>
    <row r="90" spans="2:11" s="1" customFormat="1" ht="15" customHeight="1">
      <c r="B90" s="307"/>
      <c r="C90" s="282" t="s">
        <v>429</v>
      </c>
      <c r="D90" s="282"/>
      <c r="E90" s="282"/>
      <c r="F90" s="305" t="s">
        <v>410</v>
      </c>
      <c r="G90" s="306"/>
      <c r="H90" s="282" t="s">
        <v>430</v>
      </c>
      <c r="I90" s="282" t="s">
        <v>406</v>
      </c>
      <c r="J90" s="282">
        <v>50</v>
      </c>
      <c r="K90" s="296"/>
    </row>
    <row r="91" spans="2:11" s="1" customFormat="1" ht="15" customHeight="1">
      <c r="B91" s="307"/>
      <c r="C91" s="282" t="s">
        <v>431</v>
      </c>
      <c r="D91" s="282"/>
      <c r="E91" s="282"/>
      <c r="F91" s="305" t="s">
        <v>410</v>
      </c>
      <c r="G91" s="306"/>
      <c r="H91" s="282" t="s">
        <v>431</v>
      </c>
      <c r="I91" s="282" t="s">
        <v>406</v>
      </c>
      <c r="J91" s="282">
        <v>50</v>
      </c>
      <c r="K91" s="296"/>
    </row>
    <row r="92" spans="2:11" s="1" customFormat="1" ht="15" customHeight="1">
      <c r="B92" s="307"/>
      <c r="C92" s="282" t="s">
        <v>432</v>
      </c>
      <c r="D92" s="282"/>
      <c r="E92" s="282"/>
      <c r="F92" s="305" t="s">
        <v>410</v>
      </c>
      <c r="G92" s="306"/>
      <c r="H92" s="282" t="s">
        <v>433</v>
      </c>
      <c r="I92" s="282" t="s">
        <v>406</v>
      </c>
      <c r="J92" s="282">
        <v>255</v>
      </c>
      <c r="K92" s="296"/>
    </row>
    <row r="93" spans="2:11" s="1" customFormat="1" ht="15" customHeight="1">
      <c r="B93" s="307"/>
      <c r="C93" s="282" t="s">
        <v>434</v>
      </c>
      <c r="D93" s="282"/>
      <c r="E93" s="282"/>
      <c r="F93" s="305" t="s">
        <v>404</v>
      </c>
      <c r="G93" s="306"/>
      <c r="H93" s="282" t="s">
        <v>435</v>
      </c>
      <c r="I93" s="282" t="s">
        <v>436</v>
      </c>
      <c r="J93" s="282"/>
      <c r="K93" s="296"/>
    </row>
    <row r="94" spans="2:11" s="1" customFormat="1" ht="15" customHeight="1">
      <c r="B94" s="307"/>
      <c r="C94" s="282" t="s">
        <v>437</v>
      </c>
      <c r="D94" s="282"/>
      <c r="E94" s="282"/>
      <c r="F94" s="305" t="s">
        <v>404</v>
      </c>
      <c r="G94" s="306"/>
      <c r="H94" s="282" t="s">
        <v>438</v>
      </c>
      <c r="I94" s="282" t="s">
        <v>439</v>
      </c>
      <c r="J94" s="282"/>
      <c r="K94" s="296"/>
    </row>
    <row r="95" spans="2:11" s="1" customFormat="1" ht="15" customHeight="1">
      <c r="B95" s="307"/>
      <c r="C95" s="282" t="s">
        <v>440</v>
      </c>
      <c r="D95" s="282"/>
      <c r="E95" s="282"/>
      <c r="F95" s="305" t="s">
        <v>404</v>
      </c>
      <c r="G95" s="306"/>
      <c r="H95" s="282" t="s">
        <v>440</v>
      </c>
      <c r="I95" s="282" t="s">
        <v>439</v>
      </c>
      <c r="J95" s="282"/>
      <c r="K95" s="296"/>
    </row>
    <row r="96" spans="2:11" s="1" customFormat="1" ht="15" customHeight="1">
      <c r="B96" s="307"/>
      <c r="C96" s="282" t="s">
        <v>36</v>
      </c>
      <c r="D96" s="282"/>
      <c r="E96" s="282"/>
      <c r="F96" s="305" t="s">
        <v>404</v>
      </c>
      <c r="G96" s="306"/>
      <c r="H96" s="282" t="s">
        <v>441</v>
      </c>
      <c r="I96" s="282" t="s">
        <v>439</v>
      </c>
      <c r="J96" s="282"/>
      <c r="K96" s="296"/>
    </row>
    <row r="97" spans="2:11" s="1" customFormat="1" ht="15" customHeight="1">
      <c r="B97" s="307"/>
      <c r="C97" s="282" t="s">
        <v>46</v>
      </c>
      <c r="D97" s="282"/>
      <c r="E97" s="282"/>
      <c r="F97" s="305" t="s">
        <v>404</v>
      </c>
      <c r="G97" s="306"/>
      <c r="H97" s="282" t="s">
        <v>442</v>
      </c>
      <c r="I97" s="282" t="s">
        <v>439</v>
      </c>
      <c r="J97" s="282"/>
      <c r="K97" s="296"/>
    </row>
    <row r="98" spans="2:11" s="1" customFormat="1" ht="15" customHeight="1">
      <c r="B98" s="310"/>
      <c r="C98" s="311"/>
      <c r="D98" s="311"/>
      <c r="E98" s="311"/>
      <c r="F98" s="311"/>
      <c r="G98" s="311"/>
      <c r="H98" s="311"/>
      <c r="I98" s="311"/>
      <c r="J98" s="311"/>
      <c r="K98" s="312"/>
    </row>
    <row r="99" spans="2:11" s="1" customFormat="1" ht="18.75" customHeight="1">
      <c r="B99" s="313"/>
      <c r="C99" s="314"/>
      <c r="D99" s="314"/>
      <c r="E99" s="314"/>
      <c r="F99" s="314"/>
      <c r="G99" s="314"/>
      <c r="H99" s="314"/>
      <c r="I99" s="314"/>
      <c r="J99" s="314"/>
      <c r="K99" s="313"/>
    </row>
    <row r="100" spans="2:11" s="1" customFormat="1" ht="18.75" customHeight="1">
      <c r="B100" s="290"/>
      <c r="C100" s="290"/>
      <c r="D100" s="290"/>
      <c r="E100" s="290"/>
      <c r="F100" s="290"/>
      <c r="G100" s="290"/>
      <c r="H100" s="290"/>
      <c r="I100" s="290"/>
      <c r="J100" s="290"/>
      <c r="K100" s="290"/>
    </row>
    <row r="101" spans="2:11" s="1" customFormat="1" ht="7.5" customHeight="1">
      <c r="B101" s="291"/>
      <c r="C101" s="292"/>
      <c r="D101" s="292"/>
      <c r="E101" s="292"/>
      <c r="F101" s="292"/>
      <c r="G101" s="292"/>
      <c r="H101" s="292"/>
      <c r="I101" s="292"/>
      <c r="J101" s="292"/>
      <c r="K101" s="293"/>
    </row>
    <row r="102" spans="2:11" s="1" customFormat="1" ht="45" customHeight="1">
      <c r="B102" s="294"/>
      <c r="C102" s="295" t="s">
        <v>443</v>
      </c>
      <c r="D102" s="295"/>
      <c r="E102" s="295"/>
      <c r="F102" s="295"/>
      <c r="G102" s="295"/>
      <c r="H102" s="295"/>
      <c r="I102" s="295"/>
      <c r="J102" s="295"/>
      <c r="K102" s="296"/>
    </row>
    <row r="103" spans="2:11" s="1" customFormat="1" ht="17.25" customHeight="1">
      <c r="B103" s="294"/>
      <c r="C103" s="297" t="s">
        <v>398</v>
      </c>
      <c r="D103" s="297"/>
      <c r="E103" s="297"/>
      <c r="F103" s="297" t="s">
        <v>399</v>
      </c>
      <c r="G103" s="298"/>
      <c r="H103" s="297" t="s">
        <v>52</v>
      </c>
      <c r="I103" s="297" t="s">
        <v>55</v>
      </c>
      <c r="J103" s="297" t="s">
        <v>400</v>
      </c>
      <c r="K103" s="296"/>
    </row>
    <row r="104" spans="2:11" s="1" customFormat="1" ht="17.25" customHeight="1">
      <c r="B104" s="294"/>
      <c r="C104" s="299" t="s">
        <v>401</v>
      </c>
      <c r="D104" s="299"/>
      <c r="E104" s="299"/>
      <c r="F104" s="300" t="s">
        <v>402</v>
      </c>
      <c r="G104" s="301"/>
      <c r="H104" s="299"/>
      <c r="I104" s="299"/>
      <c r="J104" s="299" t="s">
        <v>403</v>
      </c>
      <c r="K104" s="296"/>
    </row>
    <row r="105" spans="2:11" s="1" customFormat="1" ht="5.25" customHeight="1">
      <c r="B105" s="294"/>
      <c r="C105" s="297"/>
      <c r="D105" s="297"/>
      <c r="E105" s="297"/>
      <c r="F105" s="297"/>
      <c r="G105" s="315"/>
      <c r="H105" s="297"/>
      <c r="I105" s="297"/>
      <c r="J105" s="297"/>
      <c r="K105" s="296"/>
    </row>
    <row r="106" spans="2:11" s="1" customFormat="1" ht="15" customHeight="1">
      <c r="B106" s="294"/>
      <c r="C106" s="282" t="s">
        <v>51</v>
      </c>
      <c r="D106" s="304"/>
      <c r="E106" s="304"/>
      <c r="F106" s="305" t="s">
        <v>404</v>
      </c>
      <c r="G106" s="282"/>
      <c r="H106" s="282" t="s">
        <v>444</v>
      </c>
      <c r="I106" s="282" t="s">
        <v>406</v>
      </c>
      <c r="J106" s="282">
        <v>20</v>
      </c>
      <c r="K106" s="296"/>
    </row>
    <row r="107" spans="2:11" s="1" customFormat="1" ht="15" customHeight="1">
      <c r="B107" s="294"/>
      <c r="C107" s="282" t="s">
        <v>407</v>
      </c>
      <c r="D107" s="282"/>
      <c r="E107" s="282"/>
      <c r="F107" s="305" t="s">
        <v>404</v>
      </c>
      <c r="G107" s="282"/>
      <c r="H107" s="282" t="s">
        <v>444</v>
      </c>
      <c r="I107" s="282" t="s">
        <v>406</v>
      </c>
      <c r="J107" s="282">
        <v>120</v>
      </c>
      <c r="K107" s="296"/>
    </row>
    <row r="108" spans="2:11" s="1" customFormat="1" ht="15" customHeight="1">
      <c r="B108" s="307"/>
      <c r="C108" s="282" t="s">
        <v>409</v>
      </c>
      <c r="D108" s="282"/>
      <c r="E108" s="282"/>
      <c r="F108" s="305" t="s">
        <v>410</v>
      </c>
      <c r="G108" s="282"/>
      <c r="H108" s="282" t="s">
        <v>444</v>
      </c>
      <c r="I108" s="282" t="s">
        <v>406</v>
      </c>
      <c r="J108" s="282">
        <v>50</v>
      </c>
      <c r="K108" s="296"/>
    </row>
    <row r="109" spans="2:11" s="1" customFormat="1" ht="15" customHeight="1">
      <c r="B109" s="307"/>
      <c r="C109" s="282" t="s">
        <v>412</v>
      </c>
      <c r="D109" s="282"/>
      <c r="E109" s="282"/>
      <c r="F109" s="305" t="s">
        <v>404</v>
      </c>
      <c r="G109" s="282"/>
      <c r="H109" s="282" t="s">
        <v>444</v>
      </c>
      <c r="I109" s="282" t="s">
        <v>414</v>
      </c>
      <c r="J109" s="282"/>
      <c r="K109" s="296"/>
    </row>
    <row r="110" spans="2:11" s="1" customFormat="1" ht="15" customHeight="1">
      <c r="B110" s="307"/>
      <c r="C110" s="282" t="s">
        <v>423</v>
      </c>
      <c r="D110" s="282"/>
      <c r="E110" s="282"/>
      <c r="F110" s="305" t="s">
        <v>410</v>
      </c>
      <c r="G110" s="282"/>
      <c r="H110" s="282" t="s">
        <v>444</v>
      </c>
      <c r="I110" s="282" t="s">
        <v>406</v>
      </c>
      <c r="J110" s="282">
        <v>50</v>
      </c>
      <c r="K110" s="296"/>
    </row>
    <row r="111" spans="2:11" s="1" customFormat="1" ht="15" customHeight="1">
      <c r="B111" s="307"/>
      <c r="C111" s="282" t="s">
        <v>431</v>
      </c>
      <c r="D111" s="282"/>
      <c r="E111" s="282"/>
      <c r="F111" s="305" t="s">
        <v>410</v>
      </c>
      <c r="G111" s="282"/>
      <c r="H111" s="282" t="s">
        <v>444</v>
      </c>
      <c r="I111" s="282" t="s">
        <v>406</v>
      </c>
      <c r="J111" s="282">
        <v>50</v>
      </c>
      <c r="K111" s="296"/>
    </row>
    <row r="112" spans="2:11" s="1" customFormat="1" ht="15" customHeight="1">
      <c r="B112" s="307"/>
      <c r="C112" s="282" t="s">
        <v>429</v>
      </c>
      <c r="D112" s="282"/>
      <c r="E112" s="282"/>
      <c r="F112" s="305" t="s">
        <v>410</v>
      </c>
      <c r="G112" s="282"/>
      <c r="H112" s="282" t="s">
        <v>444</v>
      </c>
      <c r="I112" s="282" t="s">
        <v>406</v>
      </c>
      <c r="J112" s="282">
        <v>50</v>
      </c>
      <c r="K112" s="296"/>
    </row>
    <row r="113" spans="2:11" s="1" customFormat="1" ht="15" customHeight="1">
      <c r="B113" s="307"/>
      <c r="C113" s="282" t="s">
        <v>51</v>
      </c>
      <c r="D113" s="282"/>
      <c r="E113" s="282"/>
      <c r="F113" s="305" t="s">
        <v>404</v>
      </c>
      <c r="G113" s="282"/>
      <c r="H113" s="282" t="s">
        <v>445</v>
      </c>
      <c r="I113" s="282" t="s">
        <v>406</v>
      </c>
      <c r="J113" s="282">
        <v>20</v>
      </c>
      <c r="K113" s="296"/>
    </row>
    <row r="114" spans="2:11" s="1" customFormat="1" ht="15" customHeight="1">
      <c r="B114" s="307"/>
      <c r="C114" s="282" t="s">
        <v>446</v>
      </c>
      <c r="D114" s="282"/>
      <c r="E114" s="282"/>
      <c r="F114" s="305" t="s">
        <v>404</v>
      </c>
      <c r="G114" s="282"/>
      <c r="H114" s="282" t="s">
        <v>447</v>
      </c>
      <c r="I114" s="282" t="s">
        <v>406</v>
      </c>
      <c r="J114" s="282">
        <v>120</v>
      </c>
      <c r="K114" s="296"/>
    </row>
    <row r="115" spans="2:11" s="1" customFormat="1" ht="15" customHeight="1">
      <c r="B115" s="307"/>
      <c r="C115" s="282" t="s">
        <v>36</v>
      </c>
      <c r="D115" s="282"/>
      <c r="E115" s="282"/>
      <c r="F115" s="305" t="s">
        <v>404</v>
      </c>
      <c r="G115" s="282"/>
      <c r="H115" s="282" t="s">
        <v>448</v>
      </c>
      <c r="I115" s="282" t="s">
        <v>439</v>
      </c>
      <c r="J115" s="282"/>
      <c r="K115" s="296"/>
    </row>
    <row r="116" spans="2:11" s="1" customFormat="1" ht="15" customHeight="1">
      <c r="B116" s="307"/>
      <c r="C116" s="282" t="s">
        <v>46</v>
      </c>
      <c r="D116" s="282"/>
      <c r="E116" s="282"/>
      <c r="F116" s="305" t="s">
        <v>404</v>
      </c>
      <c r="G116" s="282"/>
      <c r="H116" s="282" t="s">
        <v>449</v>
      </c>
      <c r="I116" s="282" t="s">
        <v>439</v>
      </c>
      <c r="J116" s="282"/>
      <c r="K116" s="296"/>
    </row>
    <row r="117" spans="2:11" s="1" customFormat="1" ht="15" customHeight="1">
      <c r="B117" s="307"/>
      <c r="C117" s="282" t="s">
        <v>55</v>
      </c>
      <c r="D117" s="282"/>
      <c r="E117" s="282"/>
      <c r="F117" s="305" t="s">
        <v>404</v>
      </c>
      <c r="G117" s="282"/>
      <c r="H117" s="282" t="s">
        <v>450</v>
      </c>
      <c r="I117" s="282" t="s">
        <v>451</v>
      </c>
      <c r="J117" s="282"/>
      <c r="K117" s="296"/>
    </row>
    <row r="118" spans="2:11" s="1" customFormat="1" ht="15" customHeight="1">
      <c r="B118" s="310"/>
      <c r="C118" s="316"/>
      <c r="D118" s="316"/>
      <c r="E118" s="316"/>
      <c r="F118" s="316"/>
      <c r="G118" s="316"/>
      <c r="H118" s="316"/>
      <c r="I118" s="316"/>
      <c r="J118" s="316"/>
      <c r="K118" s="312"/>
    </row>
    <row r="119" spans="2:11" s="1" customFormat="1" ht="18.75" customHeight="1">
      <c r="B119" s="317"/>
      <c r="C119" s="318"/>
      <c r="D119" s="318"/>
      <c r="E119" s="318"/>
      <c r="F119" s="319"/>
      <c r="G119" s="318"/>
      <c r="H119" s="318"/>
      <c r="I119" s="318"/>
      <c r="J119" s="318"/>
      <c r="K119" s="317"/>
    </row>
    <row r="120" spans="2:11" s="1" customFormat="1" ht="18.75" customHeight="1">
      <c r="B120" s="290"/>
      <c r="C120" s="290"/>
      <c r="D120" s="290"/>
      <c r="E120" s="290"/>
      <c r="F120" s="290"/>
      <c r="G120" s="290"/>
      <c r="H120" s="290"/>
      <c r="I120" s="290"/>
      <c r="J120" s="290"/>
      <c r="K120" s="290"/>
    </row>
    <row r="121" spans="2:11" s="1" customFormat="1" ht="7.5" customHeight="1">
      <c r="B121" s="320"/>
      <c r="C121" s="321"/>
      <c r="D121" s="321"/>
      <c r="E121" s="321"/>
      <c r="F121" s="321"/>
      <c r="G121" s="321"/>
      <c r="H121" s="321"/>
      <c r="I121" s="321"/>
      <c r="J121" s="321"/>
      <c r="K121" s="322"/>
    </row>
    <row r="122" spans="2:11" s="1" customFormat="1" ht="45" customHeight="1">
      <c r="B122" s="323"/>
      <c r="C122" s="273" t="s">
        <v>452</v>
      </c>
      <c r="D122" s="273"/>
      <c r="E122" s="273"/>
      <c r="F122" s="273"/>
      <c r="G122" s="273"/>
      <c r="H122" s="273"/>
      <c r="I122" s="273"/>
      <c r="J122" s="273"/>
      <c r="K122" s="324"/>
    </row>
    <row r="123" spans="2:11" s="1" customFormat="1" ht="17.25" customHeight="1">
      <c r="B123" s="325"/>
      <c r="C123" s="297" t="s">
        <v>398</v>
      </c>
      <c r="D123" s="297"/>
      <c r="E123" s="297"/>
      <c r="F123" s="297" t="s">
        <v>399</v>
      </c>
      <c r="G123" s="298"/>
      <c r="H123" s="297" t="s">
        <v>52</v>
      </c>
      <c r="I123" s="297" t="s">
        <v>55</v>
      </c>
      <c r="J123" s="297" t="s">
        <v>400</v>
      </c>
      <c r="K123" s="326"/>
    </row>
    <row r="124" spans="2:11" s="1" customFormat="1" ht="17.25" customHeight="1">
      <c r="B124" s="325"/>
      <c r="C124" s="299" t="s">
        <v>401</v>
      </c>
      <c r="D124" s="299"/>
      <c r="E124" s="299"/>
      <c r="F124" s="300" t="s">
        <v>402</v>
      </c>
      <c r="G124" s="301"/>
      <c r="H124" s="299"/>
      <c r="I124" s="299"/>
      <c r="J124" s="299" t="s">
        <v>403</v>
      </c>
      <c r="K124" s="326"/>
    </row>
    <row r="125" spans="2:11" s="1" customFormat="1" ht="5.25" customHeight="1">
      <c r="B125" s="327"/>
      <c r="C125" s="302"/>
      <c r="D125" s="302"/>
      <c r="E125" s="302"/>
      <c r="F125" s="302"/>
      <c r="G125" s="328"/>
      <c r="H125" s="302"/>
      <c r="I125" s="302"/>
      <c r="J125" s="302"/>
      <c r="K125" s="329"/>
    </row>
    <row r="126" spans="2:11" s="1" customFormat="1" ht="15" customHeight="1">
      <c r="B126" s="327"/>
      <c r="C126" s="282" t="s">
        <v>407</v>
      </c>
      <c r="D126" s="304"/>
      <c r="E126" s="304"/>
      <c r="F126" s="305" t="s">
        <v>404</v>
      </c>
      <c r="G126" s="282"/>
      <c r="H126" s="282" t="s">
        <v>444</v>
      </c>
      <c r="I126" s="282" t="s">
        <v>406</v>
      </c>
      <c r="J126" s="282">
        <v>120</v>
      </c>
      <c r="K126" s="330"/>
    </row>
    <row r="127" spans="2:11" s="1" customFormat="1" ht="15" customHeight="1">
      <c r="B127" s="327"/>
      <c r="C127" s="282" t="s">
        <v>453</v>
      </c>
      <c r="D127" s="282"/>
      <c r="E127" s="282"/>
      <c r="F127" s="305" t="s">
        <v>404</v>
      </c>
      <c r="G127" s="282"/>
      <c r="H127" s="282" t="s">
        <v>454</v>
      </c>
      <c r="I127" s="282" t="s">
        <v>406</v>
      </c>
      <c r="J127" s="282" t="s">
        <v>455</v>
      </c>
      <c r="K127" s="330"/>
    </row>
    <row r="128" spans="2:11" s="1" customFormat="1" ht="15" customHeight="1">
      <c r="B128" s="327"/>
      <c r="C128" s="282" t="s">
        <v>352</v>
      </c>
      <c r="D128" s="282"/>
      <c r="E128" s="282"/>
      <c r="F128" s="305" t="s">
        <v>404</v>
      </c>
      <c r="G128" s="282"/>
      <c r="H128" s="282" t="s">
        <v>456</v>
      </c>
      <c r="I128" s="282" t="s">
        <v>406</v>
      </c>
      <c r="J128" s="282" t="s">
        <v>455</v>
      </c>
      <c r="K128" s="330"/>
    </row>
    <row r="129" spans="2:11" s="1" customFormat="1" ht="15" customHeight="1">
      <c r="B129" s="327"/>
      <c r="C129" s="282" t="s">
        <v>415</v>
      </c>
      <c r="D129" s="282"/>
      <c r="E129" s="282"/>
      <c r="F129" s="305" t="s">
        <v>410</v>
      </c>
      <c r="G129" s="282"/>
      <c r="H129" s="282" t="s">
        <v>416</v>
      </c>
      <c r="I129" s="282" t="s">
        <v>406</v>
      </c>
      <c r="J129" s="282">
        <v>15</v>
      </c>
      <c r="K129" s="330"/>
    </row>
    <row r="130" spans="2:11" s="1" customFormat="1" ht="15" customHeight="1">
      <c r="B130" s="327"/>
      <c r="C130" s="308" t="s">
        <v>417</v>
      </c>
      <c r="D130" s="308"/>
      <c r="E130" s="308"/>
      <c r="F130" s="309" t="s">
        <v>410</v>
      </c>
      <c r="G130" s="308"/>
      <c r="H130" s="308" t="s">
        <v>418</v>
      </c>
      <c r="I130" s="308" t="s">
        <v>406</v>
      </c>
      <c r="J130" s="308">
        <v>15</v>
      </c>
      <c r="K130" s="330"/>
    </row>
    <row r="131" spans="2:11" s="1" customFormat="1" ht="15" customHeight="1">
      <c r="B131" s="327"/>
      <c r="C131" s="308" t="s">
        <v>419</v>
      </c>
      <c r="D131" s="308"/>
      <c r="E131" s="308"/>
      <c r="F131" s="309" t="s">
        <v>410</v>
      </c>
      <c r="G131" s="308"/>
      <c r="H131" s="308" t="s">
        <v>420</v>
      </c>
      <c r="I131" s="308" t="s">
        <v>406</v>
      </c>
      <c r="J131" s="308">
        <v>20</v>
      </c>
      <c r="K131" s="330"/>
    </row>
    <row r="132" spans="2:11" s="1" customFormat="1" ht="15" customHeight="1">
      <c r="B132" s="327"/>
      <c r="C132" s="308" t="s">
        <v>421</v>
      </c>
      <c r="D132" s="308"/>
      <c r="E132" s="308"/>
      <c r="F132" s="309" t="s">
        <v>410</v>
      </c>
      <c r="G132" s="308"/>
      <c r="H132" s="308" t="s">
        <v>422</v>
      </c>
      <c r="I132" s="308" t="s">
        <v>406</v>
      </c>
      <c r="J132" s="308">
        <v>20</v>
      </c>
      <c r="K132" s="330"/>
    </row>
    <row r="133" spans="2:11" s="1" customFormat="1" ht="15" customHeight="1">
      <c r="B133" s="327"/>
      <c r="C133" s="282" t="s">
        <v>409</v>
      </c>
      <c r="D133" s="282"/>
      <c r="E133" s="282"/>
      <c r="F133" s="305" t="s">
        <v>410</v>
      </c>
      <c r="G133" s="282"/>
      <c r="H133" s="282" t="s">
        <v>444</v>
      </c>
      <c r="I133" s="282" t="s">
        <v>406</v>
      </c>
      <c r="J133" s="282">
        <v>50</v>
      </c>
      <c r="K133" s="330"/>
    </row>
    <row r="134" spans="2:11" s="1" customFormat="1" ht="15" customHeight="1">
      <c r="B134" s="327"/>
      <c r="C134" s="282" t="s">
        <v>423</v>
      </c>
      <c r="D134" s="282"/>
      <c r="E134" s="282"/>
      <c r="F134" s="305" t="s">
        <v>410</v>
      </c>
      <c r="G134" s="282"/>
      <c r="H134" s="282" t="s">
        <v>444</v>
      </c>
      <c r="I134" s="282" t="s">
        <v>406</v>
      </c>
      <c r="J134" s="282">
        <v>50</v>
      </c>
      <c r="K134" s="330"/>
    </row>
    <row r="135" spans="2:11" s="1" customFormat="1" ht="15" customHeight="1">
      <c r="B135" s="327"/>
      <c r="C135" s="282" t="s">
        <v>429</v>
      </c>
      <c r="D135" s="282"/>
      <c r="E135" s="282"/>
      <c r="F135" s="305" t="s">
        <v>410</v>
      </c>
      <c r="G135" s="282"/>
      <c r="H135" s="282" t="s">
        <v>444</v>
      </c>
      <c r="I135" s="282" t="s">
        <v>406</v>
      </c>
      <c r="J135" s="282">
        <v>50</v>
      </c>
      <c r="K135" s="330"/>
    </row>
    <row r="136" spans="2:11" s="1" customFormat="1" ht="15" customHeight="1">
      <c r="B136" s="327"/>
      <c r="C136" s="282" t="s">
        <v>431</v>
      </c>
      <c r="D136" s="282"/>
      <c r="E136" s="282"/>
      <c r="F136" s="305" t="s">
        <v>410</v>
      </c>
      <c r="G136" s="282"/>
      <c r="H136" s="282" t="s">
        <v>444</v>
      </c>
      <c r="I136" s="282" t="s">
        <v>406</v>
      </c>
      <c r="J136" s="282">
        <v>50</v>
      </c>
      <c r="K136" s="330"/>
    </row>
    <row r="137" spans="2:11" s="1" customFormat="1" ht="15" customHeight="1">
      <c r="B137" s="327"/>
      <c r="C137" s="282" t="s">
        <v>432</v>
      </c>
      <c r="D137" s="282"/>
      <c r="E137" s="282"/>
      <c r="F137" s="305" t="s">
        <v>410</v>
      </c>
      <c r="G137" s="282"/>
      <c r="H137" s="282" t="s">
        <v>457</v>
      </c>
      <c r="I137" s="282" t="s">
        <v>406</v>
      </c>
      <c r="J137" s="282">
        <v>255</v>
      </c>
      <c r="K137" s="330"/>
    </row>
    <row r="138" spans="2:11" s="1" customFormat="1" ht="15" customHeight="1">
      <c r="B138" s="327"/>
      <c r="C138" s="282" t="s">
        <v>434</v>
      </c>
      <c r="D138" s="282"/>
      <c r="E138" s="282"/>
      <c r="F138" s="305" t="s">
        <v>404</v>
      </c>
      <c r="G138" s="282"/>
      <c r="H138" s="282" t="s">
        <v>458</v>
      </c>
      <c r="I138" s="282" t="s">
        <v>436</v>
      </c>
      <c r="J138" s="282"/>
      <c r="K138" s="330"/>
    </row>
    <row r="139" spans="2:11" s="1" customFormat="1" ht="15" customHeight="1">
      <c r="B139" s="327"/>
      <c r="C139" s="282" t="s">
        <v>437</v>
      </c>
      <c r="D139" s="282"/>
      <c r="E139" s="282"/>
      <c r="F139" s="305" t="s">
        <v>404</v>
      </c>
      <c r="G139" s="282"/>
      <c r="H139" s="282" t="s">
        <v>459</v>
      </c>
      <c r="I139" s="282" t="s">
        <v>439</v>
      </c>
      <c r="J139" s="282"/>
      <c r="K139" s="330"/>
    </row>
    <row r="140" spans="2:11" s="1" customFormat="1" ht="15" customHeight="1">
      <c r="B140" s="327"/>
      <c r="C140" s="282" t="s">
        <v>440</v>
      </c>
      <c r="D140" s="282"/>
      <c r="E140" s="282"/>
      <c r="F140" s="305" t="s">
        <v>404</v>
      </c>
      <c r="G140" s="282"/>
      <c r="H140" s="282" t="s">
        <v>440</v>
      </c>
      <c r="I140" s="282" t="s">
        <v>439</v>
      </c>
      <c r="J140" s="282"/>
      <c r="K140" s="330"/>
    </row>
    <row r="141" spans="2:11" s="1" customFormat="1" ht="15" customHeight="1">
      <c r="B141" s="327"/>
      <c r="C141" s="282" t="s">
        <v>36</v>
      </c>
      <c r="D141" s="282"/>
      <c r="E141" s="282"/>
      <c r="F141" s="305" t="s">
        <v>404</v>
      </c>
      <c r="G141" s="282"/>
      <c r="H141" s="282" t="s">
        <v>460</v>
      </c>
      <c r="I141" s="282" t="s">
        <v>439</v>
      </c>
      <c r="J141" s="282"/>
      <c r="K141" s="330"/>
    </row>
    <row r="142" spans="2:11" s="1" customFormat="1" ht="15" customHeight="1">
      <c r="B142" s="327"/>
      <c r="C142" s="282" t="s">
        <v>461</v>
      </c>
      <c r="D142" s="282"/>
      <c r="E142" s="282"/>
      <c r="F142" s="305" t="s">
        <v>404</v>
      </c>
      <c r="G142" s="282"/>
      <c r="H142" s="282" t="s">
        <v>462</v>
      </c>
      <c r="I142" s="282" t="s">
        <v>439</v>
      </c>
      <c r="J142" s="282"/>
      <c r="K142" s="330"/>
    </row>
    <row r="143" spans="2:11" s="1" customFormat="1" ht="15" customHeight="1">
      <c r="B143" s="331"/>
      <c r="C143" s="332"/>
      <c r="D143" s="332"/>
      <c r="E143" s="332"/>
      <c r="F143" s="332"/>
      <c r="G143" s="332"/>
      <c r="H143" s="332"/>
      <c r="I143" s="332"/>
      <c r="J143" s="332"/>
      <c r="K143" s="333"/>
    </row>
    <row r="144" spans="2:11" s="1" customFormat="1" ht="18.75" customHeight="1">
      <c r="B144" s="318"/>
      <c r="C144" s="318"/>
      <c r="D144" s="318"/>
      <c r="E144" s="318"/>
      <c r="F144" s="319"/>
      <c r="G144" s="318"/>
      <c r="H144" s="318"/>
      <c r="I144" s="318"/>
      <c r="J144" s="318"/>
      <c r="K144" s="318"/>
    </row>
    <row r="145" spans="2:11" s="1" customFormat="1" ht="18.75" customHeight="1">
      <c r="B145" s="290"/>
      <c r="C145" s="290"/>
      <c r="D145" s="290"/>
      <c r="E145" s="290"/>
      <c r="F145" s="290"/>
      <c r="G145" s="290"/>
      <c r="H145" s="290"/>
      <c r="I145" s="290"/>
      <c r="J145" s="290"/>
      <c r="K145" s="290"/>
    </row>
    <row r="146" spans="2:11" s="1" customFormat="1" ht="7.5" customHeight="1">
      <c r="B146" s="291"/>
      <c r="C146" s="292"/>
      <c r="D146" s="292"/>
      <c r="E146" s="292"/>
      <c r="F146" s="292"/>
      <c r="G146" s="292"/>
      <c r="H146" s="292"/>
      <c r="I146" s="292"/>
      <c r="J146" s="292"/>
      <c r="K146" s="293"/>
    </row>
    <row r="147" spans="2:11" s="1" customFormat="1" ht="45" customHeight="1">
      <c r="B147" s="294"/>
      <c r="C147" s="295" t="s">
        <v>463</v>
      </c>
      <c r="D147" s="295"/>
      <c r="E147" s="295"/>
      <c r="F147" s="295"/>
      <c r="G147" s="295"/>
      <c r="H147" s="295"/>
      <c r="I147" s="295"/>
      <c r="J147" s="295"/>
      <c r="K147" s="296"/>
    </row>
    <row r="148" spans="2:11" s="1" customFormat="1" ht="17.25" customHeight="1">
      <c r="B148" s="294"/>
      <c r="C148" s="297" t="s">
        <v>398</v>
      </c>
      <c r="D148" s="297"/>
      <c r="E148" s="297"/>
      <c r="F148" s="297" t="s">
        <v>399</v>
      </c>
      <c r="G148" s="298"/>
      <c r="H148" s="297" t="s">
        <v>52</v>
      </c>
      <c r="I148" s="297" t="s">
        <v>55</v>
      </c>
      <c r="J148" s="297" t="s">
        <v>400</v>
      </c>
      <c r="K148" s="296"/>
    </row>
    <row r="149" spans="2:11" s="1" customFormat="1" ht="17.25" customHeight="1">
      <c r="B149" s="294"/>
      <c r="C149" s="299" t="s">
        <v>401</v>
      </c>
      <c r="D149" s="299"/>
      <c r="E149" s="299"/>
      <c r="F149" s="300" t="s">
        <v>402</v>
      </c>
      <c r="G149" s="301"/>
      <c r="H149" s="299"/>
      <c r="I149" s="299"/>
      <c r="J149" s="299" t="s">
        <v>403</v>
      </c>
      <c r="K149" s="296"/>
    </row>
    <row r="150" spans="2:11" s="1" customFormat="1" ht="5.25" customHeight="1">
      <c r="B150" s="307"/>
      <c r="C150" s="302"/>
      <c r="D150" s="302"/>
      <c r="E150" s="302"/>
      <c r="F150" s="302"/>
      <c r="G150" s="303"/>
      <c r="H150" s="302"/>
      <c r="I150" s="302"/>
      <c r="J150" s="302"/>
      <c r="K150" s="330"/>
    </row>
    <row r="151" spans="2:11" s="1" customFormat="1" ht="15" customHeight="1">
      <c r="B151" s="307"/>
      <c r="C151" s="334" t="s">
        <v>407</v>
      </c>
      <c r="D151" s="282"/>
      <c r="E151" s="282"/>
      <c r="F151" s="335" t="s">
        <v>404</v>
      </c>
      <c r="G151" s="282"/>
      <c r="H151" s="334" t="s">
        <v>444</v>
      </c>
      <c r="I151" s="334" t="s">
        <v>406</v>
      </c>
      <c r="J151" s="334">
        <v>120</v>
      </c>
      <c r="K151" s="330"/>
    </row>
    <row r="152" spans="2:11" s="1" customFormat="1" ht="15" customHeight="1">
      <c r="B152" s="307"/>
      <c r="C152" s="334" t="s">
        <v>453</v>
      </c>
      <c r="D152" s="282"/>
      <c r="E152" s="282"/>
      <c r="F152" s="335" t="s">
        <v>404</v>
      </c>
      <c r="G152" s="282"/>
      <c r="H152" s="334" t="s">
        <v>464</v>
      </c>
      <c r="I152" s="334" t="s">
        <v>406</v>
      </c>
      <c r="J152" s="334" t="s">
        <v>455</v>
      </c>
      <c r="K152" s="330"/>
    </row>
    <row r="153" spans="2:11" s="1" customFormat="1" ht="15" customHeight="1">
      <c r="B153" s="307"/>
      <c r="C153" s="334" t="s">
        <v>352</v>
      </c>
      <c r="D153" s="282"/>
      <c r="E153" s="282"/>
      <c r="F153" s="335" t="s">
        <v>404</v>
      </c>
      <c r="G153" s="282"/>
      <c r="H153" s="334" t="s">
        <v>465</v>
      </c>
      <c r="I153" s="334" t="s">
        <v>406</v>
      </c>
      <c r="J153" s="334" t="s">
        <v>455</v>
      </c>
      <c r="K153" s="330"/>
    </row>
    <row r="154" spans="2:11" s="1" customFormat="1" ht="15" customHeight="1">
      <c r="B154" s="307"/>
      <c r="C154" s="334" t="s">
        <v>409</v>
      </c>
      <c r="D154" s="282"/>
      <c r="E154" s="282"/>
      <c r="F154" s="335" t="s">
        <v>410</v>
      </c>
      <c r="G154" s="282"/>
      <c r="H154" s="334" t="s">
        <v>444</v>
      </c>
      <c r="I154" s="334" t="s">
        <v>406</v>
      </c>
      <c r="J154" s="334">
        <v>50</v>
      </c>
      <c r="K154" s="330"/>
    </row>
    <row r="155" spans="2:11" s="1" customFormat="1" ht="15" customHeight="1">
      <c r="B155" s="307"/>
      <c r="C155" s="334" t="s">
        <v>412</v>
      </c>
      <c r="D155" s="282"/>
      <c r="E155" s="282"/>
      <c r="F155" s="335" t="s">
        <v>404</v>
      </c>
      <c r="G155" s="282"/>
      <c r="H155" s="334" t="s">
        <v>444</v>
      </c>
      <c r="I155" s="334" t="s">
        <v>414</v>
      </c>
      <c r="J155" s="334"/>
      <c r="K155" s="330"/>
    </row>
    <row r="156" spans="2:11" s="1" customFormat="1" ht="15" customHeight="1">
      <c r="B156" s="307"/>
      <c r="C156" s="334" t="s">
        <v>423</v>
      </c>
      <c r="D156" s="282"/>
      <c r="E156" s="282"/>
      <c r="F156" s="335" t="s">
        <v>410</v>
      </c>
      <c r="G156" s="282"/>
      <c r="H156" s="334" t="s">
        <v>444</v>
      </c>
      <c r="I156" s="334" t="s">
        <v>406</v>
      </c>
      <c r="J156" s="334">
        <v>50</v>
      </c>
      <c r="K156" s="330"/>
    </row>
    <row r="157" spans="2:11" s="1" customFormat="1" ht="15" customHeight="1">
      <c r="B157" s="307"/>
      <c r="C157" s="334" t="s">
        <v>431</v>
      </c>
      <c r="D157" s="282"/>
      <c r="E157" s="282"/>
      <c r="F157" s="335" t="s">
        <v>410</v>
      </c>
      <c r="G157" s="282"/>
      <c r="H157" s="334" t="s">
        <v>444</v>
      </c>
      <c r="I157" s="334" t="s">
        <v>406</v>
      </c>
      <c r="J157" s="334">
        <v>50</v>
      </c>
      <c r="K157" s="330"/>
    </row>
    <row r="158" spans="2:11" s="1" customFormat="1" ht="15" customHeight="1">
      <c r="B158" s="307"/>
      <c r="C158" s="334" t="s">
        <v>429</v>
      </c>
      <c r="D158" s="282"/>
      <c r="E158" s="282"/>
      <c r="F158" s="335" t="s">
        <v>410</v>
      </c>
      <c r="G158" s="282"/>
      <c r="H158" s="334" t="s">
        <v>444</v>
      </c>
      <c r="I158" s="334" t="s">
        <v>406</v>
      </c>
      <c r="J158" s="334">
        <v>50</v>
      </c>
      <c r="K158" s="330"/>
    </row>
    <row r="159" spans="2:11" s="1" customFormat="1" ht="15" customHeight="1">
      <c r="B159" s="307"/>
      <c r="C159" s="334" t="s">
        <v>85</v>
      </c>
      <c r="D159" s="282"/>
      <c r="E159" s="282"/>
      <c r="F159" s="335" t="s">
        <v>404</v>
      </c>
      <c r="G159" s="282"/>
      <c r="H159" s="334" t="s">
        <v>466</v>
      </c>
      <c r="I159" s="334" t="s">
        <v>406</v>
      </c>
      <c r="J159" s="334" t="s">
        <v>467</v>
      </c>
      <c r="K159" s="330"/>
    </row>
    <row r="160" spans="2:11" s="1" customFormat="1" ht="15" customHeight="1">
      <c r="B160" s="307"/>
      <c r="C160" s="334" t="s">
        <v>468</v>
      </c>
      <c r="D160" s="282"/>
      <c r="E160" s="282"/>
      <c r="F160" s="335" t="s">
        <v>404</v>
      </c>
      <c r="G160" s="282"/>
      <c r="H160" s="334" t="s">
        <v>469</v>
      </c>
      <c r="I160" s="334" t="s">
        <v>439</v>
      </c>
      <c r="J160" s="334"/>
      <c r="K160" s="330"/>
    </row>
    <row r="161" spans="2:11" s="1" customFormat="1" ht="15" customHeight="1">
      <c r="B161" s="336"/>
      <c r="C161" s="316"/>
      <c r="D161" s="316"/>
      <c r="E161" s="316"/>
      <c r="F161" s="316"/>
      <c r="G161" s="316"/>
      <c r="H161" s="316"/>
      <c r="I161" s="316"/>
      <c r="J161" s="316"/>
      <c r="K161" s="337"/>
    </row>
    <row r="162" spans="2:11" s="1" customFormat="1" ht="18.75" customHeight="1">
      <c r="B162" s="318"/>
      <c r="C162" s="328"/>
      <c r="D162" s="328"/>
      <c r="E162" s="328"/>
      <c r="F162" s="338"/>
      <c r="G162" s="328"/>
      <c r="H162" s="328"/>
      <c r="I162" s="328"/>
      <c r="J162" s="328"/>
      <c r="K162" s="318"/>
    </row>
    <row r="163" spans="2:11" s="1" customFormat="1" ht="18.75" customHeight="1">
      <c r="B163" s="290"/>
      <c r="C163" s="290"/>
      <c r="D163" s="290"/>
      <c r="E163" s="290"/>
      <c r="F163" s="290"/>
      <c r="G163" s="290"/>
      <c r="H163" s="290"/>
      <c r="I163" s="290"/>
      <c r="J163" s="290"/>
      <c r="K163" s="290"/>
    </row>
    <row r="164" spans="2:11" s="1" customFormat="1" ht="7.5" customHeight="1">
      <c r="B164" s="269"/>
      <c r="C164" s="270"/>
      <c r="D164" s="270"/>
      <c r="E164" s="270"/>
      <c r="F164" s="270"/>
      <c r="G164" s="270"/>
      <c r="H164" s="270"/>
      <c r="I164" s="270"/>
      <c r="J164" s="270"/>
      <c r="K164" s="271"/>
    </row>
    <row r="165" spans="2:11" s="1" customFormat="1" ht="45" customHeight="1">
      <c r="B165" s="272"/>
      <c r="C165" s="273" t="s">
        <v>470</v>
      </c>
      <c r="D165" s="273"/>
      <c r="E165" s="273"/>
      <c r="F165" s="273"/>
      <c r="G165" s="273"/>
      <c r="H165" s="273"/>
      <c r="I165" s="273"/>
      <c r="J165" s="273"/>
      <c r="K165" s="274"/>
    </row>
    <row r="166" spans="2:11" s="1" customFormat="1" ht="17.25" customHeight="1">
      <c r="B166" s="272"/>
      <c r="C166" s="297" t="s">
        <v>398</v>
      </c>
      <c r="D166" s="297"/>
      <c r="E166" s="297"/>
      <c r="F166" s="297" t="s">
        <v>399</v>
      </c>
      <c r="G166" s="339"/>
      <c r="H166" s="340" t="s">
        <v>52</v>
      </c>
      <c r="I166" s="340" t="s">
        <v>55</v>
      </c>
      <c r="J166" s="297" t="s">
        <v>400</v>
      </c>
      <c r="K166" s="274"/>
    </row>
    <row r="167" spans="2:11" s="1" customFormat="1" ht="17.25" customHeight="1">
      <c r="B167" s="275"/>
      <c r="C167" s="299" t="s">
        <v>401</v>
      </c>
      <c r="D167" s="299"/>
      <c r="E167" s="299"/>
      <c r="F167" s="300" t="s">
        <v>402</v>
      </c>
      <c r="G167" s="341"/>
      <c r="H167" s="342"/>
      <c r="I167" s="342"/>
      <c r="J167" s="299" t="s">
        <v>403</v>
      </c>
      <c r="K167" s="277"/>
    </row>
    <row r="168" spans="2:11" s="1" customFormat="1" ht="5.25" customHeight="1">
      <c r="B168" s="307"/>
      <c r="C168" s="302"/>
      <c r="D168" s="302"/>
      <c r="E168" s="302"/>
      <c r="F168" s="302"/>
      <c r="G168" s="303"/>
      <c r="H168" s="302"/>
      <c r="I168" s="302"/>
      <c r="J168" s="302"/>
      <c r="K168" s="330"/>
    </row>
    <row r="169" spans="2:11" s="1" customFormat="1" ht="15" customHeight="1">
      <c r="B169" s="307"/>
      <c r="C169" s="282" t="s">
        <v>407</v>
      </c>
      <c r="D169" s="282"/>
      <c r="E169" s="282"/>
      <c r="F169" s="305" t="s">
        <v>404</v>
      </c>
      <c r="G169" s="282"/>
      <c r="H169" s="282" t="s">
        <v>444</v>
      </c>
      <c r="I169" s="282" t="s">
        <v>406</v>
      </c>
      <c r="J169" s="282">
        <v>120</v>
      </c>
      <c r="K169" s="330"/>
    </row>
    <row r="170" spans="2:11" s="1" customFormat="1" ht="15" customHeight="1">
      <c r="B170" s="307"/>
      <c r="C170" s="282" t="s">
        <v>453</v>
      </c>
      <c r="D170" s="282"/>
      <c r="E170" s="282"/>
      <c r="F170" s="305" t="s">
        <v>404</v>
      </c>
      <c r="G170" s="282"/>
      <c r="H170" s="282" t="s">
        <v>454</v>
      </c>
      <c r="I170" s="282" t="s">
        <v>406</v>
      </c>
      <c r="J170" s="282" t="s">
        <v>455</v>
      </c>
      <c r="K170" s="330"/>
    </row>
    <row r="171" spans="2:11" s="1" customFormat="1" ht="15" customHeight="1">
      <c r="B171" s="307"/>
      <c r="C171" s="282" t="s">
        <v>352</v>
      </c>
      <c r="D171" s="282"/>
      <c r="E171" s="282"/>
      <c r="F171" s="305" t="s">
        <v>404</v>
      </c>
      <c r="G171" s="282"/>
      <c r="H171" s="282" t="s">
        <v>471</v>
      </c>
      <c r="I171" s="282" t="s">
        <v>406</v>
      </c>
      <c r="J171" s="282" t="s">
        <v>455</v>
      </c>
      <c r="K171" s="330"/>
    </row>
    <row r="172" spans="2:11" s="1" customFormat="1" ht="15" customHeight="1">
      <c r="B172" s="307"/>
      <c r="C172" s="282" t="s">
        <v>409</v>
      </c>
      <c r="D172" s="282"/>
      <c r="E172" s="282"/>
      <c r="F172" s="305" t="s">
        <v>410</v>
      </c>
      <c r="G172" s="282"/>
      <c r="H172" s="282" t="s">
        <v>471</v>
      </c>
      <c r="I172" s="282" t="s">
        <v>406</v>
      </c>
      <c r="J172" s="282">
        <v>50</v>
      </c>
      <c r="K172" s="330"/>
    </row>
    <row r="173" spans="2:11" s="1" customFormat="1" ht="15" customHeight="1">
      <c r="B173" s="307"/>
      <c r="C173" s="282" t="s">
        <v>412</v>
      </c>
      <c r="D173" s="282"/>
      <c r="E173" s="282"/>
      <c r="F173" s="305" t="s">
        <v>404</v>
      </c>
      <c r="G173" s="282"/>
      <c r="H173" s="282" t="s">
        <v>471</v>
      </c>
      <c r="I173" s="282" t="s">
        <v>414</v>
      </c>
      <c r="J173" s="282"/>
      <c r="K173" s="330"/>
    </row>
    <row r="174" spans="2:11" s="1" customFormat="1" ht="15" customHeight="1">
      <c r="B174" s="307"/>
      <c r="C174" s="282" t="s">
        <v>423</v>
      </c>
      <c r="D174" s="282"/>
      <c r="E174" s="282"/>
      <c r="F174" s="305" t="s">
        <v>410</v>
      </c>
      <c r="G174" s="282"/>
      <c r="H174" s="282" t="s">
        <v>471</v>
      </c>
      <c r="I174" s="282" t="s">
        <v>406</v>
      </c>
      <c r="J174" s="282">
        <v>50</v>
      </c>
      <c r="K174" s="330"/>
    </row>
    <row r="175" spans="2:11" s="1" customFormat="1" ht="15" customHeight="1">
      <c r="B175" s="307"/>
      <c r="C175" s="282" t="s">
        <v>431</v>
      </c>
      <c r="D175" s="282"/>
      <c r="E175" s="282"/>
      <c r="F175" s="305" t="s">
        <v>410</v>
      </c>
      <c r="G175" s="282"/>
      <c r="H175" s="282" t="s">
        <v>471</v>
      </c>
      <c r="I175" s="282" t="s">
        <v>406</v>
      </c>
      <c r="J175" s="282">
        <v>50</v>
      </c>
      <c r="K175" s="330"/>
    </row>
    <row r="176" spans="2:11" s="1" customFormat="1" ht="15" customHeight="1">
      <c r="B176" s="307"/>
      <c r="C176" s="282" t="s">
        <v>429</v>
      </c>
      <c r="D176" s="282"/>
      <c r="E176" s="282"/>
      <c r="F176" s="305" t="s">
        <v>410</v>
      </c>
      <c r="G176" s="282"/>
      <c r="H176" s="282" t="s">
        <v>471</v>
      </c>
      <c r="I176" s="282" t="s">
        <v>406</v>
      </c>
      <c r="J176" s="282">
        <v>50</v>
      </c>
      <c r="K176" s="330"/>
    </row>
    <row r="177" spans="2:11" s="1" customFormat="1" ht="15" customHeight="1">
      <c r="B177" s="307"/>
      <c r="C177" s="282" t="s">
        <v>102</v>
      </c>
      <c r="D177" s="282"/>
      <c r="E177" s="282"/>
      <c r="F177" s="305" t="s">
        <v>404</v>
      </c>
      <c r="G177" s="282"/>
      <c r="H177" s="282" t="s">
        <v>472</v>
      </c>
      <c r="I177" s="282" t="s">
        <v>473</v>
      </c>
      <c r="J177" s="282"/>
      <c r="K177" s="330"/>
    </row>
    <row r="178" spans="2:11" s="1" customFormat="1" ht="15" customHeight="1">
      <c r="B178" s="307"/>
      <c r="C178" s="282" t="s">
        <v>55</v>
      </c>
      <c r="D178" s="282"/>
      <c r="E178" s="282"/>
      <c r="F178" s="305" t="s">
        <v>404</v>
      </c>
      <c r="G178" s="282"/>
      <c r="H178" s="282" t="s">
        <v>474</v>
      </c>
      <c r="I178" s="282" t="s">
        <v>475</v>
      </c>
      <c r="J178" s="282">
        <v>1</v>
      </c>
      <c r="K178" s="330"/>
    </row>
    <row r="179" spans="2:11" s="1" customFormat="1" ht="15" customHeight="1">
      <c r="B179" s="307"/>
      <c r="C179" s="282" t="s">
        <v>51</v>
      </c>
      <c r="D179" s="282"/>
      <c r="E179" s="282"/>
      <c r="F179" s="305" t="s">
        <v>404</v>
      </c>
      <c r="G179" s="282"/>
      <c r="H179" s="282" t="s">
        <v>476</v>
      </c>
      <c r="I179" s="282" t="s">
        <v>406</v>
      </c>
      <c r="J179" s="282">
        <v>20</v>
      </c>
      <c r="K179" s="330"/>
    </row>
    <row r="180" spans="2:11" s="1" customFormat="1" ht="15" customHeight="1">
      <c r="B180" s="307"/>
      <c r="C180" s="282" t="s">
        <v>52</v>
      </c>
      <c r="D180" s="282"/>
      <c r="E180" s="282"/>
      <c r="F180" s="305" t="s">
        <v>404</v>
      </c>
      <c r="G180" s="282"/>
      <c r="H180" s="282" t="s">
        <v>477</v>
      </c>
      <c r="I180" s="282" t="s">
        <v>406</v>
      </c>
      <c r="J180" s="282">
        <v>255</v>
      </c>
      <c r="K180" s="330"/>
    </row>
    <row r="181" spans="2:11" s="1" customFormat="1" ht="15" customHeight="1">
      <c r="B181" s="307"/>
      <c r="C181" s="282" t="s">
        <v>103</v>
      </c>
      <c r="D181" s="282"/>
      <c r="E181" s="282"/>
      <c r="F181" s="305" t="s">
        <v>404</v>
      </c>
      <c r="G181" s="282"/>
      <c r="H181" s="282" t="s">
        <v>368</v>
      </c>
      <c r="I181" s="282" t="s">
        <v>406</v>
      </c>
      <c r="J181" s="282">
        <v>10</v>
      </c>
      <c r="K181" s="330"/>
    </row>
    <row r="182" spans="2:11" s="1" customFormat="1" ht="15" customHeight="1">
      <c r="B182" s="307"/>
      <c r="C182" s="282" t="s">
        <v>104</v>
      </c>
      <c r="D182" s="282"/>
      <c r="E182" s="282"/>
      <c r="F182" s="305" t="s">
        <v>404</v>
      </c>
      <c r="G182" s="282"/>
      <c r="H182" s="282" t="s">
        <v>478</v>
      </c>
      <c r="I182" s="282" t="s">
        <v>439</v>
      </c>
      <c r="J182" s="282"/>
      <c r="K182" s="330"/>
    </row>
    <row r="183" spans="2:11" s="1" customFormat="1" ht="15" customHeight="1">
      <c r="B183" s="307"/>
      <c r="C183" s="282" t="s">
        <v>479</v>
      </c>
      <c r="D183" s="282"/>
      <c r="E183" s="282"/>
      <c r="F183" s="305" t="s">
        <v>404</v>
      </c>
      <c r="G183" s="282"/>
      <c r="H183" s="282" t="s">
        <v>480</v>
      </c>
      <c r="I183" s="282" t="s">
        <v>439</v>
      </c>
      <c r="J183" s="282"/>
      <c r="K183" s="330"/>
    </row>
    <row r="184" spans="2:11" s="1" customFormat="1" ht="15" customHeight="1">
      <c r="B184" s="307"/>
      <c r="C184" s="282" t="s">
        <v>468</v>
      </c>
      <c r="D184" s="282"/>
      <c r="E184" s="282"/>
      <c r="F184" s="305" t="s">
        <v>404</v>
      </c>
      <c r="G184" s="282"/>
      <c r="H184" s="282" t="s">
        <v>481</v>
      </c>
      <c r="I184" s="282" t="s">
        <v>439</v>
      </c>
      <c r="J184" s="282"/>
      <c r="K184" s="330"/>
    </row>
    <row r="185" spans="2:11" s="1" customFormat="1" ht="15" customHeight="1">
      <c r="B185" s="307"/>
      <c r="C185" s="282" t="s">
        <v>106</v>
      </c>
      <c r="D185" s="282"/>
      <c r="E185" s="282"/>
      <c r="F185" s="305" t="s">
        <v>410</v>
      </c>
      <c r="G185" s="282"/>
      <c r="H185" s="282" t="s">
        <v>482</v>
      </c>
      <c r="I185" s="282" t="s">
        <v>406</v>
      </c>
      <c r="J185" s="282">
        <v>50</v>
      </c>
      <c r="K185" s="330"/>
    </row>
    <row r="186" spans="2:11" s="1" customFormat="1" ht="15" customHeight="1">
      <c r="B186" s="307"/>
      <c r="C186" s="282" t="s">
        <v>483</v>
      </c>
      <c r="D186" s="282"/>
      <c r="E186" s="282"/>
      <c r="F186" s="305" t="s">
        <v>410</v>
      </c>
      <c r="G186" s="282"/>
      <c r="H186" s="282" t="s">
        <v>484</v>
      </c>
      <c r="I186" s="282" t="s">
        <v>485</v>
      </c>
      <c r="J186" s="282"/>
      <c r="K186" s="330"/>
    </row>
    <row r="187" spans="2:11" s="1" customFormat="1" ht="15" customHeight="1">
      <c r="B187" s="307"/>
      <c r="C187" s="282" t="s">
        <v>486</v>
      </c>
      <c r="D187" s="282"/>
      <c r="E187" s="282"/>
      <c r="F187" s="305" t="s">
        <v>410</v>
      </c>
      <c r="G187" s="282"/>
      <c r="H187" s="282" t="s">
        <v>487</v>
      </c>
      <c r="I187" s="282" t="s">
        <v>485</v>
      </c>
      <c r="J187" s="282"/>
      <c r="K187" s="330"/>
    </row>
    <row r="188" spans="2:11" s="1" customFormat="1" ht="15" customHeight="1">
      <c r="B188" s="307"/>
      <c r="C188" s="282" t="s">
        <v>488</v>
      </c>
      <c r="D188" s="282"/>
      <c r="E188" s="282"/>
      <c r="F188" s="305" t="s">
        <v>410</v>
      </c>
      <c r="G188" s="282"/>
      <c r="H188" s="282" t="s">
        <v>489</v>
      </c>
      <c r="I188" s="282" t="s">
        <v>485</v>
      </c>
      <c r="J188" s="282"/>
      <c r="K188" s="330"/>
    </row>
    <row r="189" spans="2:11" s="1" customFormat="1" ht="15" customHeight="1">
      <c r="B189" s="307"/>
      <c r="C189" s="343" t="s">
        <v>490</v>
      </c>
      <c r="D189" s="282"/>
      <c r="E189" s="282"/>
      <c r="F189" s="305" t="s">
        <v>410</v>
      </c>
      <c r="G189" s="282"/>
      <c r="H189" s="282" t="s">
        <v>491</v>
      </c>
      <c r="I189" s="282" t="s">
        <v>492</v>
      </c>
      <c r="J189" s="344" t="s">
        <v>493</v>
      </c>
      <c r="K189" s="330"/>
    </row>
    <row r="190" spans="2:11" s="17" customFormat="1" ht="15" customHeight="1">
      <c r="B190" s="345"/>
      <c r="C190" s="346" t="s">
        <v>494</v>
      </c>
      <c r="D190" s="347"/>
      <c r="E190" s="347"/>
      <c r="F190" s="348" t="s">
        <v>410</v>
      </c>
      <c r="G190" s="347"/>
      <c r="H190" s="347" t="s">
        <v>495</v>
      </c>
      <c r="I190" s="347" t="s">
        <v>492</v>
      </c>
      <c r="J190" s="349" t="s">
        <v>493</v>
      </c>
      <c r="K190" s="350"/>
    </row>
    <row r="191" spans="2:11" s="1" customFormat="1" ht="15" customHeight="1">
      <c r="B191" s="307"/>
      <c r="C191" s="343" t="s">
        <v>40</v>
      </c>
      <c r="D191" s="282"/>
      <c r="E191" s="282"/>
      <c r="F191" s="305" t="s">
        <v>404</v>
      </c>
      <c r="G191" s="282"/>
      <c r="H191" s="279" t="s">
        <v>496</v>
      </c>
      <c r="I191" s="282" t="s">
        <v>497</v>
      </c>
      <c r="J191" s="282"/>
      <c r="K191" s="330"/>
    </row>
    <row r="192" spans="2:11" s="1" customFormat="1" ht="15" customHeight="1">
      <c r="B192" s="307"/>
      <c r="C192" s="343" t="s">
        <v>498</v>
      </c>
      <c r="D192" s="282"/>
      <c r="E192" s="282"/>
      <c r="F192" s="305" t="s">
        <v>404</v>
      </c>
      <c r="G192" s="282"/>
      <c r="H192" s="282" t="s">
        <v>499</v>
      </c>
      <c r="I192" s="282" t="s">
        <v>439</v>
      </c>
      <c r="J192" s="282"/>
      <c r="K192" s="330"/>
    </row>
    <row r="193" spans="2:11" s="1" customFormat="1" ht="15" customHeight="1">
      <c r="B193" s="307"/>
      <c r="C193" s="343" t="s">
        <v>500</v>
      </c>
      <c r="D193" s="282"/>
      <c r="E193" s="282"/>
      <c r="F193" s="305" t="s">
        <v>404</v>
      </c>
      <c r="G193" s="282"/>
      <c r="H193" s="282" t="s">
        <v>501</v>
      </c>
      <c r="I193" s="282" t="s">
        <v>439</v>
      </c>
      <c r="J193" s="282"/>
      <c r="K193" s="330"/>
    </row>
    <row r="194" spans="2:11" s="1" customFormat="1" ht="15" customHeight="1">
      <c r="B194" s="307"/>
      <c r="C194" s="343" t="s">
        <v>502</v>
      </c>
      <c r="D194" s="282"/>
      <c r="E194" s="282"/>
      <c r="F194" s="305" t="s">
        <v>410</v>
      </c>
      <c r="G194" s="282"/>
      <c r="H194" s="282" t="s">
        <v>503</v>
      </c>
      <c r="I194" s="282" t="s">
        <v>439</v>
      </c>
      <c r="J194" s="282"/>
      <c r="K194" s="330"/>
    </row>
    <row r="195" spans="2:11" s="1" customFormat="1" ht="15" customHeight="1">
      <c r="B195" s="336"/>
      <c r="C195" s="351"/>
      <c r="D195" s="316"/>
      <c r="E195" s="316"/>
      <c r="F195" s="316"/>
      <c r="G195" s="316"/>
      <c r="H195" s="316"/>
      <c r="I195" s="316"/>
      <c r="J195" s="316"/>
      <c r="K195" s="337"/>
    </row>
    <row r="196" spans="2:11" s="1" customFormat="1" ht="18.75" customHeight="1">
      <c r="B196" s="318"/>
      <c r="C196" s="328"/>
      <c r="D196" s="328"/>
      <c r="E196" s="328"/>
      <c r="F196" s="338"/>
      <c r="G196" s="328"/>
      <c r="H196" s="328"/>
      <c r="I196" s="328"/>
      <c r="J196" s="328"/>
      <c r="K196" s="318"/>
    </row>
    <row r="197" spans="2:11" s="1" customFormat="1" ht="18.75" customHeight="1">
      <c r="B197" s="318"/>
      <c r="C197" s="328"/>
      <c r="D197" s="328"/>
      <c r="E197" s="328"/>
      <c r="F197" s="338"/>
      <c r="G197" s="328"/>
      <c r="H197" s="328"/>
      <c r="I197" s="328"/>
      <c r="J197" s="328"/>
      <c r="K197" s="318"/>
    </row>
    <row r="198" spans="2:11" s="1" customFormat="1" ht="18.75" customHeight="1">
      <c r="B198" s="290"/>
      <c r="C198" s="290"/>
      <c r="D198" s="290"/>
      <c r="E198" s="290"/>
      <c r="F198" s="290"/>
      <c r="G198" s="290"/>
      <c r="H198" s="290"/>
      <c r="I198" s="290"/>
      <c r="J198" s="290"/>
      <c r="K198" s="290"/>
    </row>
    <row r="199" spans="2:11" s="1" customFormat="1" ht="13.5">
      <c r="B199" s="269"/>
      <c r="C199" s="270"/>
      <c r="D199" s="270"/>
      <c r="E199" s="270"/>
      <c r="F199" s="270"/>
      <c r="G199" s="270"/>
      <c r="H199" s="270"/>
      <c r="I199" s="270"/>
      <c r="J199" s="270"/>
      <c r="K199" s="271"/>
    </row>
    <row r="200" spans="2:11" s="1" customFormat="1" ht="21">
      <c r="B200" s="272"/>
      <c r="C200" s="273" t="s">
        <v>504</v>
      </c>
      <c r="D200" s="273"/>
      <c r="E200" s="273"/>
      <c r="F200" s="273"/>
      <c r="G200" s="273"/>
      <c r="H200" s="273"/>
      <c r="I200" s="273"/>
      <c r="J200" s="273"/>
      <c r="K200" s="274"/>
    </row>
    <row r="201" spans="2:11" s="1" customFormat="1" ht="25.5" customHeight="1">
      <c r="B201" s="272"/>
      <c r="C201" s="352" t="s">
        <v>505</v>
      </c>
      <c r="D201" s="352"/>
      <c r="E201" s="352"/>
      <c r="F201" s="352" t="s">
        <v>506</v>
      </c>
      <c r="G201" s="353"/>
      <c r="H201" s="352" t="s">
        <v>507</v>
      </c>
      <c r="I201" s="352"/>
      <c r="J201" s="352"/>
      <c r="K201" s="274"/>
    </row>
    <row r="202" spans="2:11" s="1" customFormat="1" ht="5.25" customHeight="1">
      <c r="B202" s="307"/>
      <c r="C202" s="302"/>
      <c r="D202" s="302"/>
      <c r="E202" s="302"/>
      <c r="F202" s="302"/>
      <c r="G202" s="328"/>
      <c r="H202" s="302"/>
      <c r="I202" s="302"/>
      <c r="J202" s="302"/>
      <c r="K202" s="330"/>
    </row>
    <row r="203" spans="2:11" s="1" customFormat="1" ht="15" customHeight="1">
      <c r="B203" s="307"/>
      <c r="C203" s="282" t="s">
        <v>497</v>
      </c>
      <c r="D203" s="282"/>
      <c r="E203" s="282"/>
      <c r="F203" s="305" t="s">
        <v>41</v>
      </c>
      <c r="G203" s="282"/>
      <c r="H203" s="282" t="s">
        <v>508</v>
      </c>
      <c r="I203" s="282"/>
      <c r="J203" s="282"/>
      <c r="K203" s="330"/>
    </row>
    <row r="204" spans="2:11" s="1" customFormat="1" ht="15" customHeight="1">
      <c r="B204" s="307"/>
      <c r="C204" s="282"/>
      <c r="D204" s="282"/>
      <c r="E204" s="282"/>
      <c r="F204" s="305" t="s">
        <v>42</v>
      </c>
      <c r="G204" s="282"/>
      <c r="H204" s="282" t="s">
        <v>509</v>
      </c>
      <c r="I204" s="282"/>
      <c r="J204" s="282"/>
      <c r="K204" s="330"/>
    </row>
    <row r="205" spans="2:11" s="1" customFormat="1" ht="15" customHeight="1">
      <c r="B205" s="307"/>
      <c r="C205" s="282"/>
      <c r="D205" s="282"/>
      <c r="E205" s="282"/>
      <c r="F205" s="305" t="s">
        <v>45</v>
      </c>
      <c r="G205" s="282"/>
      <c r="H205" s="282" t="s">
        <v>510</v>
      </c>
      <c r="I205" s="282"/>
      <c r="J205" s="282"/>
      <c r="K205" s="330"/>
    </row>
    <row r="206" spans="2:11" s="1" customFormat="1" ht="15" customHeight="1">
      <c r="B206" s="307"/>
      <c r="C206" s="282"/>
      <c r="D206" s="282"/>
      <c r="E206" s="282"/>
      <c r="F206" s="305" t="s">
        <v>43</v>
      </c>
      <c r="G206" s="282"/>
      <c r="H206" s="282" t="s">
        <v>511</v>
      </c>
      <c r="I206" s="282"/>
      <c r="J206" s="282"/>
      <c r="K206" s="330"/>
    </row>
    <row r="207" spans="2:11" s="1" customFormat="1" ht="15" customHeight="1">
      <c r="B207" s="307"/>
      <c r="C207" s="282"/>
      <c r="D207" s="282"/>
      <c r="E207" s="282"/>
      <c r="F207" s="305" t="s">
        <v>44</v>
      </c>
      <c r="G207" s="282"/>
      <c r="H207" s="282" t="s">
        <v>512</v>
      </c>
      <c r="I207" s="282"/>
      <c r="J207" s="282"/>
      <c r="K207" s="330"/>
    </row>
    <row r="208" spans="2:11" s="1" customFormat="1" ht="15" customHeight="1">
      <c r="B208" s="307"/>
      <c r="C208" s="282"/>
      <c r="D208" s="282"/>
      <c r="E208" s="282"/>
      <c r="F208" s="305"/>
      <c r="G208" s="282"/>
      <c r="H208" s="282"/>
      <c r="I208" s="282"/>
      <c r="J208" s="282"/>
      <c r="K208" s="330"/>
    </row>
    <row r="209" spans="2:11" s="1" customFormat="1" ht="15" customHeight="1">
      <c r="B209" s="307"/>
      <c r="C209" s="282" t="s">
        <v>451</v>
      </c>
      <c r="D209" s="282"/>
      <c r="E209" s="282"/>
      <c r="F209" s="305" t="s">
        <v>77</v>
      </c>
      <c r="G209" s="282"/>
      <c r="H209" s="282" t="s">
        <v>513</v>
      </c>
      <c r="I209" s="282"/>
      <c r="J209" s="282"/>
      <c r="K209" s="330"/>
    </row>
    <row r="210" spans="2:11" s="1" customFormat="1" ht="15" customHeight="1">
      <c r="B210" s="307"/>
      <c r="C210" s="282"/>
      <c r="D210" s="282"/>
      <c r="E210" s="282"/>
      <c r="F210" s="305" t="s">
        <v>346</v>
      </c>
      <c r="G210" s="282"/>
      <c r="H210" s="282" t="s">
        <v>347</v>
      </c>
      <c r="I210" s="282"/>
      <c r="J210" s="282"/>
      <c r="K210" s="330"/>
    </row>
    <row r="211" spans="2:11" s="1" customFormat="1" ht="15" customHeight="1">
      <c r="B211" s="307"/>
      <c r="C211" s="282"/>
      <c r="D211" s="282"/>
      <c r="E211" s="282"/>
      <c r="F211" s="305" t="s">
        <v>344</v>
      </c>
      <c r="G211" s="282"/>
      <c r="H211" s="282" t="s">
        <v>514</v>
      </c>
      <c r="I211" s="282"/>
      <c r="J211" s="282"/>
      <c r="K211" s="330"/>
    </row>
    <row r="212" spans="2:11" s="1" customFormat="1" ht="15" customHeight="1">
      <c r="B212" s="354"/>
      <c r="C212" s="282"/>
      <c r="D212" s="282"/>
      <c r="E212" s="282"/>
      <c r="F212" s="305" t="s">
        <v>348</v>
      </c>
      <c r="G212" s="343"/>
      <c r="H212" s="334" t="s">
        <v>349</v>
      </c>
      <c r="I212" s="334"/>
      <c r="J212" s="334"/>
      <c r="K212" s="355"/>
    </row>
    <row r="213" spans="2:11" s="1" customFormat="1" ht="15" customHeight="1">
      <c r="B213" s="354"/>
      <c r="C213" s="282"/>
      <c r="D213" s="282"/>
      <c r="E213" s="282"/>
      <c r="F213" s="305" t="s">
        <v>350</v>
      </c>
      <c r="G213" s="343"/>
      <c r="H213" s="334" t="s">
        <v>515</v>
      </c>
      <c r="I213" s="334"/>
      <c r="J213" s="334"/>
      <c r="K213" s="355"/>
    </row>
    <row r="214" spans="2:11" s="1" customFormat="1" ht="15" customHeight="1">
      <c r="B214" s="354"/>
      <c r="C214" s="282"/>
      <c r="D214" s="282"/>
      <c r="E214" s="282"/>
      <c r="F214" s="305"/>
      <c r="G214" s="343"/>
      <c r="H214" s="334"/>
      <c r="I214" s="334"/>
      <c r="J214" s="334"/>
      <c r="K214" s="355"/>
    </row>
    <row r="215" spans="2:11" s="1" customFormat="1" ht="15" customHeight="1">
      <c r="B215" s="354"/>
      <c r="C215" s="282" t="s">
        <v>475</v>
      </c>
      <c r="D215" s="282"/>
      <c r="E215" s="282"/>
      <c r="F215" s="305">
        <v>1</v>
      </c>
      <c r="G215" s="343"/>
      <c r="H215" s="334" t="s">
        <v>516</v>
      </c>
      <c r="I215" s="334"/>
      <c r="J215" s="334"/>
      <c r="K215" s="355"/>
    </row>
    <row r="216" spans="2:11" s="1" customFormat="1" ht="15" customHeight="1">
      <c r="B216" s="354"/>
      <c r="C216" s="282"/>
      <c r="D216" s="282"/>
      <c r="E216" s="282"/>
      <c r="F216" s="305">
        <v>2</v>
      </c>
      <c r="G216" s="343"/>
      <c r="H216" s="334" t="s">
        <v>517</v>
      </c>
      <c r="I216" s="334"/>
      <c r="J216" s="334"/>
      <c r="K216" s="355"/>
    </row>
    <row r="217" spans="2:11" s="1" customFormat="1" ht="15" customHeight="1">
      <c r="B217" s="354"/>
      <c r="C217" s="282"/>
      <c r="D217" s="282"/>
      <c r="E217" s="282"/>
      <c r="F217" s="305">
        <v>3</v>
      </c>
      <c r="G217" s="343"/>
      <c r="H217" s="334" t="s">
        <v>518</v>
      </c>
      <c r="I217" s="334"/>
      <c r="J217" s="334"/>
      <c r="K217" s="355"/>
    </row>
    <row r="218" spans="2:11" s="1" customFormat="1" ht="15" customHeight="1">
      <c r="B218" s="354"/>
      <c r="C218" s="282"/>
      <c r="D218" s="282"/>
      <c r="E218" s="282"/>
      <c r="F218" s="305">
        <v>4</v>
      </c>
      <c r="G218" s="343"/>
      <c r="H218" s="334" t="s">
        <v>519</v>
      </c>
      <c r="I218" s="334"/>
      <c r="J218" s="334"/>
      <c r="K218" s="355"/>
    </row>
    <row r="219" spans="2:11" s="1" customFormat="1" ht="12.75" customHeight="1">
      <c r="B219" s="356"/>
      <c r="C219" s="357"/>
      <c r="D219" s="357"/>
      <c r="E219" s="357"/>
      <c r="F219" s="357"/>
      <c r="G219" s="357"/>
      <c r="H219" s="357"/>
      <c r="I219" s="357"/>
      <c r="J219" s="357"/>
      <c r="K219" s="358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DESKTOP-4FF4HEK\Vašek</dc:creator>
  <cp:keywords/>
  <dc:description/>
  <cp:lastModifiedBy>DESKTOP-4FF4HEK\Vašek</cp:lastModifiedBy>
  <dcterms:created xsi:type="dcterms:W3CDTF">2024-06-13T12:26:56Z</dcterms:created>
  <dcterms:modified xsi:type="dcterms:W3CDTF">2024-06-13T12:26:58Z</dcterms:modified>
  <cp:category/>
  <cp:version/>
  <cp:contentType/>
  <cp:contentStatus/>
</cp:coreProperties>
</file>