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2045" activeTab="2"/>
  </bookViews>
  <sheets>
    <sheet name="Rekapitulace stavby" sheetId="1" r:id="rId1"/>
    <sheet name="013-2024_1 - SO 101 Chodník" sheetId="2" r:id="rId2"/>
    <sheet name="013-2024_2 - Vedlejší roz..." sheetId="3" r:id="rId3"/>
    <sheet name="Pokyny pro vyplnění" sheetId="4" r:id="rId4"/>
  </sheets>
  <definedNames>
    <definedName name="_xlnm._FilterDatabase" localSheetId="1" hidden="1">'013-2024_1 - SO 101 Chodník'!$C$87:$K$279</definedName>
    <definedName name="_xlnm._FilterDatabase" localSheetId="2" hidden="1">'013-2024_2 - Vedlejší roz...'!$C$79:$K$87</definedName>
    <definedName name="_xlnm.Print_Area" localSheetId="1">'013-2024_1 - SO 101 Chodník'!$C$4:$J$39,'013-2024_1 - SO 101 Chodník'!$C$45:$J$69,'013-2024_1 - SO 101 Chodník'!$C$75:$K$279</definedName>
    <definedName name="_xlnm.Print_Area" localSheetId="2">'013-2024_2 - Vedlejší roz...'!$C$4:$J$39,'013-2024_2 - Vedlejší roz...'!$C$45:$J$61,'013-2024_2 - Vedlejší roz...'!$C$67:$K$87</definedName>
    <definedName name="_xlnm.Print_Area" localSheetId="3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'013-2024_1 - SO 101 Chodník'!$87:$87</definedName>
    <definedName name="_xlnm.Print_Titles" localSheetId="2">'013-2024_2 - Vedlejší roz...'!$79:$79</definedName>
  </definedNames>
  <calcPr calcId="162913"/>
</workbook>
</file>

<file path=xl/sharedStrings.xml><?xml version="1.0" encoding="utf-8"?>
<sst xmlns="http://schemas.openxmlformats.org/spreadsheetml/2006/main" count="2740" uniqueCount="619">
  <si>
    <t>Export Komplet</t>
  </si>
  <si>
    <t>VZ</t>
  </si>
  <si>
    <t>2.0</t>
  </si>
  <si>
    <t>ZAMOK</t>
  </si>
  <si>
    <t>False</t>
  </si>
  <si>
    <t>{9e9b4746-c71c-4387-9eba-e1329a109a6f}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</si>
  <si>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</si>
  <si>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</si>
  <si>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</si>
  <si>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</si>
  <si>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</si>
  <si>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</si>
  <si>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</si>
  <si>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</si>
  <si>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013/2024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</si>
  <si>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</si>
  <si>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</si>
  <si>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chodníku ulice Čermákova, Kostelec nad Orlicí</t>
  </si>
  <si>
    <t>KSO:</t>
  </si>
  <si>
    <t/>
  </si>
  <si>
    <t>CC-CZ:</t>
  </si>
  <si>
    <t>Místo:</t>
  </si>
  <si>
    <t>Kostelec nad Orlicí</t>
  </si>
  <si>
    <t>Datum:</t>
  </si>
  <si>
    <t>9. 5. 2024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</si>
  <si>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</si>
  <si>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</si>
  <si>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</si>
  <si>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</si>
  <si>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</si>
  <si>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</si>
  <si>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</si>
  <si>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</si>
  <si>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</si>
  <si>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</si>
  <si>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</si>
  <si>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</si>
  <si>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</si>
  <si>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</si>
  <si>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</si>
  <si>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</si>
  <si>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</si>
  <si>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</si>
  <si>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</si>
  <si>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</si>
  <si>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</si>
  <si>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</si>
  <si>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</si>
  <si>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</si>
  <si>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</si>
  <si>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</si>
  <si>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</si>
  <si>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</si>
  <si>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</si>
  <si>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</si>
  <si>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</si>
  <si>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</si>
  <si>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</si>
  <si>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</si>
  <si>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</si>
  <si>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</si>
  <si>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</si>
  <si>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</si>
  <si>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</si>
  <si>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</si>
  <si>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</si>
  <si>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</si>
  <si>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</si>
  <si>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</si>
  <si>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</si>
  <si>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</si>
  <si>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</si>
  <si>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</si>
  <si>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</si>
  <si>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</si>
  <si>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</si>
  <si>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</si>
  <si>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</si>
  <si>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013/2024_1</t>
  </si>
  <si>
    <t>SO 101 Chodník</t>
  </si>
  <si>
    <t>STA</t>
  </si>
  <si>
    <t>1</t>
  </si>
  <si>
    <t>{1a83557f-eb27-4267-b61e-209071ae854e}</t>
  </si>
  <si>
    <t>2</t>
  </si>
  <si>
    <t>013/2024_2</t>
  </si>
  <si>
    <t>Vedlejší rozpočtové náklady</t>
  </si>
  <si>
    <t>{9acae453-8be4-4587-bac2-46578cb3e90f}</t>
  </si>
  <si>
    <t>KRYCÍ LIST SOUPISU PRACÍ</t>
  </si>
  <si>
    <t>Objekt:</t>
  </si>
  <si>
    <t>013/2024_1 - SO 101 Chodník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</si>
  <si>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</si>
  <si>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</si>
  <si>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</si>
  <si>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</si>
  <si>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</si>
  <si>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</si>
  <si>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</si>
  <si>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</si>
  <si>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</si>
  <si>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</si>
  <si>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</si>
  <si>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</si>
  <si>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</si>
  <si>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</si>
  <si>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</si>
  <si>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</si>
  <si>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</si>
  <si>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</si>
  <si>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</si>
  <si>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</si>
  <si>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</si>
  <si>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</si>
  <si>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</si>
  <si>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</si>
  <si>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</si>
  <si>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</si>
  <si>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</si>
  <si>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</si>
  <si>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</si>
  <si>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</si>
  <si>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</si>
  <si>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</si>
  <si>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 přemístěním hmot na skládku na vzdálenost do 3 m nebo s naložením na dopravní prostředek s ložem z kameniva nebo živice a s jakoukoliv výplní spár strojně plochy jednotlivě do 50 m2 ze zámkové dlažby</t>
  </si>
  <si>
    <t>m2</t>
  </si>
  <si>
    <t>CS ÚRS 2024 01</t>
  </si>
  <si>
    <t>4</t>
  </si>
  <si>
    <t>-752297524</t>
  </si>
  <si>
    <t>Online PSC</t>
  </si>
  <si>
    <t>https://podminky.urs.cz/item/CS_URS_2024_01/113106134</t>
  </si>
  <si>
    <t>VV</t>
  </si>
  <si>
    <t>"dle přílohy situace stavby"</t>
  </si>
  <si>
    <t>"odstranění dlažby"11</t>
  </si>
  <si>
    <t>113106185</t>
  </si>
  <si>
    <t>Rozebrání dlažeb vozovek a ploch s přemístěním hmot na skládku na vzdálenost do 3 m nebo s naložením na dopravní prostředek, s jakoukoliv výplní spár strojně plochy jednotlivě do 50 m2 z drobných kostek nebo odseků s ložem z kameniva</t>
  </si>
  <si>
    <t>1111249189</t>
  </si>
  <si>
    <t>https://podminky.urs.cz/item/CS_URS_2024_01/113106185</t>
  </si>
  <si>
    <t>"použije se znovu na stavbě"8+7</t>
  </si>
  <si>
    <t>3</t>
  </si>
  <si>
    <t>113106132</t>
  </si>
  <si>
    <t>Rozebrání dlažeb komunikací pro pěší s přemístěním hmot na skládku na vzdálenost do 3 m nebo s naložením na dopravní prostředek s ložem z kameniva nebo živice a s jakoukoliv výplní spár strojně plochy jednotlivě do 50 m2 z betonových, kameninových nebo dlaždic, desek nebo tvarovek</t>
  </si>
  <si>
    <t>1861986548</t>
  </si>
  <si>
    <t>https://podminky.urs.cz/item/CS_URS_2024_01/113106132</t>
  </si>
  <si>
    <t>"dle přílohy Situace stavby"</t>
  </si>
  <si>
    <t>"stávající dlažba 30/30"53+54+26+33+30+49+75</t>
  </si>
  <si>
    <t>113107135</t>
  </si>
  <si>
    <t>Odstranění podkladů nebo krytů ručně s přemístěním hmot na skládku na vzdálenost do 3 m nebo s naložením na dopravní prostředek z betonu vyztuženého sítěmi, o tl. vrstvy do 100 mm</t>
  </si>
  <si>
    <t>2068795508</t>
  </si>
  <si>
    <t>https://podminky.urs.cz/item/CS_URS_2024_01/113107135</t>
  </si>
  <si>
    <t>"dle situace stavby"10+8+9</t>
  </si>
  <si>
    <t>5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</si>
  <si>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</si>
  <si>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</si>
  <si>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1494445052</t>
  </si>
  <si>
    <t>https://podminky.urs.cz/item/CS_URS_2024_01/113107341</t>
  </si>
  <si>
    <t>"dle situace stavby"13</t>
  </si>
  <si>
    <t>6</t>
  </si>
  <si>
    <t>113107342</t>
  </si>
  <si>
    <t>Odstranění podkladů nebo krytů strojně plochy jednotlivě do 50 m2 s přemístěním hmot na skládku na vzdálenost do 3 m nebo s naložením na dopravní prostředek živičných, o tl. vrstvy přes 50 do 100 mm</t>
  </si>
  <si>
    <t>-1782366683</t>
  </si>
  <si>
    <t>https://podminky.urs.cz/item/CS_URS_2024_01/113107342</t>
  </si>
  <si>
    <t>7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</si>
  <si>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</si>
  <si>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</si>
  <si>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</si>
  <si>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2074124865</t>
  </si>
  <si>
    <t>https://podminky.urs.cz/item/CS_URS_2024_01/113202111</t>
  </si>
  <si>
    <t>"betonové silniční"214+2</t>
  </si>
  <si>
    <t>8</t>
  </si>
  <si>
    <t>113203111</t>
  </si>
  <si>
    <t>Vytrhání obrub s vybouráním lože, s přemístěním hmot na skládku na vzdálenost do 3 m nebo s naložením na dopravní prostředek z dlažebních kostek</t>
  </si>
  <si>
    <t>643270129</t>
  </si>
  <si>
    <t>https://podminky.urs.cz/item/CS_URS_2024_01/113203111</t>
  </si>
  <si>
    <t>"dle situace stavby"</t>
  </si>
  <si>
    <t>"stávající dvoulinka - materiál se použije zpět"168*2</t>
  </si>
  <si>
    <t>9</t>
  </si>
  <si>
    <t>122251102</t>
  </si>
  <si>
    <t>Odkopávky a prokopávky nezapažené strojně v hornině třídy těžitelnosti I skupiny 3 přes 20 do 50 m3</t>
  </si>
  <si>
    <t>m3</t>
  </si>
  <si>
    <t>1743339552</t>
  </si>
  <si>
    <t>https://podminky.urs.cz/item/CS_URS_2024_01/122251102</t>
  </si>
  <si>
    <t>"dle situace"</t>
  </si>
  <si>
    <t>"stávající konstrukce tl. 200mm chodník"(2+49+50+22+29+28+41+67)*0,2</t>
  </si>
  <si>
    <t>"stávající konstrukce tl. 300mm vjezdy"(2+8+3+8+3+7+3+7+3+7+3+7)*0,3</t>
  </si>
  <si>
    <t>"stávající konstrukce pro dovulinku tl. 100mm"1,3</t>
  </si>
  <si>
    <t>Mezisoučet</t>
  </si>
  <si>
    <t>"sanace"349*0,15</t>
  </si>
  <si>
    <t>Součet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</si>
  <si>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</si>
  <si>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</si>
  <si>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</si>
  <si>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1037914288</t>
  </si>
  <si>
    <t>https://podminky.urs.cz/item/CS_URS_2024_01/162751117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</si>
  <si>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</si>
  <si>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</si>
  <si>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</si>
  <si>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1584485718</t>
  </si>
  <si>
    <t>https://podminky.urs.cz/item/CS_URS_2024_01/162751119</t>
  </si>
  <si>
    <t>"na sládku do 14km"128,25*4</t>
  </si>
  <si>
    <t>171201201</t>
  </si>
  <si>
    <t>Uložení sypaniny na skládky nebo meziskládky bez hutnění s upravením uložené sypaniny do předepsaného tvaru</t>
  </si>
  <si>
    <t>50222815</t>
  </si>
  <si>
    <t>https://podminky.urs.cz/item/CS_URS_2024_01/171201201</t>
  </si>
  <si>
    <t>"odkopávky"129,55</t>
  </si>
  <si>
    <t>13</t>
  </si>
  <si>
    <t>171201231</t>
  </si>
  <si>
    <t>Poplatek za uložení stavebního odpadu na recyklační skládce (skládkovné) zeminy a kamení zatříděného do Katalogu odpadů pod kódem 17 05 04</t>
  </si>
  <si>
    <t>t</t>
  </si>
  <si>
    <t>-1254093440</t>
  </si>
  <si>
    <t>https://podminky.urs.cz/item/CS_URS_2024_01/171201231</t>
  </si>
  <si>
    <t>125,99*1,8</t>
  </si>
  <si>
    <t>Komunikace pozemní</t>
  </si>
  <si>
    <t>14</t>
  </si>
  <si>
    <t>564851111</t>
  </si>
  <si>
    <t>Podklad ze štěrkodrti ŠD s rozprostřením a zhutněním plochy přes 100 m2, po zhutnění tl. 150 mm</t>
  </si>
  <si>
    <t>-569616305</t>
  </si>
  <si>
    <t>https://podminky.urs.cz/item/CS_URS_2024_01/564851111</t>
  </si>
  <si>
    <t>"dle přílohy Situace stavby a Vzorové příčné řezy"</t>
  </si>
  <si>
    <t>"vjezdy"122</t>
  </si>
  <si>
    <t>"vjezdy 2 vrstvy"122</t>
  </si>
  <si>
    <t>"sanace"349</t>
  </si>
  <si>
    <t>15</t>
  </si>
  <si>
    <t>564861111</t>
  </si>
  <si>
    <t>Podklad ze štěrkodrti ŠD s rozprostřením a zhutněním plochy přes 100 m2, po zhutnění tl. 200 mm</t>
  </si>
  <si>
    <t>-446353302</t>
  </si>
  <si>
    <t>https://podminky.urs.cz/item/CS_URS_2024_01/564861111</t>
  </si>
  <si>
    <t>"chodníků"288</t>
  </si>
  <si>
    <t>16</t>
  </si>
  <si>
    <t>573211109</t>
  </si>
  <si>
    <t>Postřik spojovací PS bez posypu kamenivem z asfaltu silničního, v množství 0,50 kg/m2</t>
  </si>
  <si>
    <t>-452504863</t>
  </si>
  <si>
    <t>https://podminky.urs.cz/item/CS_URS_2024_01/573211109</t>
  </si>
  <si>
    <t>17</t>
  </si>
  <si>
    <t>577144111</t>
  </si>
  <si>
    <t>Asfaltový beton vrstva obrusná ACO 11 (ABS) s rozprostřením a se zhutněním z nemodifikovaného asfaltu v pruhu šířky do 3 m tř. I (ACO 11+), po zhutnění tl. 50 mm</t>
  </si>
  <si>
    <t>-250345177</t>
  </si>
  <si>
    <t>https://podminky.urs.cz/item/CS_URS_2024_01/577144111</t>
  </si>
  <si>
    <t>"obrusná vrstva"13</t>
  </si>
  <si>
    <t>18</t>
  </si>
  <si>
    <t>596211111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</si>
  <si>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50 do 100 m2</t>
  </si>
  <si>
    <t>1460391611</t>
  </si>
  <si>
    <t>https://podminky.urs.cz/item/CS_URS_2024_01/596211111</t>
  </si>
  <si>
    <t>"plochy ze Situace stavby a Vzorové příčné řezy"</t>
  </si>
  <si>
    <t>"šedá chodník 10/20"286</t>
  </si>
  <si>
    <t>"reliéfní červená 10/20"2</t>
  </si>
  <si>
    <t>19</t>
  </si>
  <si>
    <t>M</t>
  </si>
  <si>
    <t>59245006</t>
  </si>
  <si>
    <t>dlažba pro nevidomé betonová 200x100mm tl 60mm barevná</t>
  </si>
  <si>
    <t>1552442032</t>
  </si>
  <si>
    <t>2*1,02</t>
  </si>
  <si>
    <t>20</t>
  </si>
  <si>
    <t>59245018</t>
  </si>
  <si>
    <t>dlažba skladebná betonová 200x100mm tl 60mm přírodní</t>
  </si>
  <si>
    <t>-238231680</t>
  </si>
  <si>
    <t>286*1,02</t>
  </si>
  <si>
    <t>596211211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</si>
  <si>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přes 50 do 100 m2</t>
  </si>
  <si>
    <t>89053001</t>
  </si>
  <si>
    <t>https://podminky.urs.cz/item/CS_URS_2024_01/596211211</t>
  </si>
  <si>
    <t>"vjezdy 10/20 antracit"44</t>
  </si>
  <si>
    <t>"reliéfní 10/20"17</t>
  </si>
  <si>
    <t>22</t>
  </si>
  <si>
    <t>59245005</t>
  </si>
  <si>
    <t>dlažba skladebná betonová 200x100mm tl 80mm barevná</t>
  </si>
  <si>
    <t>-335514970</t>
  </si>
  <si>
    <t>44*1,02</t>
  </si>
  <si>
    <t>23</t>
  </si>
  <si>
    <t>59245226</t>
  </si>
  <si>
    <t>dlažba pro nevidomé betonová 200x100mm tl 80mm barevná</t>
  </si>
  <si>
    <t>151347096</t>
  </si>
  <si>
    <t>17*1,02</t>
  </si>
  <si>
    <t>Trubní vedení</t>
  </si>
  <si>
    <t>24</t>
  </si>
  <si>
    <t>899331111</t>
  </si>
  <si>
    <t>Výšková úprava uličního vstupu nebo vpusti do 200 mm zvýšením poklopu</t>
  </si>
  <si>
    <t>kus</t>
  </si>
  <si>
    <t>CS ÚRS 2020 01</t>
  </si>
  <si>
    <t>889347741</t>
  </si>
  <si>
    <t>"předpoklad"3</t>
  </si>
  <si>
    <t>25</t>
  </si>
  <si>
    <t>899431111</t>
  </si>
  <si>
    <t>Výšková úprava uličního vstupu nebo vpusti do 200 mm zvýšením krycího hrnce, šoupěte nebo hydrantu bez úpravy armatur</t>
  </si>
  <si>
    <t>-901135589</t>
  </si>
  <si>
    <t>"předpoklad"5</t>
  </si>
  <si>
    <t>Ostatní konstrukce a práce, bourání</t>
  </si>
  <si>
    <t>26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</si>
  <si>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</si>
  <si>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</si>
  <si>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1862596986</t>
  </si>
  <si>
    <t>https://podminky.urs.cz/item/CS_URS_2024_01/916111123</t>
  </si>
  <si>
    <t>"včetně spárování maltou M25 XF4"</t>
  </si>
  <si>
    <t>"nová dvoulinka - materiál ze stavby"52*2</t>
  </si>
  <si>
    <t>27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</si>
  <si>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</si>
  <si>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</si>
  <si>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1131216677</t>
  </si>
  <si>
    <t>https://podminky.urs.cz/item/CS_URS_2024_01/916131213</t>
  </si>
  <si>
    <t>"obrubník 15/25"3+214-33,5-13</t>
  </si>
  <si>
    <t>"obrubník 15/15"3+5+5+5+5,5+5+5</t>
  </si>
  <si>
    <t>"obrubníky náběhové"13</t>
  </si>
  <si>
    <t>28</t>
  </si>
  <si>
    <t>59217031</t>
  </si>
  <si>
    <t>obrubník silniční betonový 1000x150x250mm</t>
  </si>
  <si>
    <t>-1138871564</t>
  </si>
  <si>
    <t>170,5*1,02</t>
  </si>
  <si>
    <t>29</t>
  </si>
  <si>
    <t>59217032</t>
  </si>
  <si>
    <t>obrubník silniční betonový 1000x150x150mm</t>
  </si>
  <si>
    <t>1136914241</t>
  </si>
  <si>
    <t>33,55*1,02</t>
  </si>
  <si>
    <t>30</t>
  </si>
  <si>
    <t>59217030</t>
  </si>
  <si>
    <t>obrubník silniční betonový přechodový 1000x150x150-250mm</t>
  </si>
  <si>
    <t>-168311218</t>
  </si>
  <si>
    <t>31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</si>
  <si>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</si>
  <si>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</si>
  <si>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-396215398</t>
  </si>
  <si>
    <t>https://podminky.urs.cz/item/CS_URS_2024_01/916231213</t>
  </si>
  <si>
    <t>"8/25"9+5+5+5</t>
  </si>
  <si>
    <t>32</t>
  </si>
  <si>
    <t>59217012</t>
  </si>
  <si>
    <t>obrubník zahradní betonový 500x80x250mm</t>
  </si>
  <si>
    <t>-1120551286</t>
  </si>
  <si>
    <t>24*1,02</t>
  </si>
  <si>
    <t>33</t>
  </si>
  <si>
    <t>916991121</t>
  </si>
  <si>
    <t>Lože pod obrubníky, krajníky nebo obruby z dlažebních kostek z betonu prostého</t>
  </si>
  <si>
    <t>-518553514</t>
  </si>
  <si>
    <t>https://podminky.urs.cz/item/CS_URS_2024_01/916991121</t>
  </si>
  <si>
    <t>"dle obrub"</t>
  </si>
  <si>
    <t>"15/25"217*0,35*0,05</t>
  </si>
  <si>
    <t>"8/25"24*0,28*0,05</t>
  </si>
  <si>
    <t>34</t>
  </si>
  <si>
    <t>919112221</t>
  </si>
  <si>
    <t>Řezání dilatačních spár v živičném krytu vytvoření komůrky pro těsnící zálivku šířky 15 mm, hloubky 20 mm</t>
  </si>
  <si>
    <t>251463971</t>
  </si>
  <si>
    <t>https://podminky.urs.cz/item/CS_URS_2024_01/919112221</t>
  </si>
  <si>
    <t>"proříznutí spáry"48+4</t>
  </si>
  <si>
    <t>35</t>
  </si>
  <si>
    <t>919121121</t>
  </si>
  <si>
    <t>Utěsnění dilatačních spár zálivkou za studena v cementobetonovém nebo živičném krytu včetně adhezního nátěru s těsnicím profilem pod zálivkou, pro komůrky šířky 15 mm, hloubky 25 mm</t>
  </si>
  <si>
    <t>-2030103228</t>
  </si>
  <si>
    <t>https://podminky.urs.cz/item/CS_URS_2024_01/919121121</t>
  </si>
  <si>
    <t>36</t>
  </si>
  <si>
    <t>919735112</t>
  </si>
  <si>
    <t>Řezání stávajícího živičného krytu nebo podkladu hloubky přes 50 do 100 mm</t>
  </si>
  <si>
    <t>1530867260</t>
  </si>
  <si>
    <t>https://podminky.urs.cz/item/CS_URS_2024_01/919735112</t>
  </si>
  <si>
    <t>"řezání vozovky"48+4</t>
  </si>
  <si>
    <t>997</t>
  </si>
  <si>
    <t>Přesun sutě</t>
  </si>
  <si>
    <t>37</t>
  </si>
  <si>
    <t>997221551</t>
  </si>
  <si>
    <t>Vodorovná doprava suti bez naložení, ale se složením a s hrubým urovnáním ze sypkých materiálů, na vzdálenost do 1 km</t>
  </si>
  <si>
    <t>-47767445</t>
  </si>
  <si>
    <t>https://podminky.urs.cz/item/CS_URS_2024_01/997221551</t>
  </si>
  <si>
    <t>"živice"1,274+2,86</t>
  </si>
  <si>
    <t>38</t>
  </si>
  <si>
    <t>997221559</t>
  </si>
  <si>
    <t>Vodorovná doprava suti bez naložení, ale se složením a s hrubým urovnáním Příplatek k ceně za každý další započatý 1 km přes 1 km</t>
  </si>
  <si>
    <t>1640845225</t>
  </si>
  <si>
    <t>https://podminky.urs.cz/item/CS_URS_2024_01/997221559</t>
  </si>
  <si>
    <t>"na skládku do 14km"</t>
  </si>
  <si>
    <t>"živice"4,134*13</t>
  </si>
  <si>
    <t>39</t>
  </si>
  <si>
    <t>997221561</t>
  </si>
  <si>
    <t>Vodorovná doprava suti bez naložení, ale se složením a s hrubým urovnáním z kusových materiálů, na vzdálenost do 1 km</t>
  </si>
  <si>
    <t>-1128097677</t>
  </si>
  <si>
    <t>https://podminky.urs.cz/item/CS_URS_2024_01/997221561</t>
  </si>
  <si>
    <t>"beton"2,86+81,6+6,561+44,28</t>
  </si>
  <si>
    <t>40</t>
  </si>
  <si>
    <t>997221569</t>
  </si>
  <si>
    <t>754725872</t>
  </si>
  <si>
    <t>https://podminky.urs.cz/item/CS_URS_2024_01/997221569</t>
  </si>
  <si>
    <t>"beton"135,301*13</t>
  </si>
  <si>
    <t>41</t>
  </si>
  <si>
    <t>997221611</t>
  </si>
  <si>
    <t>Nakládání na dopravní prostředky pro vodorovnou dopravu suti</t>
  </si>
  <si>
    <t>149649654</t>
  </si>
  <si>
    <t>https://podminky.urs.cz/item/CS_URS_2024_01/997221611</t>
  </si>
  <si>
    <t>42</t>
  </si>
  <si>
    <t>997221861</t>
  </si>
  <si>
    <t>Poplatek za uložení stavebního odpadu na recyklační skládce (skládkovné) z prostého betonu zatříděného do Katalogu odpadů pod kódem 17 01 01</t>
  </si>
  <si>
    <t>-81371560</t>
  </si>
  <si>
    <t>https://podminky.urs.cz/item/CS_URS_2024_01/997221861</t>
  </si>
  <si>
    <t>43</t>
  </si>
  <si>
    <t>997221875</t>
  </si>
  <si>
    <t>Poplatek za uložení stavebního odpadu na recyklační skládce (skládkovné) asfaltového bez obsahu dehtu zatříděného do Katalogu odpadů pod kódem 17 03 02</t>
  </si>
  <si>
    <t>1864493241</t>
  </si>
  <si>
    <t>https://podminky.urs.cz/item/CS_URS_2024_01/997221875</t>
  </si>
  <si>
    <t>998</t>
  </si>
  <si>
    <t>Přesun hmot</t>
  </si>
  <si>
    <t>44</t>
  </si>
  <si>
    <t>998223011</t>
  </si>
  <si>
    <t>Přesun hmot pro pozemní komunikace s krytem dlážděným dopravní vzdálenost do 200 m jakékoliv délky objektu</t>
  </si>
  <si>
    <t>1384396939</t>
  </si>
  <si>
    <t>https://podminky.urs.cz/item/CS_URS_2024_01/998223011</t>
  </si>
  <si>
    <t>PSV</t>
  </si>
  <si>
    <t>Práce a dodávky PSV</t>
  </si>
  <si>
    <t>711</t>
  </si>
  <si>
    <t>Izolace proti vodě, vlhkosti a plynům</t>
  </si>
  <si>
    <t>45</t>
  </si>
  <si>
    <t>711161212</t>
  </si>
  <si>
    <t>Izolace proti zemní vlhkosti a beztlakové vodě nopovými fóliemi na ploše svislé S vrstva ochranná, odvětrávací a drenážní výška nopku 8,0 mm, tl. fólie do 0,6 mm</t>
  </si>
  <si>
    <t>-1394384276</t>
  </si>
  <si>
    <t>https://podminky.urs.cz/item/CS_URS_2024_01/711161212</t>
  </si>
  <si>
    <t>"podél budov a podezdívek"217</t>
  </si>
  <si>
    <t>013/2024_2 - Vedlejší rozpočtové náklady</t>
  </si>
  <si>
    <t>VRN - Vedlejší rozpočtové náklady</t>
  </si>
  <si>
    <t>VRN</t>
  </si>
  <si>
    <t>0001</t>
  </si>
  <si>
    <t>Vytyčení inženýrských sítí
Ručně kopané sondy pro ověření polohy inženýrských sítí (dle potřeby stavby 10ks)</t>
  </si>
  <si>
    <t>sada</t>
  </si>
  <si>
    <t>-27710552</t>
  </si>
  <si>
    <t>0002</t>
  </si>
  <si>
    <t>Zařízení staveniště, provoz a odstranění</t>
  </si>
  <si>
    <t>-1664737809</t>
  </si>
  <si>
    <t>0003</t>
  </si>
  <si>
    <t>Pomocné práce- zajištění nebo zřízení, regulaci a ochranu dopravy vč. DIOa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</si>
  <si>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1583577110</t>
  </si>
  <si>
    <t>0004</t>
  </si>
  <si>
    <t>Geodetické zaměření skutečného provedení stavby - výškopis, polohopis (3x tištěná dokumentace, 3xCD)</t>
  </si>
  <si>
    <t>772407032</t>
  </si>
  <si>
    <t>0005</t>
  </si>
  <si>
    <t>Zkoušení a kontrola prací zkušebnou zhotovitele dle TP</t>
  </si>
  <si>
    <t>711726080</t>
  </si>
  <si>
    <t>0006</t>
  </si>
  <si>
    <t>Dokumentace skutečného provedení stavby</t>
  </si>
  <si>
    <t>-1839898991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</si>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</sst>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34" TargetMode="External" /><Relationship Id="rId2" Type="http://schemas.openxmlformats.org/officeDocument/2006/relationships/hyperlink" Target="https://podminky.urs.cz/item/CS_URS_2024_01/113106185" TargetMode="External" /><Relationship Id="rId3" Type="http://schemas.openxmlformats.org/officeDocument/2006/relationships/hyperlink" Target="https://podminky.urs.cz/item/CS_URS_2024_01/113106132" TargetMode="External" /><Relationship Id="rId4" Type="http://schemas.openxmlformats.org/officeDocument/2006/relationships/hyperlink" Target="https://podminky.urs.cz/item/CS_URS_2024_01/113107135" TargetMode="External" /><Relationship Id="rId5" Type="http://schemas.openxmlformats.org/officeDocument/2006/relationships/hyperlink" Target="https://podminky.urs.cz/item/CS_URS_2024_01/113107341" TargetMode="External" /><Relationship Id="rId6" Type="http://schemas.openxmlformats.org/officeDocument/2006/relationships/hyperlink" Target="https://podminky.urs.cz/item/CS_URS_2024_01/113107342" TargetMode="External" /><Relationship Id="rId7" Type="http://schemas.openxmlformats.org/officeDocument/2006/relationships/hyperlink" Target="https://podminky.urs.cz/item/CS_URS_2024_01/113202111" TargetMode="External" /><Relationship Id="rId8" Type="http://schemas.openxmlformats.org/officeDocument/2006/relationships/hyperlink" Target="https://podminky.urs.cz/item/CS_URS_2024_01/113203111" TargetMode="External" /><Relationship Id="rId9" Type="http://schemas.openxmlformats.org/officeDocument/2006/relationships/hyperlink" Target="https://podminky.urs.cz/item/CS_URS_2024_01/122251102" TargetMode="External" /><Relationship Id="rId10" Type="http://schemas.openxmlformats.org/officeDocument/2006/relationships/hyperlink" Target="https://podminky.urs.cz/item/CS_URS_2024_01/162751117" TargetMode="External" /><Relationship Id="rId11" Type="http://schemas.openxmlformats.org/officeDocument/2006/relationships/hyperlink" Target="https://podminky.urs.cz/item/CS_URS_2024_01/162751119" TargetMode="External" /><Relationship Id="rId12" Type="http://schemas.openxmlformats.org/officeDocument/2006/relationships/hyperlink" Target="https://podminky.urs.cz/item/CS_URS_2024_01/171201201" TargetMode="External" /><Relationship Id="rId13" Type="http://schemas.openxmlformats.org/officeDocument/2006/relationships/hyperlink" Target="https://podminky.urs.cz/item/CS_URS_2024_01/171201231" TargetMode="External" /><Relationship Id="rId14" Type="http://schemas.openxmlformats.org/officeDocument/2006/relationships/hyperlink" Target="https://podminky.urs.cz/item/CS_URS_2024_01/564851111" TargetMode="External" /><Relationship Id="rId15" Type="http://schemas.openxmlformats.org/officeDocument/2006/relationships/hyperlink" Target="https://podminky.urs.cz/item/CS_URS_2024_01/564861111" TargetMode="External" /><Relationship Id="rId16" Type="http://schemas.openxmlformats.org/officeDocument/2006/relationships/hyperlink" Target="https://podminky.urs.cz/item/CS_URS_2024_01/573211109" TargetMode="External" /><Relationship Id="rId17" Type="http://schemas.openxmlformats.org/officeDocument/2006/relationships/hyperlink" Target="https://podminky.urs.cz/item/CS_URS_2024_01/577144111" TargetMode="External" /><Relationship Id="rId18" Type="http://schemas.openxmlformats.org/officeDocument/2006/relationships/hyperlink" Target="https://podminky.urs.cz/item/CS_URS_2024_01/596211111" TargetMode="External" /><Relationship Id="rId19" Type="http://schemas.openxmlformats.org/officeDocument/2006/relationships/hyperlink" Target="https://podminky.urs.cz/item/CS_URS_2024_01/596211211" TargetMode="External" /><Relationship Id="rId20" Type="http://schemas.openxmlformats.org/officeDocument/2006/relationships/hyperlink" Target="https://podminky.urs.cz/item/CS_URS_2024_01/916111123" TargetMode="External" /><Relationship Id="rId21" Type="http://schemas.openxmlformats.org/officeDocument/2006/relationships/hyperlink" Target="https://podminky.urs.cz/item/CS_URS_2024_01/916131213" TargetMode="External" /><Relationship Id="rId22" Type="http://schemas.openxmlformats.org/officeDocument/2006/relationships/hyperlink" Target="https://podminky.urs.cz/item/CS_URS_2024_01/916231213" TargetMode="External" /><Relationship Id="rId23" Type="http://schemas.openxmlformats.org/officeDocument/2006/relationships/hyperlink" Target="https://podminky.urs.cz/item/CS_URS_2024_01/916991121" TargetMode="External" /><Relationship Id="rId24" Type="http://schemas.openxmlformats.org/officeDocument/2006/relationships/hyperlink" Target="https://podminky.urs.cz/item/CS_URS_2024_01/919112221" TargetMode="External" /><Relationship Id="rId25" Type="http://schemas.openxmlformats.org/officeDocument/2006/relationships/hyperlink" Target="https://podminky.urs.cz/item/CS_URS_2024_01/919121121" TargetMode="External" /><Relationship Id="rId26" Type="http://schemas.openxmlformats.org/officeDocument/2006/relationships/hyperlink" Target="https://podminky.urs.cz/item/CS_URS_2024_01/919735112" TargetMode="External" /><Relationship Id="rId27" Type="http://schemas.openxmlformats.org/officeDocument/2006/relationships/hyperlink" Target="https://podminky.urs.cz/item/CS_URS_2024_01/997221551" TargetMode="External" /><Relationship Id="rId28" Type="http://schemas.openxmlformats.org/officeDocument/2006/relationships/hyperlink" Target="https://podminky.urs.cz/item/CS_URS_2024_01/997221559" TargetMode="External" /><Relationship Id="rId29" Type="http://schemas.openxmlformats.org/officeDocument/2006/relationships/hyperlink" Target="https://podminky.urs.cz/item/CS_URS_2024_01/997221561" TargetMode="External" /><Relationship Id="rId30" Type="http://schemas.openxmlformats.org/officeDocument/2006/relationships/hyperlink" Target="https://podminky.urs.cz/item/CS_URS_2024_01/997221569" TargetMode="External" /><Relationship Id="rId31" Type="http://schemas.openxmlformats.org/officeDocument/2006/relationships/hyperlink" Target="https://podminky.urs.cz/item/CS_URS_2024_01/997221611" TargetMode="External" /><Relationship Id="rId32" Type="http://schemas.openxmlformats.org/officeDocument/2006/relationships/hyperlink" Target="https://podminky.urs.cz/item/CS_URS_2024_01/997221861" TargetMode="External" /><Relationship Id="rId33" Type="http://schemas.openxmlformats.org/officeDocument/2006/relationships/hyperlink" Target="https://podminky.urs.cz/item/CS_URS_2024_01/997221875" TargetMode="External" /><Relationship Id="rId34" Type="http://schemas.openxmlformats.org/officeDocument/2006/relationships/hyperlink" Target="https://podminky.urs.cz/item/CS_URS_2024_01/998223011" TargetMode="External" /><Relationship Id="rId35" Type="http://schemas.openxmlformats.org/officeDocument/2006/relationships/hyperlink" Target="https://podminky.urs.cz/item/CS_URS_2024_01/711161212" TargetMode="External" /><Relationship Id="rId3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46" t="s">
        <v>14</v>
      </c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25"/>
      <c r="AQ5" s="25"/>
      <c r="AR5" s="23"/>
      <c r="BE5" s="343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48" t="s">
        <v>17</v>
      </c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5"/>
      <c r="AQ6" s="25"/>
      <c r="AR6" s="23"/>
      <c r="BE6" s="344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44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44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4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4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4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44"/>
      <c r="BS13" s="20" t="s">
        <v>6</v>
      </c>
    </row>
    <row r="14" spans="2:71" ht="12.75">
      <c r="B14" s="24"/>
      <c r="C14" s="25"/>
      <c r="D14" s="25"/>
      <c r="E14" s="349" t="s">
        <v>30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4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4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44"/>
      <c r="BS16" s="20" t="s">
        <v>4</v>
      </c>
    </row>
    <row r="17" spans="2:71" s="1" customFormat="1" ht="18.4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34</v>
      </c>
      <c r="AO17" s="25"/>
      <c r="AP17" s="25"/>
      <c r="AQ17" s="25"/>
      <c r="AR17" s="23"/>
      <c r="BE17" s="34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4"/>
      <c r="BS18" s="20" t="s">
        <v>6</v>
      </c>
    </row>
    <row r="19" spans="2:71" s="1" customFormat="1" ht="12" customHeight="1">
      <c r="B19" s="24"/>
      <c r="C19" s="25"/>
      <c r="D19" s="32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32</v>
      </c>
      <c r="AO19" s="25"/>
      <c r="AP19" s="25"/>
      <c r="AQ19" s="25"/>
      <c r="AR19" s="23"/>
      <c r="BE19" s="344"/>
      <c r="BS19" s="20" t="s">
        <v>6</v>
      </c>
    </row>
    <row r="20" spans="2:71" s="1" customFormat="1" ht="18.4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34</v>
      </c>
      <c r="AO20" s="25"/>
      <c r="AP20" s="25"/>
      <c r="AQ20" s="25"/>
      <c r="AR20" s="23"/>
      <c r="BE20" s="34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4"/>
    </row>
    <row r="22" spans="2:57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4"/>
    </row>
    <row r="23" spans="2:57" s="1" customFormat="1" ht="47.25" customHeight="1">
      <c r="B23" s="24"/>
      <c r="C23" s="25"/>
      <c r="D23" s="25"/>
      <c r="E23" s="351" t="s">
        <v>38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25"/>
      <c r="AP23" s="25"/>
      <c r="AQ23" s="25"/>
      <c r="AR23" s="23"/>
      <c r="BE23" s="34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4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44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52">
        <f>ROUND(AG54,2)</f>
        <v>0</v>
      </c>
      <c r="AL26" s="353"/>
      <c r="AM26" s="353"/>
      <c r="AN26" s="353"/>
      <c r="AO26" s="353"/>
      <c r="AP26" s="39"/>
      <c r="AQ26" s="39"/>
      <c r="AR26" s="42"/>
      <c r="BE26" s="344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44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54" t="s">
        <v>40</v>
      </c>
      <c r="M28" s="354"/>
      <c r="N28" s="354"/>
      <c r="O28" s="354"/>
      <c r="P28" s="354"/>
      <c r="Q28" s="39"/>
      <c r="R28" s="39"/>
      <c r="S28" s="39"/>
      <c r="T28" s="39"/>
      <c r="U28" s="39"/>
      <c r="V28" s="39"/>
      <c r="W28" s="354" t="s">
        <v>41</v>
      </c>
      <c r="X28" s="354"/>
      <c r="Y28" s="354"/>
      <c r="Z28" s="354"/>
      <c r="AA28" s="354"/>
      <c r="AB28" s="354"/>
      <c r="AC28" s="354"/>
      <c r="AD28" s="354"/>
      <c r="AE28" s="354"/>
      <c r="AF28" s="39"/>
      <c r="AG28" s="39"/>
      <c r="AH28" s="39"/>
      <c r="AI28" s="39"/>
      <c r="AJ28" s="39"/>
      <c r="AK28" s="354" t="s">
        <v>42</v>
      </c>
      <c r="AL28" s="354"/>
      <c r="AM28" s="354"/>
      <c r="AN28" s="354"/>
      <c r="AO28" s="354"/>
      <c r="AP28" s="39"/>
      <c r="AQ28" s="39"/>
      <c r="AR28" s="42"/>
      <c r="BE28" s="344"/>
    </row>
    <row r="29" spans="2:57" s="3" customFormat="1" ht="14.4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57">
        <v>0.21</v>
      </c>
      <c r="M29" s="356"/>
      <c r="N29" s="356"/>
      <c r="O29" s="356"/>
      <c r="P29" s="356"/>
      <c r="Q29" s="44"/>
      <c r="R29" s="44"/>
      <c r="S29" s="44"/>
      <c r="T29" s="44"/>
      <c r="U29" s="44"/>
      <c r="V29" s="44"/>
      <c r="W29" s="355">
        <f>ROUND(AZ54,2)</f>
        <v>0</v>
      </c>
      <c r="X29" s="356"/>
      <c r="Y29" s="356"/>
      <c r="Z29" s="356"/>
      <c r="AA29" s="356"/>
      <c r="AB29" s="356"/>
      <c r="AC29" s="356"/>
      <c r="AD29" s="356"/>
      <c r="AE29" s="356"/>
      <c r="AF29" s="44"/>
      <c r="AG29" s="44"/>
      <c r="AH29" s="44"/>
      <c r="AI29" s="44"/>
      <c r="AJ29" s="44"/>
      <c r="AK29" s="355">
        <f>ROUND(AV54,2)</f>
        <v>0</v>
      </c>
      <c r="AL29" s="356"/>
      <c r="AM29" s="356"/>
      <c r="AN29" s="356"/>
      <c r="AO29" s="356"/>
      <c r="AP29" s="44"/>
      <c r="AQ29" s="44"/>
      <c r="AR29" s="45"/>
      <c r="BE29" s="345"/>
    </row>
    <row r="30" spans="2:57" s="3" customFormat="1" ht="14.4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57">
        <v>0.12</v>
      </c>
      <c r="M30" s="356"/>
      <c r="N30" s="356"/>
      <c r="O30" s="356"/>
      <c r="P30" s="356"/>
      <c r="Q30" s="44"/>
      <c r="R30" s="44"/>
      <c r="S30" s="44"/>
      <c r="T30" s="44"/>
      <c r="U30" s="44"/>
      <c r="V30" s="44"/>
      <c r="W30" s="355">
        <f>ROUND(BA54,2)</f>
        <v>0</v>
      </c>
      <c r="X30" s="356"/>
      <c r="Y30" s="356"/>
      <c r="Z30" s="356"/>
      <c r="AA30" s="356"/>
      <c r="AB30" s="356"/>
      <c r="AC30" s="356"/>
      <c r="AD30" s="356"/>
      <c r="AE30" s="356"/>
      <c r="AF30" s="44"/>
      <c r="AG30" s="44"/>
      <c r="AH30" s="44"/>
      <c r="AI30" s="44"/>
      <c r="AJ30" s="44"/>
      <c r="AK30" s="355">
        <f>ROUND(AW54,2)</f>
        <v>0</v>
      </c>
      <c r="AL30" s="356"/>
      <c r="AM30" s="356"/>
      <c r="AN30" s="356"/>
      <c r="AO30" s="356"/>
      <c r="AP30" s="44"/>
      <c r="AQ30" s="44"/>
      <c r="AR30" s="45"/>
      <c r="BE30" s="345"/>
    </row>
    <row r="31" spans="2:57" s="3" customFormat="1" ht="14.45" customHeight="1" hidden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57">
        <v>0.21</v>
      </c>
      <c r="M31" s="356"/>
      <c r="N31" s="356"/>
      <c r="O31" s="356"/>
      <c r="P31" s="356"/>
      <c r="Q31" s="44"/>
      <c r="R31" s="44"/>
      <c r="S31" s="44"/>
      <c r="T31" s="44"/>
      <c r="U31" s="44"/>
      <c r="V31" s="44"/>
      <c r="W31" s="355">
        <f>ROUND(BB54,2)</f>
        <v>0</v>
      </c>
      <c r="X31" s="356"/>
      <c r="Y31" s="356"/>
      <c r="Z31" s="356"/>
      <c r="AA31" s="356"/>
      <c r="AB31" s="356"/>
      <c r="AC31" s="356"/>
      <c r="AD31" s="356"/>
      <c r="AE31" s="356"/>
      <c r="AF31" s="44"/>
      <c r="AG31" s="44"/>
      <c r="AH31" s="44"/>
      <c r="AI31" s="44"/>
      <c r="AJ31" s="44"/>
      <c r="AK31" s="355">
        <v>0</v>
      </c>
      <c r="AL31" s="356"/>
      <c r="AM31" s="356"/>
      <c r="AN31" s="356"/>
      <c r="AO31" s="356"/>
      <c r="AP31" s="44"/>
      <c r="AQ31" s="44"/>
      <c r="AR31" s="45"/>
      <c r="BE31" s="345"/>
    </row>
    <row r="32" spans="2:57" s="3" customFormat="1" ht="14.45" customHeight="1" hidden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57">
        <v>0.12</v>
      </c>
      <c r="M32" s="356"/>
      <c r="N32" s="356"/>
      <c r="O32" s="356"/>
      <c r="P32" s="356"/>
      <c r="Q32" s="44"/>
      <c r="R32" s="44"/>
      <c r="S32" s="44"/>
      <c r="T32" s="44"/>
      <c r="U32" s="44"/>
      <c r="V32" s="44"/>
      <c r="W32" s="355">
        <f>ROUND(BC54,2)</f>
        <v>0</v>
      </c>
      <c r="X32" s="356"/>
      <c r="Y32" s="356"/>
      <c r="Z32" s="356"/>
      <c r="AA32" s="356"/>
      <c r="AB32" s="356"/>
      <c r="AC32" s="356"/>
      <c r="AD32" s="356"/>
      <c r="AE32" s="356"/>
      <c r="AF32" s="44"/>
      <c r="AG32" s="44"/>
      <c r="AH32" s="44"/>
      <c r="AI32" s="44"/>
      <c r="AJ32" s="44"/>
      <c r="AK32" s="355">
        <v>0</v>
      </c>
      <c r="AL32" s="356"/>
      <c r="AM32" s="356"/>
      <c r="AN32" s="356"/>
      <c r="AO32" s="356"/>
      <c r="AP32" s="44"/>
      <c r="AQ32" s="44"/>
      <c r="AR32" s="45"/>
      <c r="BE32" s="345"/>
    </row>
    <row r="33" spans="2:44" s="3" customFormat="1" ht="14.45" customHeight="1" hidden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57">
        <v>0</v>
      </c>
      <c r="M33" s="356"/>
      <c r="N33" s="356"/>
      <c r="O33" s="356"/>
      <c r="P33" s="356"/>
      <c r="Q33" s="44"/>
      <c r="R33" s="44"/>
      <c r="S33" s="44"/>
      <c r="T33" s="44"/>
      <c r="U33" s="44"/>
      <c r="V33" s="44"/>
      <c r="W33" s="355">
        <f>ROUND(BD54,2)</f>
        <v>0</v>
      </c>
      <c r="X33" s="356"/>
      <c r="Y33" s="356"/>
      <c r="Z33" s="356"/>
      <c r="AA33" s="356"/>
      <c r="AB33" s="356"/>
      <c r="AC33" s="356"/>
      <c r="AD33" s="356"/>
      <c r="AE33" s="356"/>
      <c r="AF33" s="44"/>
      <c r="AG33" s="44"/>
      <c r="AH33" s="44"/>
      <c r="AI33" s="44"/>
      <c r="AJ33" s="44"/>
      <c r="AK33" s="355">
        <v>0</v>
      </c>
      <c r="AL33" s="356"/>
      <c r="AM33" s="356"/>
      <c r="AN33" s="356"/>
      <c r="AO33" s="356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58" t="s">
        <v>51</v>
      </c>
      <c r="Y35" s="359"/>
      <c r="Z35" s="359"/>
      <c r="AA35" s="359"/>
      <c r="AB35" s="359"/>
      <c r="AC35" s="48"/>
      <c r="AD35" s="48"/>
      <c r="AE35" s="48"/>
      <c r="AF35" s="48"/>
      <c r="AG35" s="48"/>
      <c r="AH35" s="48"/>
      <c r="AI35" s="48"/>
      <c r="AJ35" s="48"/>
      <c r="AK35" s="360">
        <f>SUM(AK26:AK33)</f>
        <v>0</v>
      </c>
      <c r="AL35" s="359"/>
      <c r="AM35" s="359"/>
      <c r="AN35" s="359"/>
      <c r="AO35" s="36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013/2024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2" t="str">
        <f>K6</f>
        <v>Oprava chodníku ulice Čermákova, Kostelec nad Orlicí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Kostelec nad Orlicí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64" t="str">
        <f>IF(AN8="","",AN8)</f>
        <v>9. 5. 2024</v>
      </c>
      <c r="AN47" s="364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65" t="str">
        <f>IF(E17="","",E17)</f>
        <v>DI PROJEKT s.r.o.</v>
      </c>
      <c r="AN49" s="366"/>
      <c r="AO49" s="366"/>
      <c r="AP49" s="366"/>
      <c r="AQ49" s="39"/>
      <c r="AR49" s="42"/>
      <c r="AS49" s="367" t="s">
        <v>53</v>
      </c>
      <c r="AT49" s="368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365" t="str">
        <f>IF(E20="","",E20)</f>
        <v>DI PROJEKT s.r.o.</v>
      </c>
      <c r="AN50" s="366"/>
      <c r="AO50" s="366"/>
      <c r="AP50" s="366"/>
      <c r="AQ50" s="39"/>
      <c r="AR50" s="42"/>
      <c r="AS50" s="369"/>
      <c r="AT50" s="370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1"/>
      <c r="AT51" s="37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73" t="s">
        <v>54</v>
      </c>
      <c r="D52" s="374"/>
      <c r="E52" s="374"/>
      <c r="F52" s="374"/>
      <c r="G52" s="374"/>
      <c r="H52" s="69"/>
      <c r="I52" s="375" t="s">
        <v>55</v>
      </c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6" t="s">
        <v>56</v>
      </c>
      <c r="AH52" s="374"/>
      <c r="AI52" s="374"/>
      <c r="AJ52" s="374"/>
      <c r="AK52" s="374"/>
      <c r="AL52" s="374"/>
      <c r="AM52" s="374"/>
      <c r="AN52" s="375" t="s">
        <v>57</v>
      </c>
      <c r="AO52" s="374"/>
      <c r="AP52" s="374"/>
      <c r="AQ52" s="70" t="s">
        <v>58</v>
      </c>
      <c r="AR52" s="42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80">
        <f>ROUND(SUM(AG55:AG56),2)</f>
        <v>0</v>
      </c>
      <c r="AH54" s="380"/>
      <c r="AI54" s="380"/>
      <c r="AJ54" s="380"/>
      <c r="AK54" s="380"/>
      <c r="AL54" s="380"/>
      <c r="AM54" s="380"/>
      <c r="AN54" s="381">
        <f>SUM(AG54,AT54)</f>
        <v>0</v>
      </c>
      <c r="AO54" s="381"/>
      <c r="AP54" s="381"/>
      <c r="AQ54" s="81" t="s">
        <v>19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24.75" customHeight="1">
      <c r="A55" s="89" t="s">
        <v>77</v>
      </c>
      <c r="B55" s="90"/>
      <c r="C55" s="91"/>
      <c r="D55" s="379" t="s">
        <v>78</v>
      </c>
      <c r="E55" s="379"/>
      <c r="F55" s="379"/>
      <c r="G55" s="379"/>
      <c r="H55" s="379"/>
      <c r="I55" s="92"/>
      <c r="J55" s="379" t="s">
        <v>79</v>
      </c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7">
        <f>'013-2024_1 - SO 101 Chodník'!J30</f>
        <v>0</v>
      </c>
      <c r="AH55" s="378"/>
      <c r="AI55" s="378"/>
      <c r="AJ55" s="378"/>
      <c r="AK55" s="378"/>
      <c r="AL55" s="378"/>
      <c r="AM55" s="378"/>
      <c r="AN55" s="377">
        <f>SUM(AG55,AT55)</f>
        <v>0</v>
      </c>
      <c r="AO55" s="378"/>
      <c r="AP55" s="378"/>
      <c r="AQ55" s="93" t="s">
        <v>80</v>
      </c>
      <c r="AR55" s="94"/>
      <c r="AS55" s="95">
        <v>0</v>
      </c>
      <c r="AT55" s="96">
        <f>ROUND(SUM(AV55:AW55),2)</f>
        <v>0</v>
      </c>
      <c r="AU55" s="97">
        <f>'013-2024_1 - SO 101 Chodník'!P88</f>
        <v>0</v>
      </c>
      <c r="AV55" s="96">
        <f>'013-2024_1 - SO 101 Chodník'!J33</f>
        <v>0</v>
      </c>
      <c r="AW55" s="96">
        <f>'013-2024_1 - SO 101 Chodník'!J34</f>
        <v>0</v>
      </c>
      <c r="AX55" s="96">
        <f>'013-2024_1 - SO 101 Chodník'!J35</f>
        <v>0</v>
      </c>
      <c r="AY55" s="96">
        <f>'013-2024_1 - SO 101 Chodník'!J36</f>
        <v>0</v>
      </c>
      <c r="AZ55" s="96">
        <f>'013-2024_1 - SO 101 Chodník'!F33</f>
        <v>0</v>
      </c>
      <c r="BA55" s="96">
        <f>'013-2024_1 - SO 101 Chodník'!F34</f>
        <v>0</v>
      </c>
      <c r="BB55" s="96">
        <f>'013-2024_1 - SO 101 Chodník'!F35</f>
        <v>0</v>
      </c>
      <c r="BC55" s="96">
        <f>'013-2024_1 - SO 101 Chodník'!F36</f>
        <v>0</v>
      </c>
      <c r="BD55" s="98">
        <f>'013-2024_1 - SO 101 Chodník'!F37</f>
        <v>0</v>
      </c>
      <c r="BT55" s="99" t="s">
        <v>81</v>
      </c>
      <c r="BV55" s="99" t="s">
        <v>75</v>
      </c>
      <c r="BW55" s="99" t="s">
        <v>82</v>
      </c>
      <c r="BX55" s="99" t="s">
        <v>5</v>
      </c>
      <c r="CL55" s="99" t="s">
        <v>19</v>
      </c>
      <c r="CM55" s="99" t="s">
        <v>83</v>
      </c>
    </row>
    <row r="56" spans="1:91" s="7" customFormat="1" ht="24.75" customHeight="1">
      <c r="A56" s="89" t="s">
        <v>77</v>
      </c>
      <c r="B56" s="90"/>
      <c r="C56" s="91"/>
      <c r="D56" s="379" t="s">
        <v>84</v>
      </c>
      <c r="E56" s="379"/>
      <c r="F56" s="379"/>
      <c r="G56" s="379"/>
      <c r="H56" s="379"/>
      <c r="I56" s="92"/>
      <c r="J56" s="379" t="s">
        <v>85</v>
      </c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7">
        <f>'013-2024_2 - Vedlejší roz...'!J30</f>
        <v>0</v>
      </c>
      <c r="AH56" s="378"/>
      <c r="AI56" s="378"/>
      <c r="AJ56" s="378"/>
      <c r="AK56" s="378"/>
      <c r="AL56" s="378"/>
      <c r="AM56" s="378"/>
      <c r="AN56" s="377">
        <f>SUM(AG56,AT56)</f>
        <v>0</v>
      </c>
      <c r="AO56" s="378"/>
      <c r="AP56" s="378"/>
      <c r="AQ56" s="93" t="s">
        <v>80</v>
      </c>
      <c r="AR56" s="94"/>
      <c r="AS56" s="100">
        <v>0</v>
      </c>
      <c r="AT56" s="101">
        <f>ROUND(SUM(AV56:AW56),2)</f>
        <v>0</v>
      </c>
      <c r="AU56" s="102">
        <f>'013-2024_2 - Vedlejší roz...'!P80</f>
        <v>0</v>
      </c>
      <c r="AV56" s="101">
        <f>'013-2024_2 - Vedlejší roz...'!J33</f>
        <v>0</v>
      </c>
      <c r="AW56" s="101">
        <f>'013-2024_2 - Vedlejší roz...'!J34</f>
        <v>0</v>
      </c>
      <c r="AX56" s="101">
        <f>'013-2024_2 - Vedlejší roz...'!J35</f>
        <v>0</v>
      </c>
      <c r="AY56" s="101">
        <f>'013-2024_2 - Vedlejší roz...'!J36</f>
        <v>0</v>
      </c>
      <c r="AZ56" s="101">
        <f>'013-2024_2 - Vedlejší roz...'!F33</f>
        <v>0</v>
      </c>
      <c r="BA56" s="101">
        <f>'013-2024_2 - Vedlejší roz...'!F34</f>
        <v>0</v>
      </c>
      <c r="BB56" s="101">
        <f>'013-2024_2 - Vedlejší roz...'!F35</f>
        <v>0</v>
      </c>
      <c r="BC56" s="101">
        <f>'013-2024_2 - Vedlejší roz...'!F36</f>
        <v>0</v>
      </c>
      <c r="BD56" s="103">
        <f>'013-2024_2 - Vedlejší roz...'!F37</f>
        <v>0</v>
      </c>
      <c r="BT56" s="99" t="s">
        <v>81</v>
      </c>
      <c r="BV56" s="99" t="s">
        <v>75</v>
      </c>
      <c r="BW56" s="99" t="s">
        <v>86</v>
      </c>
      <c r="BX56" s="99" t="s">
        <v>5</v>
      </c>
      <c r="CL56" s="99" t="s">
        <v>19</v>
      </c>
      <c r="CM56" s="99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OJuHqgfsPPfHqj59FlQOwCHaorXNJCN1P7LHeofnlpSX4sqLa7qSyzD8auGjWwATjTH8fUt/mnip6ERH4yquCQ==" saltValue="1Jw5XyPAZgNg1pVFnR0tVrSdKHiVHRJATkzGRecicLQvx2VoLJFWu2A3BTgvWq14IEupLHcfO6Z1c9mc9L+s9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3-2024_1 - SO 101 Chodník'!C2" display="/"/>
    <hyperlink ref="A56" location="'013-2024_2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0" t="s">
        <v>82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83</v>
      </c>
    </row>
    <row r="4" spans="2:46" s="1" customFormat="1" ht="24.95" customHeight="1">
      <c r="B4" s="23"/>
      <c r="D4" s="106" t="s">
        <v>87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3" t="str">
        <f>'Rekapitulace stavby'!K6</f>
        <v>Oprava chodníku ulice Čermákova, Kostelec nad Orlicí</v>
      </c>
      <c r="F7" s="384"/>
      <c r="G7" s="384"/>
      <c r="H7" s="384"/>
      <c r="L7" s="23"/>
    </row>
    <row r="8" spans="1:31" s="2" customFormat="1" ht="12" customHeight="1">
      <c r="A8" s="37"/>
      <c r="B8" s="42"/>
      <c r="C8" s="37"/>
      <c r="D8" s="108" t="s">
        <v>88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5" t="s">
        <v>89</v>
      </c>
      <c r="F9" s="386"/>
      <c r="G9" s="386"/>
      <c r="H9" s="386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9. 5. 2024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28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7" t="str">
        <f>'Rekapitulace stavby'!E14</f>
        <v>Vyplň údaj</v>
      </c>
      <c r="F18" s="388"/>
      <c r="G18" s="388"/>
      <c r="H18" s="388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28</v>
      </c>
      <c r="J21" s="110" t="s">
        <v>34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36</v>
      </c>
      <c r="E23" s="37"/>
      <c r="F23" s="37"/>
      <c r="G23" s="37"/>
      <c r="H23" s="37"/>
      <c r="I23" s="108" t="s">
        <v>26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28</v>
      </c>
      <c r="J24" s="110" t="s">
        <v>34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9" t="s">
        <v>19</v>
      </c>
      <c r="F27" s="389"/>
      <c r="G27" s="389"/>
      <c r="H27" s="38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39</v>
      </c>
      <c r="E30" s="37"/>
      <c r="F30" s="37"/>
      <c r="G30" s="37"/>
      <c r="H30" s="37"/>
      <c r="I30" s="37"/>
      <c r="J30" s="117">
        <f>ROUND(J88,2)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41</v>
      </c>
      <c r="G32" s="37"/>
      <c r="H32" s="37"/>
      <c r="I32" s="118" t="s">
        <v>40</v>
      </c>
      <c r="J32" s="118" t="s">
        <v>42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43</v>
      </c>
      <c r="E33" s="108" t="s">
        <v>44</v>
      </c>
      <c r="F33" s="120">
        <f>ROUND((SUM(BE88:BE279)),2)</f>
        <v>0</v>
      </c>
      <c r="G33" s="37"/>
      <c r="H33" s="37"/>
      <c r="I33" s="121">
        <v>0.21</v>
      </c>
      <c r="J33" s="120">
        <f>ROUND(((SUM(BE88:BE279))*I33),2)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45</v>
      </c>
      <c r="F34" s="120">
        <f>ROUND((SUM(BF88:BF279)),2)</f>
        <v>0</v>
      </c>
      <c r="G34" s="37"/>
      <c r="H34" s="37"/>
      <c r="I34" s="121">
        <v>0.12</v>
      </c>
      <c r="J34" s="120">
        <f>ROUND(((SUM(BF88:BF279))*I34),2)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46</v>
      </c>
      <c r="F35" s="120">
        <f>ROUND((SUM(BG88:BG279)),2)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47</v>
      </c>
      <c r="F36" s="120">
        <f>ROUND((SUM(BH88:BH279)),2)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48</v>
      </c>
      <c r="F37" s="120">
        <f>ROUND((SUM(BI88:BI279)),2)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90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0" t="str">
        <f>E7</f>
        <v>Oprava chodníku ulice Čermákova, Kostelec nad Orlicí</v>
      </c>
      <c r="F48" s="391"/>
      <c r="G48" s="391"/>
      <c r="H48" s="391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88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2" t="str">
        <f>E9</f>
        <v>013/2024_1 - SO 101 Chodník</v>
      </c>
      <c r="F50" s="392"/>
      <c r="G50" s="392"/>
      <c r="H50" s="39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Kostelec nad Orlicí</v>
      </c>
      <c r="G52" s="39"/>
      <c r="H52" s="39"/>
      <c r="I52" s="32" t="s">
        <v>23</v>
      </c>
      <c r="J52" s="62" t="str">
        <f>IF(J12="","",J12)</f>
        <v>9. 5. 2024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>DI PROJEKT s.r.o.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36</v>
      </c>
      <c r="J55" s="35" t="str">
        <f>E24</f>
        <v>DI PROJEKT s.r.o.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91</v>
      </c>
      <c r="D57" s="134"/>
      <c r="E57" s="134"/>
      <c r="F57" s="134"/>
      <c r="G57" s="134"/>
      <c r="H57" s="134"/>
      <c r="I57" s="134"/>
      <c r="J57" s="135" t="s">
        <v>92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71</v>
      </c>
      <c r="D59" s="39"/>
      <c r="E59" s="39"/>
      <c r="F59" s="39"/>
      <c r="G59" s="39"/>
      <c r="H59" s="39"/>
      <c r="I59" s="39"/>
      <c r="J59" s="80">
        <f>J88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93</v>
      </c>
    </row>
    <row r="60" spans="2:12" s="9" customFormat="1" ht="24.95" customHeight="1">
      <c r="B60" s="137"/>
      <c r="C60" s="138"/>
      <c r="D60" s="139" t="s">
        <v>94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" customHeight="1">
      <c r="B61" s="143"/>
      <c r="C61" s="144"/>
      <c r="D61" s="145" t="s">
        <v>95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10" customFormat="1" ht="19.9" customHeight="1">
      <c r="B62" s="143"/>
      <c r="C62" s="144"/>
      <c r="D62" s="145" t="s">
        <v>96</v>
      </c>
      <c r="E62" s="146"/>
      <c r="F62" s="146"/>
      <c r="G62" s="146"/>
      <c r="H62" s="146"/>
      <c r="I62" s="146"/>
      <c r="J62" s="147">
        <f>J141</f>
        <v>0</v>
      </c>
      <c r="K62" s="144"/>
      <c r="L62" s="148"/>
    </row>
    <row r="63" spans="2:12" s="10" customFormat="1" ht="19.9" customHeight="1">
      <c r="B63" s="143"/>
      <c r="C63" s="144"/>
      <c r="D63" s="145" t="s">
        <v>97</v>
      </c>
      <c r="E63" s="146"/>
      <c r="F63" s="146"/>
      <c r="G63" s="146"/>
      <c r="H63" s="146"/>
      <c r="I63" s="146"/>
      <c r="J63" s="147">
        <f>J191</f>
        <v>0</v>
      </c>
      <c r="K63" s="144"/>
      <c r="L63" s="148"/>
    </row>
    <row r="64" spans="2:12" s="10" customFormat="1" ht="19.9" customHeight="1">
      <c r="B64" s="143"/>
      <c r="C64" s="144"/>
      <c r="D64" s="145" t="s">
        <v>98</v>
      </c>
      <c r="E64" s="146"/>
      <c r="F64" s="146"/>
      <c r="G64" s="146"/>
      <c r="H64" s="146"/>
      <c r="I64" s="146"/>
      <c r="J64" s="147">
        <f>J196</f>
        <v>0</v>
      </c>
      <c r="K64" s="144"/>
      <c r="L64" s="148"/>
    </row>
    <row r="65" spans="2:12" s="10" customFormat="1" ht="19.9" customHeight="1">
      <c r="B65" s="143"/>
      <c r="C65" s="144"/>
      <c r="D65" s="145" t="s">
        <v>99</v>
      </c>
      <c r="E65" s="146"/>
      <c r="F65" s="146"/>
      <c r="G65" s="146"/>
      <c r="H65" s="146"/>
      <c r="I65" s="146"/>
      <c r="J65" s="147">
        <f>J245</f>
        <v>0</v>
      </c>
      <c r="K65" s="144"/>
      <c r="L65" s="148"/>
    </row>
    <row r="66" spans="2:12" s="10" customFormat="1" ht="19.9" customHeight="1">
      <c r="B66" s="143"/>
      <c r="C66" s="144"/>
      <c r="D66" s="145" t="s">
        <v>100</v>
      </c>
      <c r="E66" s="146"/>
      <c r="F66" s="146"/>
      <c r="G66" s="146"/>
      <c r="H66" s="146"/>
      <c r="I66" s="146"/>
      <c r="J66" s="147">
        <f>J271</f>
        <v>0</v>
      </c>
      <c r="K66" s="144"/>
      <c r="L66" s="148"/>
    </row>
    <row r="67" spans="2:12" s="9" customFormat="1" ht="24.95" customHeight="1">
      <c r="B67" s="137"/>
      <c r="C67" s="138"/>
      <c r="D67" s="139" t="s">
        <v>101</v>
      </c>
      <c r="E67" s="140"/>
      <c r="F67" s="140"/>
      <c r="G67" s="140"/>
      <c r="H67" s="140"/>
      <c r="I67" s="140"/>
      <c r="J67" s="141">
        <f>J274</f>
        <v>0</v>
      </c>
      <c r="K67" s="138"/>
      <c r="L67" s="142"/>
    </row>
    <row r="68" spans="2:12" s="10" customFormat="1" ht="19.9" customHeight="1">
      <c r="B68" s="143"/>
      <c r="C68" s="144"/>
      <c r="D68" s="145" t="s">
        <v>102</v>
      </c>
      <c r="E68" s="146"/>
      <c r="F68" s="146"/>
      <c r="G68" s="146"/>
      <c r="H68" s="146"/>
      <c r="I68" s="146"/>
      <c r="J68" s="147">
        <f>J275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103</v>
      </c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390" t="str">
        <f>E7</f>
        <v>Oprava chodníku ulice Čermákova, Kostelec nad Orlicí</v>
      </c>
      <c r="F78" s="391"/>
      <c r="G78" s="391"/>
      <c r="H78" s="391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88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62" t="str">
        <f>E9</f>
        <v>013/2024_1 - SO 101 Chodník</v>
      </c>
      <c r="F80" s="392"/>
      <c r="G80" s="392"/>
      <c r="H80" s="392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21</v>
      </c>
      <c r="D82" s="39"/>
      <c r="E82" s="39"/>
      <c r="F82" s="30" t="str">
        <f>F12</f>
        <v>Kostelec nad Orlicí</v>
      </c>
      <c r="G82" s="39"/>
      <c r="H82" s="39"/>
      <c r="I82" s="32" t="s">
        <v>23</v>
      </c>
      <c r="J82" s="62" t="str">
        <f>IF(J12="","",J12)</f>
        <v>9. 5. 2024</v>
      </c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2" t="s">
        <v>25</v>
      </c>
      <c r="D84" s="39"/>
      <c r="E84" s="39"/>
      <c r="F84" s="30" t="str">
        <f>E15</f>
        <v xml:space="preserve"> </v>
      </c>
      <c r="G84" s="39"/>
      <c r="H84" s="39"/>
      <c r="I84" s="32" t="s">
        <v>31</v>
      </c>
      <c r="J84" s="35" t="str">
        <f>E21</f>
        <v>DI PROJEKT s.r.o.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2" t="s">
        <v>29</v>
      </c>
      <c r="D85" s="39"/>
      <c r="E85" s="39"/>
      <c r="F85" s="30" t="str">
        <f>IF(E18="","",E18)</f>
        <v>Vyplň údaj</v>
      </c>
      <c r="G85" s="39"/>
      <c r="H85" s="39"/>
      <c r="I85" s="32" t="s">
        <v>36</v>
      </c>
      <c r="J85" s="35" t="str">
        <f>E24</f>
        <v>DI PROJEKT s.r.o.</v>
      </c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49"/>
      <c r="B87" s="150"/>
      <c r="C87" s="151" t="s">
        <v>104</v>
      </c>
      <c r="D87" s="152" t="s">
        <v>58</v>
      </c>
      <c r="E87" s="152" t="s">
        <v>54</v>
      </c>
      <c r="F87" s="152" t="s">
        <v>55</v>
      </c>
      <c r="G87" s="152" t="s">
        <v>105</v>
      </c>
      <c r="H87" s="152" t="s">
        <v>106</v>
      </c>
      <c r="I87" s="152" t="s">
        <v>107</v>
      </c>
      <c r="J87" s="152" t="s">
        <v>92</v>
      </c>
      <c r="K87" s="153" t="s">
        <v>108</v>
      </c>
      <c r="L87" s="154"/>
      <c r="M87" s="71" t="s">
        <v>19</v>
      </c>
      <c r="N87" s="72" t="s">
        <v>43</v>
      </c>
      <c r="O87" s="72" t="s">
        <v>109</v>
      </c>
      <c r="P87" s="72" t="s">
        <v>110</v>
      </c>
      <c r="Q87" s="72" t="s">
        <v>111</v>
      </c>
      <c r="R87" s="72" t="s">
        <v>112</v>
      </c>
      <c r="S87" s="72" t="s">
        <v>113</v>
      </c>
      <c r="T87" s="73" t="s">
        <v>114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9" customHeight="1">
      <c r="A88" s="37"/>
      <c r="B88" s="38"/>
      <c r="C88" s="78" t="s">
        <v>115</v>
      </c>
      <c r="D88" s="39"/>
      <c r="E88" s="39"/>
      <c r="F88" s="39"/>
      <c r="G88" s="39"/>
      <c r="H88" s="39"/>
      <c r="I88" s="39"/>
      <c r="J88" s="155">
        <f>BK88</f>
        <v>0</v>
      </c>
      <c r="K88" s="39"/>
      <c r="L88" s="42"/>
      <c r="M88" s="74"/>
      <c r="N88" s="156"/>
      <c r="O88" s="75"/>
      <c r="P88" s="157">
        <f>P89+P274</f>
        <v>0</v>
      </c>
      <c r="Q88" s="75"/>
      <c r="R88" s="157">
        <f>R89+R274</f>
        <v>186.98265580000003</v>
      </c>
      <c r="S88" s="75"/>
      <c r="T88" s="158">
        <f>T89+T274</f>
        <v>182.875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72</v>
      </c>
      <c r="AU88" s="20" t="s">
        <v>93</v>
      </c>
      <c r="BK88" s="159">
        <f>BK89+BK274</f>
        <v>0</v>
      </c>
    </row>
    <row r="89" spans="2:63" s="12" customFormat="1" ht="25.9" customHeight="1">
      <c r="B89" s="160"/>
      <c r="C89" s="161"/>
      <c r="D89" s="162" t="s">
        <v>72</v>
      </c>
      <c r="E89" s="163" t="s">
        <v>116</v>
      </c>
      <c r="F89" s="163" t="s">
        <v>117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P90+P141+P191+P196+P245+P271</f>
        <v>0</v>
      </c>
      <c r="Q89" s="168"/>
      <c r="R89" s="169">
        <f>R90+R141+R191+R196+R245+R271</f>
        <v>186.89694080000004</v>
      </c>
      <c r="S89" s="168"/>
      <c r="T89" s="170">
        <f>T90+T141+T191+T196+T245+T271</f>
        <v>182.875</v>
      </c>
      <c r="AR89" s="171" t="s">
        <v>81</v>
      </c>
      <c r="AT89" s="172" t="s">
        <v>72</v>
      </c>
      <c r="AU89" s="172" t="s">
        <v>73</v>
      </c>
      <c r="AY89" s="171" t="s">
        <v>118</v>
      </c>
      <c r="BK89" s="173">
        <f>BK90+BK141+BK191+BK196+BK245+BK271</f>
        <v>0</v>
      </c>
    </row>
    <row r="90" spans="2:63" s="12" customFormat="1" ht="22.9" customHeight="1">
      <c r="B90" s="160"/>
      <c r="C90" s="161"/>
      <c r="D90" s="162" t="s">
        <v>72</v>
      </c>
      <c r="E90" s="174" t="s">
        <v>81</v>
      </c>
      <c r="F90" s="174" t="s">
        <v>119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SUM(P91:P140)</f>
        <v>0</v>
      </c>
      <c r="Q90" s="168"/>
      <c r="R90" s="169">
        <f>SUM(R91:R140)</f>
        <v>0</v>
      </c>
      <c r="S90" s="168"/>
      <c r="T90" s="170">
        <f>SUM(T91:T140)</f>
        <v>182.875</v>
      </c>
      <c r="AR90" s="171" t="s">
        <v>81</v>
      </c>
      <c r="AT90" s="172" t="s">
        <v>72</v>
      </c>
      <c r="AU90" s="172" t="s">
        <v>81</v>
      </c>
      <c r="AY90" s="171" t="s">
        <v>118</v>
      </c>
      <c r="BK90" s="173">
        <f>SUM(BK91:BK140)</f>
        <v>0</v>
      </c>
    </row>
    <row r="91" spans="1:65" s="2" customFormat="1" ht="37.9" customHeight="1">
      <c r="A91" s="37"/>
      <c r="B91" s="38"/>
      <c r="C91" s="176" t="s">
        <v>81</v>
      </c>
      <c r="D91" s="176" t="s">
        <v>120</v>
      </c>
      <c r="E91" s="177" t="s">
        <v>121</v>
      </c>
      <c r="F91" s="178" t="s">
        <v>122</v>
      </c>
      <c r="G91" s="179" t="s">
        <v>123</v>
      </c>
      <c r="H91" s="180">
        <v>11</v>
      </c>
      <c r="I91" s="181"/>
      <c r="J91" s="182">
        <f>ROUND(I91*H91,2)</f>
        <v>0</v>
      </c>
      <c r="K91" s="178" t="s">
        <v>124</v>
      </c>
      <c r="L91" s="42"/>
      <c r="M91" s="183" t="s">
        <v>19</v>
      </c>
      <c r="N91" s="184" t="s">
        <v>44</v>
      </c>
      <c r="O91" s="67"/>
      <c r="P91" s="185">
        <f>O91*H91</f>
        <v>0</v>
      </c>
      <c r="Q91" s="185">
        <v>0</v>
      </c>
      <c r="R91" s="185">
        <f>Q91*H91</f>
        <v>0</v>
      </c>
      <c r="S91" s="185">
        <v>0.26</v>
      </c>
      <c r="T91" s="186">
        <f>S91*H91</f>
        <v>2.8600000000000003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7" t="s">
        <v>125</v>
      </c>
      <c r="AT91" s="187" t="s">
        <v>120</v>
      </c>
      <c r="AU91" s="187" t="s">
        <v>83</v>
      </c>
      <c r="AY91" s="20" t="s">
        <v>118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20" t="s">
        <v>81</v>
      </c>
      <c r="BK91" s="188">
        <f>ROUND(I91*H91,2)</f>
        <v>0</v>
      </c>
      <c r="BL91" s="20" t="s">
        <v>125</v>
      </c>
      <c r="BM91" s="187" t="s">
        <v>126</v>
      </c>
    </row>
    <row r="92" spans="1:47" s="2" customFormat="1" ht="11.25">
      <c r="A92" s="37"/>
      <c r="B92" s="38"/>
      <c r="C92" s="39"/>
      <c r="D92" s="189" t="s">
        <v>127</v>
      </c>
      <c r="E92" s="39"/>
      <c r="F92" s="190" t="s">
        <v>128</v>
      </c>
      <c r="G92" s="39"/>
      <c r="H92" s="39"/>
      <c r="I92" s="191"/>
      <c r="J92" s="39"/>
      <c r="K92" s="39"/>
      <c r="L92" s="42"/>
      <c r="M92" s="192"/>
      <c r="N92" s="193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127</v>
      </c>
      <c r="AU92" s="20" t="s">
        <v>83</v>
      </c>
    </row>
    <row r="93" spans="2:51" s="13" customFormat="1" ht="11.25">
      <c r="B93" s="194"/>
      <c r="C93" s="195"/>
      <c r="D93" s="196" t="s">
        <v>129</v>
      </c>
      <c r="E93" s="197" t="s">
        <v>19</v>
      </c>
      <c r="F93" s="198" t="s">
        <v>130</v>
      </c>
      <c r="G93" s="195"/>
      <c r="H93" s="197" t="s">
        <v>19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129</v>
      </c>
      <c r="AU93" s="204" t="s">
        <v>83</v>
      </c>
      <c r="AV93" s="13" t="s">
        <v>81</v>
      </c>
      <c r="AW93" s="13" t="s">
        <v>35</v>
      </c>
      <c r="AX93" s="13" t="s">
        <v>73</v>
      </c>
      <c r="AY93" s="204" t="s">
        <v>118</v>
      </c>
    </row>
    <row r="94" spans="2:51" s="14" customFormat="1" ht="11.25">
      <c r="B94" s="205"/>
      <c r="C94" s="206"/>
      <c r="D94" s="196" t="s">
        <v>129</v>
      </c>
      <c r="E94" s="207" t="s">
        <v>19</v>
      </c>
      <c r="F94" s="208" t="s">
        <v>131</v>
      </c>
      <c r="G94" s="206"/>
      <c r="H94" s="209">
        <v>11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129</v>
      </c>
      <c r="AU94" s="215" t="s">
        <v>83</v>
      </c>
      <c r="AV94" s="14" t="s">
        <v>83</v>
      </c>
      <c r="AW94" s="14" t="s">
        <v>35</v>
      </c>
      <c r="AX94" s="14" t="s">
        <v>81</v>
      </c>
      <c r="AY94" s="215" t="s">
        <v>118</v>
      </c>
    </row>
    <row r="95" spans="1:65" s="2" customFormat="1" ht="37.9" customHeight="1">
      <c r="A95" s="37"/>
      <c r="B95" s="38"/>
      <c r="C95" s="176" t="s">
        <v>83</v>
      </c>
      <c r="D95" s="176" t="s">
        <v>120</v>
      </c>
      <c r="E95" s="177" t="s">
        <v>132</v>
      </c>
      <c r="F95" s="178" t="s">
        <v>133</v>
      </c>
      <c r="G95" s="179" t="s">
        <v>123</v>
      </c>
      <c r="H95" s="180">
        <v>15</v>
      </c>
      <c r="I95" s="181"/>
      <c r="J95" s="182">
        <f>ROUND(I95*H95,2)</f>
        <v>0</v>
      </c>
      <c r="K95" s="178" t="s">
        <v>124</v>
      </c>
      <c r="L95" s="42"/>
      <c r="M95" s="183" t="s">
        <v>19</v>
      </c>
      <c r="N95" s="184" t="s">
        <v>44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0.32</v>
      </c>
      <c r="T95" s="186">
        <f>S95*H95</f>
        <v>4.8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7" t="s">
        <v>125</v>
      </c>
      <c r="AT95" s="187" t="s">
        <v>120</v>
      </c>
      <c r="AU95" s="187" t="s">
        <v>83</v>
      </c>
      <c r="AY95" s="20" t="s">
        <v>118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20" t="s">
        <v>81</v>
      </c>
      <c r="BK95" s="188">
        <f>ROUND(I95*H95,2)</f>
        <v>0</v>
      </c>
      <c r="BL95" s="20" t="s">
        <v>125</v>
      </c>
      <c r="BM95" s="187" t="s">
        <v>134</v>
      </c>
    </row>
    <row r="96" spans="1:47" s="2" customFormat="1" ht="11.25">
      <c r="A96" s="37"/>
      <c r="B96" s="38"/>
      <c r="C96" s="39"/>
      <c r="D96" s="189" t="s">
        <v>127</v>
      </c>
      <c r="E96" s="39"/>
      <c r="F96" s="190" t="s">
        <v>135</v>
      </c>
      <c r="G96" s="39"/>
      <c r="H96" s="39"/>
      <c r="I96" s="191"/>
      <c r="J96" s="39"/>
      <c r="K96" s="39"/>
      <c r="L96" s="42"/>
      <c r="M96" s="192"/>
      <c r="N96" s="193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127</v>
      </c>
      <c r="AU96" s="20" t="s">
        <v>83</v>
      </c>
    </row>
    <row r="97" spans="2:51" s="13" customFormat="1" ht="11.25">
      <c r="B97" s="194"/>
      <c r="C97" s="195"/>
      <c r="D97" s="196" t="s">
        <v>129</v>
      </c>
      <c r="E97" s="197" t="s">
        <v>19</v>
      </c>
      <c r="F97" s="198" t="s">
        <v>130</v>
      </c>
      <c r="G97" s="195"/>
      <c r="H97" s="197" t="s">
        <v>19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129</v>
      </c>
      <c r="AU97" s="204" t="s">
        <v>83</v>
      </c>
      <c r="AV97" s="13" t="s">
        <v>81</v>
      </c>
      <c r="AW97" s="13" t="s">
        <v>35</v>
      </c>
      <c r="AX97" s="13" t="s">
        <v>73</v>
      </c>
      <c r="AY97" s="204" t="s">
        <v>118</v>
      </c>
    </row>
    <row r="98" spans="2:51" s="14" customFormat="1" ht="11.25">
      <c r="B98" s="205"/>
      <c r="C98" s="206"/>
      <c r="D98" s="196" t="s">
        <v>129</v>
      </c>
      <c r="E98" s="207" t="s">
        <v>19</v>
      </c>
      <c r="F98" s="208" t="s">
        <v>136</v>
      </c>
      <c r="G98" s="206"/>
      <c r="H98" s="209">
        <v>15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129</v>
      </c>
      <c r="AU98" s="215" t="s">
        <v>83</v>
      </c>
      <c r="AV98" s="14" t="s">
        <v>83</v>
      </c>
      <c r="AW98" s="14" t="s">
        <v>35</v>
      </c>
      <c r="AX98" s="14" t="s">
        <v>81</v>
      </c>
      <c r="AY98" s="215" t="s">
        <v>118</v>
      </c>
    </row>
    <row r="99" spans="1:65" s="2" customFormat="1" ht="44.25" customHeight="1">
      <c r="A99" s="37"/>
      <c r="B99" s="38"/>
      <c r="C99" s="176" t="s">
        <v>137</v>
      </c>
      <c r="D99" s="176" t="s">
        <v>120</v>
      </c>
      <c r="E99" s="177" t="s">
        <v>138</v>
      </c>
      <c r="F99" s="178" t="s">
        <v>139</v>
      </c>
      <c r="G99" s="179" t="s">
        <v>123</v>
      </c>
      <c r="H99" s="180">
        <v>320</v>
      </c>
      <c r="I99" s="181"/>
      <c r="J99" s="182">
        <f>ROUND(I99*H99,2)</f>
        <v>0</v>
      </c>
      <c r="K99" s="178" t="s">
        <v>124</v>
      </c>
      <c r="L99" s="42"/>
      <c r="M99" s="183" t="s">
        <v>19</v>
      </c>
      <c r="N99" s="184" t="s">
        <v>44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0.255</v>
      </c>
      <c r="T99" s="186">
        <f>S99*H99</f>
        <v>81.6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7" t="s">
        <v>125</v>
      </c>
      <c r="AT99" s="187" t="s">
        <v>120</v>
      </c>
      <c r="AU99" s="187" t="s">
        <v>83</v>
      </c>
      <c r="AY99" s="20" t="s">
        <v>118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20" t="s">
        <v>81</v>
      </c>
      <c r="BK99" s="188">
        <f>ROUND(I99*H99,2)</f>
        <v>0</v>
      </c>
      <c r="BL99" s="20" t="s">
        <v>125</v>
      </c>
      <c r="BM99" s="187" t="s">
        <v>140</v>
      </c>
    </row>
    <row r="100" spans="1:47" s="2" customFormat="1" ht="11.25">
      <c r="A100" s="37"/>
      <c r="B100" s="38"/>
      <c r="C100" s="39"/>
      <c r="D100" s="189" t="s">
        <v>127</v>
      </c>
      <c r="E100" s="39"/>
      <c r="F100" s="190" t="s">
        <v>141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127</v>
      </c>
      <c r="AU100" s="20" t="s">
        <v>83</v>
      </c>
    </row>
    <row r="101" spans="2:51" s="13" customFormat="1" ht="11.25">
      <c r="B101" s="194"/>
      <c r="C101" s="195"/>
      <c r="D101" s="196" t="s">
        <v>129</v>
      </c>
      <c r="E101" s="197" t="s">
        <v>19</v>
      </c>
      <c r="F101" s="198" t="s">
        <v>142</v>
      </c>
      <c r="G101" s="195"/>
      <c r="H101" s="197" t="s">
        <v>19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129</v>
      </c>
      <c r="AU101" s="204" t="s">
        <v>83</v>
      </c>
      <c r="AV101" s="13" t="s">
        <v>81</v>
      </c>
      <c r="AW101" s="13" t="s">
        <v>35</v>
      </c>
      <c r="AX101" s="13" t="s">
        <v>73</v>
      </c>
      <c r="AY101" s="204" t="s">
        <v>118</v>
      </c>
    </row>
    <row r="102" spans="2:51" s="14" customFormat="1" ht="11.25">
      <c r="B102" s="205"/>
      <c r="C102" s="206"/>
      <c r="D102" s="196" t="s">
        <v>129</v>
      </c>
      <c r="E102" s="207" t="s">
        <v>19</v>
      </c>
      <c r="F102" s="208" t="s">
        <v>143</v>
      </c>
      <c r="G102" s="206"/>
      <c r="H102" s="209">
        <v>320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129</v>
      </c>
      <c r="AU102" s="215" t="s">
        <v>83</v>
      </c>
      <c r="AV102" s="14" t="s">
        <v>83</v>
      </c>
      <c r="AW102" s="14" t="s">
        <v>35</v>
      </c>
      <c r="AX102" s="14" t="s">
        <v>81</v>
      </c>
      <c r="AY102" s="215" t="s">
        <v>118</v>
      </c>
    </row>
    <row r="103" spans="1:65" s="2" customFormat="1" ht="24.2" customHeight="1">
      <c r="A103" s="37"/>
      <c r="B103" s="38"/>
      <c r="C103" s="176" t="s">
        <v>125</v>
      </c>
      <c r="D103" s="176" t="s">
        <v>120</v>
      </c>
      <c r="E103" s="177" t="s">
        <v>144</v>
      </c>
      <c r="F103" s="178" t="s">
        <v>145</v>
      </c>
      <c r="G103" s="179" t="s">
        <v>123</v>
      </c>
      <c r="H103" s="180">
        <v>27</v>
      </c>
      <c r="I103" s="181"/>
      <c r="J103" s="182">
        <f>ROUND(I103*H103,2)</f>
        <v>0</v>
      </c>
      <c r="K103" s="178" t="s">
        <v>124</v>
      </c>
      <c r="L103" s="42"/>
      <c r="M103" s="183" t="s">
        <v>19</v>
      </c>
      <c r="N103" s="184" t="s">
        <v>44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0.243</v>
      </c>
      <c r="T103" s="186">
        <f>S103*H103</f>
        <v>6.561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7" t="s">
        <v>125</v>
      </c>
      <c r="AT103" s="187" t="s">
        <v>120</v>
      </c>
      <c r="AU103" s="187" t="s">
        <v>83</v>
      </c>
      <c r="AY103" s="20" t="s">
        <v>118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20" t="s">
        <v>81</v>
      </c>
      <c r="BK103" s="188">
        <f>ROUND(I103*H103,2)</f>
        <v>0</v>
      </c>
      <c r="BL103" s="20" t="s">
        <v>125</v>
      </c>
      <c r="BM103" s="187" t="s">
        <v>146</v>
      </c>
    </row>
    <row r="104" spans="1:47" s="2" customFormat="1" ht="11.25">
      <c r="A104" s="37"/>
      <c r="B104" s="38"/>
      <c r="C104" s="39"/>
      <c r="D104" s="189" t="s">
        <v>127</v>
      </c>
      <c r="E104" s="39"/>
      <c r="F104" s="190" t="s">
        <v>147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127</v>
      </c>
      <c r="AU104" s="20" t="s">
        <v>83</v>
      </c>
    </row>
    <row r="105" spans="2:51" s="14" customFormat="1" ht="11.25">
      <c r="B105" s="205"/>
      <c r="C105" s="206"/>
      <c r="D105" s="196" t="s">
        <v>129</v>
      </c>
      <c r="E105" s="207" t="s">
        <v>19</v>
      </c>
      <c r="F105" s="208" t="s">
        <v>148</v>
      </c>
      <c r="G105" s="206"/>
      <c r="H105" s="209">
        <v>27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129</v>
      </c>
      <c r="AU105" s="215" t="s">
        <v>83</v>
      </c>
      <c r="AV105" s="14" t="s">
        <v>83</v>
      </c>
      <c r="AW105" s="14" t="s">
        <v>35</v>
      </c>
      <c r="AX105" s="14" t="s">
        <v>81</v>
      </c>
      <c r="AY105" s="215" t="s">
        <v>118</v>
      </c>
    </row>
    <row r="106" spans="1:65" s="2" customFormat="1" ht="33" customHeight="1">
      <c r="A106" s="37"/>
      <c r="B106" s="38"/>
      <c r="C106" s="176" t="s">
        <v>149</v>
      </c>
      <c r="D106" s="176" t="s">
        <v>120</v>
      </c>
      <c r="E106" s="177" t="s">
        <v>150</v>
      </c>
      <c r="F106" s="178" t="s">
        <v>151</v>
      </c>
      <c r="G106" s="179" t="s">
        <v>123</v>
      </c>
      <c r="H106" s="180">
        <v>13</v>
      </c>
      <c r="I106" s="181"/>
      <c r="J106" s="182">
        <f>ROUND(I106*H106,2)</f>
        <v>0</v>
      </c>
      <c r="K106" s="178" t="s">
        <v>124</v>
      </c>
      <c r="L106" s="42"/>
      <c r="M106" s="183" t="s">
        <v>19</v>
      </c>
      <c r="N106" s="184" t="s">
        <v>44</v>
      </c>
      <c r="O106" s="67"/>
      <c r="P106" s="185">
        <f>O106*H106</f>
        <v>0</v>
      </c>
      <c r="Q106" s="185">
        <v>0</v>
      </c>
      <c r="R106" s="185">
        <f>Q106*H106</f>
        <v>0</v>
      </c>
      <c r="S106" s="185">
        <v>0.098</v>
      </c>
      <c r="T106" s="186">
        <f>S106*H106</f>
        <v>1.274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87" t="s">
        <v>125</v>
      </c>
      <c r="AT106" s="187" t="s">
        <v>120</v>
      </c>
      <c r="AU106" s="187" t="s">
        <v>83</v>
      </c>
      <c r="AY106" s="20" t="s">
        <v>118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20" t="s">
        <v>81</v>
      </c>
      <c r="BK106" s="188">
        <f>ROUND(I106*H106,2)</f>
        <v>0</v>
      </c>
      <c r="BL106" s="20" t="s">
        <v>125</v>
      </c>
      <c r="BM106" s="187" t="s">
        <v>152</v>
      </c>
    </row>
    <row r="107" spans="1:47" s="2" customFormat="1" ht="11.25">
      <c r="A107" s="37"/>
      <c r="B107" s="38"/>
      <c r="C107" s="39"/>
      <c r="D107" s="189" t="s">
        <v>127</v>
      </c>
      <c r="E107" s="39"/>
      <c r="F107" s="190" t="s">
        <v>153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127</v>
      </c>
      <c r="AU107" s="20" t="s">
        <v>83</v>
      </c>
    </row>
    <row r="108" spans="2:51" s="14" customFormat="1" ht="11.25">
      <c r="B108" s="205"/>
      <c r="C108" s="206"/>
      <c r="D108" s="196" t="s">
        <v>129</v>
      </c>
      <c r="E108" s="207" t="s">
        <v>19</v>
      </c>
      <c r="F108" s="208" t="s">
        <v>154</v>
      </c>
      <c r="G108" s="206"/>
      <c r="H108" s="209">
        <v>13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129</v>
      </c>
      <c r="AU108" s="215" t="s">
        <v>83</v>
      </c>
      <c r="AV108" s="14" t="s">
        <v>83</v>
      </c>
      <c r="AW108" s="14" t="s">
        <v>35</v>
      </c>
      <c r="AX108" s="14" t="s">
        <v>81</v>
      </c>
      <c r="AY108" s="215" t="s">
        <v>118</v>
      </c>
    </row>
    <row r="109" spans="1:65" s="2" customFormat="1" ht="33" customHeight="1">
      <c r="A109" s="37"/>
      <c r="B109" s="38"/>
      <c r="C109" s="176" t="s">
        <v>155</v>
      </c>
      <c r="D109" s="176" t="s">
        <v>120</v>
      </c>
      <c r="E109" s="177" t="s">
        <v>156</v>
      </c>
      <c r="F109" s="178" t="s">
        <v>157</v>
      </c>
      <c r="G109" s="179" t="s">
        <v>123</v>
      </c>
      <c r="H109" s="180">
        <v>13</v>
      </c>
      <c r="I109" s="181"/>
      <c r="J109" s="182">
        <f>ROUND(I109*H109,2)</f>
        <v>0</v>
      </c>
      <c r="K109" s="178" t="s">
        <v>124</v>
      </c>
      <c r="L109" s="42"/>
      <c r="M109" s="183" t="s">
        <v>19</v>
      </c>
      <c r="N109" s="184" t="s">
        <v>44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0.22</v>
      </c>
      <c r="T109" s="186">
        <f>S109*H109</f>
        <v>2.86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125</v>
      </c>
      <c r="AT109" s="187" t="s">
        <v>120</v>
      </c>
      <c r="AU109" s="187" t="s">
        <v>83</v>
      </c>
      <c r="AY109" s="20" t="s">
        <v>118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81</v>
      </c>
      <c r="BK109" s="188">
        <f>ROUND(I109*H109,2)</f>
        <v>0</v>
      </c>
      <c r="BL109" s="20" t="s">
        <v>125</v>
      </c>
      <c r="BM109" s="187" t="s">
        <v>158</v>
      </c>
    </row>
    <row r="110" spans="1:47" s="2" customFormat="1" ht="11.25">
      <c r="A110" s="37"/>
      <c r="B110" s="38"/>
      <c r="C110" s="39"/>
      <c r="D110" s="189" t="s">
        <v>127</v>
      </c>
      <c r="E110" s="39"/>
      <c r="F110" s="190" t="s">
        <v>159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127</v>
      </c>
      <c r="AU110" s="20" t="s">
        <v>83</v>
      </c>
    </row>
    <row r="111" spans="2:51" s="14" customFormat="1" ht="11.25">
      <c r="B111" s="205"/>
      <c r="C111" s="206"/>
      <c r="D111" s="196" t="s">
        <v>129</v>
      </c>
      <c r="E111" s="207" t="s">
        <v>19</v>
      </c>
      <c r="F111" s="208" t="s">
        <v>154</v>
      </c>
      <c r="G111" s="206"/>
      <c r="H111" s="209">
        <v>13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129</v>
      </c>
      <c r="AU111" s="215" t="s">
        <v>83</v>
      </c>
      <c r="AV111" s="14" t="s">
        <v>83</v>
      </c>
      <c r="AW111" s="14" t="s">
        <v>35</v>
      </c>
      <c r="AX111" s="14" t="s">
        <v>81</v>
      </c>
      <c r="AY111" s="215" t="s">
        <v>118</v>
      </c>
    </row>
    <row r="112" spans="1:65" s="2" customFormat="1" ht="24.2" customHeight="1">
      <c r="A112" s="37"/>
      <c r="B112" s="38"/>
      <c r="C112" s="176" t="s">
        <v>160</v>
      </c>
      <c r="D112" s="176" t="s">
        <v>120</v>
      </c>
      <c r="E112" s="177" t="s">
        <v>161</v>
      </c>
      <c r="F112" s="178" t="s">
        <v>162</v>
      </c>
      <c r="G112" s="179" t="s">
        <v>163</v>
      </c>
      <c r="H112" s="180">
        <v>216</v>
      </c>
      <c r="I112" s="181"/>
      <c r="J112" s="182">
        <f>ROUND(I112*H112,2)</f>
        <v>0</v>
      </c>
      <c r="K112" s="178" t="s">
        <v>124</v>
      </c>
      <c r="L112" s="42"/>
      <c r="M112" s="183" t="s">
        <v>19</v>
      </c>
      <c r="N112" s="184" t="s">
        <v>44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0.205</v>
      </c>
      <c r="T112" s="186">
        <f>S112*H112</f>
        <v>44.279999999999994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125</v>
      </c>
      <c r="AT112" s="187" t="s">
        <v>120</v>
      </c>
      <c r="AU112" s="187" t="s">
        <v>83</v>
      </c>
      <c r="AY112" s="20" t="s">
        <v>118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81</v>
      </c>
      <c r="BK112" s="188">
        <f>ROUND(I112*H112,2)</f>
        <v>0</v>
      </c>
      <c r="BL112" s="20" t="s">
        <v>125</v>
      </c>
      <c r="BM112" s="187" t="s">
        <v>164</v>
      </c>
    </row>
    <row r="113" spans="1:47" s="2" customFormat="1" ht="11.25">
      <c r="A113" s="37"/>
      <c r="B113" s="38"/>
      <c r="C113" s="39"/>
      <c r="D113" s="189" t="s">
        <v>127</v>
      </c>
      <c r="E113" s="39"/>
      <c r="F113" s="190" t="s">
        <v>165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127</v>
      </c>
      <c r="AU113" s="20" t="s">
        <v>83</v>
      </c>
    </row>
    <row r="114" spans="2:51" s="13" customFormat="1" ht="11.25">
      <c r="B114" s="194"/>
      <c r="C114" s="195"/>
      <c r="D114" s="196" t="s">
        <v>129</v>
      </c>
      <c r="E114" s="197" t="s">
        <v>19</v>
      </c>
      <c r="F114" s="198" t="s">
        <v>142</v>
      </c>
      <c r="G114" s="195"/>
      <c r="H114" s="197" t="s">
        <v>19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129</v>
      </c>
      <c r="AU114" s="204" t="s">
        <v>83</v>
      </c>
      <c r="AV114" s="13" t="s">
        <v>81</v>
      </c>
      <c r="AW114" s="13" t="s">
        <v>35</v>
      </c>
      <c r="AX114" s="13" t="s">
        <v>73</v>
      </c>
      <c r="AY114" s="204" t="s">
        <v>118</v>
      </c>
    </row>
    <row r="115" spans="2:51" s="14" customFormat="1" ht="11.25">
      <c r="B115" s="205"/>
      <c r="C115" s="206"/>
      <c r="D115" s="196" t="s">
        <v>129</v>
      </c>
      <c r="E115" s="207" t="s">
        <v>19</v>
      </c>
      <c r="F115" s="208" t="s">
        <v>166</v>
      </c>
      <c r="G115" s="206"/>
      <c r="H115" s="209">
        <v>216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129</v>
      </c>
      <c r="AU115" s="215" t="s">
        <v>83</v>
      </c>
      <c r="AV115" s="14" t="s">
        <v>83</v>
      </c>
      <c r="AW115" s="14" t="s">
        <v>35</v>
      </c>
      <c r="AX115" s="14" t="s">
        <v>81</v>
      </c>
      <c r="AY115" s="215" t="s">
        <v>118</v>
      </c>
    </row>
    <row r="116" spans="1:65" s="2" customFormat="1" ht="24.2" customHeight="1">
      <c r="A116" s="37"/>
      <c r="B116" s="38"/>
      <c r="C116" s="176" t="s">
        <v>167</v>
      </c>
      <c r="D116" s="176" t="s">
        <v>120</v>
      </c>
      <c r="E116" s="177" t="s">
        <v>168</v>
      </c>
      <c r="F116" s="178" t="s">
        <v>169</v>
      </c>
      <c r="G116" s="179" t="s">
        <v>163</v>
      </c>
      <c r="H116" s="180">
        <v>336</v>
      </c>
      <c r="I116" s="181"/>
      <c r="J116" s="182">
        <f>ROUND(I116*H116,2)</f>
        <v>0</v>
      </c>
      <c r="K116" s="178" t="s">
        <v>124</v>
      </c>
      <c r="L116" s="42"/>
      <c r="M116" s="183" t="s">
        <v>19</v>
      </c>
      <c r="N116" s="184" t="s">
        <v>44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0.115</v>
      </c>
      <c r="T116" s="186">
        <f>S116*H116</f>
        <v>38.64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125</v>
      </c>
      <c r="AT116" s="187" t="s">
        <v>120</v>
      </c>
      <c r="AU116" s="187" t="s">
        <v>83</v>
      </c>
      <c r="AY116" s="20" t="s">
        <v>118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20" t="s">
        <v>81</v>
      </c>
      <c r="BK116" s="188">
        <f>ROUND(I116*H116,2)</f>
        <v>0</v>
      </c>
      <c r="BL116" s="20" t="s">
        <v>125</v>
      </c>
      <c r="BM116" s="187" t="s">
        <v>170</v>
      </c>
    </row>
    <row r="117" spans="1:47" s="2" customFormat="1" ht="11.25">
      <c r="A117" s="37"/>
      <c r="B117" s="38"/>
      <c r="C117" s="39"/>
      <c r="D117" s="189" t="s">
        <v>127</v>
      </c>
      <c r="E117" s="39"/>
      <c r="F117" s="190" t="s">
        <v>171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127</v>
      </c>
      <c r="AU117" s="20" t="s">
        <v>83</v>
      </c>
    </row>
    <row r="118" spans="2:51" s="13" customFormat="1" ht="11.25">
      <c r="B118" s="194"/>
      <c r="C118" s="195"/>
      <c r="D118" s="196" t="s">
        <v>129</v>
      </c>
      <c r="E118" s="197" t="s">
        <v>19</v>
      </c>
      <c r="F118" s="198" t="s">
        <v>172</v>
      </c>
      <c r="G118" s="195"/>
      <c r="H118" s="197" t="s">
        <v>19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129</v>
      </c>
      <c r="AU118" s="204" t="s">
        <v>83</v>
      </c>
      <c r="AV118" s="13" t="s">
        <v>81</v>
      </c>
      <c r="AW118" s="13" t="s">
        <v>35</v>
      </c>
      <c r="AX118" s="13" t="s">
        <v>73</v>
      </c>
      <c r="AY118" s="204" t="s">
        <v>118</v>
      </c>
    </row>
    <row r="119" spans="2:51" s="14" customFormat="1" ht="11.25">
      <c r="B119" s="205"/>
      <c r="C119" s="206"/>
      <c r="D119" s="196" t="s">
        <v>129</v>
      </c>
      <c r="E119" s="207" t="s">
        <v>19</v>
      </c>
      <c r="F119" s="208" t="s">
        <v>173</v>
      </c>
      <c r="G119" s="206"/>
      <c r="H119" s="209">
        <v>336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129</v>
      </c>
      <c r="AU119" s="215" t="s">
        <v>83</v>
      </c>
      <c r="AV119" s="14" t="s">
        <v>83</v>
      </c>
      <c r="AW119" s="14" t="s">
        <v>35</v>
      </c>
      <c r="AX119" s="14" t="s">
        <v>81</v>
      </c>
      <c r="AY119" s="215" t="s">
        <v>118</v>
      </c>
    </row>
    <row r="120" spans="1:65" s="2" customFormat="1" ht="21.75" customHeight="1">
      <c r="A120" s="37"/>
      <c r="B120" s="38"/>
      <c r="C120" s="176" t="s">
        <v>174</v>
      </c>
      <c r="D120" s="176" t="s">
        <v>120</v>
      </c>
      <c r="E120" s="177" t="s">
        <v>175</v>
      </c>
      <c r="F120" s="178" t="s">
        <v>176</v>
      </c>
      <c r="G120" s="179" t="s">
        <v>177</v>
      </c>
      <c r="H120" s="180">
        <v>129.55</v>
      </c>
      <c r="I120" s="181"/>
      <c r="J120" s="182">
        <f>ROUND(I120*H120,2)</f>
        <v>0</v>
      </c>
      <c r="K120" s="178" t="s">
        <v>124</v>
      </c>
      <c r="L120" s="42"/>
      <c r="M120" s="183" t="s">
        <v>19</v>
      </c>
      <c r="N120" s="184" t="s">
        <v>44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125</v>
      </c>
      <c r="AT120" s="187" t="s">
        <v>120</v>
      </c>
      <c r="AU120" s="187" t="s">
        <v>83</v>
      </c>
      <c r="AY120" s="20" t="s">
        <v>118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20" t="s">
        <v>81</v>
      </c>
      <c r="BK120" s="188">
        <f>ROUND(I120*H120,2)</f>
        <v>0</v>
      </c>
      <c r="BL120" s="20" t="s">
        <v>125</v>
      </c>
      <c r="BM120" s="187" t="s">
        <v>178</v>
      </c>
    </row>
    <row r="121" spans="1:47" s="2" customFormat="1" ht="11.25">
      <c r="A121" s="37"/>
      <c r="B121" s="38"/>
      <c r="C121" s="39"/>
      <c r="D121" s="189" t="s">
        <v>127</v>
      </c>
      <c r="E121" s="39"/>
      <c r="F121" s="190" t="s">
        <v>179</v>
      </c>
      <c r="G121" s="39"/>
      <c r="H121" s="39"/>
      <c r="I121" s="191"/>
      <c r="J121" s="39"/>
      <c r="K121" s="39"/>
      <c r="L121" s="42"/>
      <c r="M121" s="192"/>
      <c r="N121" s="193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127</v>
      </c>
      <c r="AU121" s="20" t="s">
        <v>83</v>
      </c>
    </row>
    <row r="122" spans="2:51" s="13" customFormat="1" ht="11.25">
      <c r="B122" s="194"/>
      <c r="C122" s="195"/>
      <c r="D122" s="196" t="s">
        <v>129</v>
      </c>
      <c r="E122" s="197" t="s">
        <v>19</v>
      </c>
      <c r="F122" s="198" t="s">
        <v>180</v>
      </c>
      <c r="G122" s="195"/>
      <c r="H122" s="197" t="s">
        <v>19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129</v>
      </c>
      <c r="AU122" s="204" t="s">
        <v>83</v>
      </c>
      <c r="AV122" s="13" t="s">
        <v>81</v>
      </c>
      <c r="AW122" s="13" t="s">
        <v>35</v>
      </c>
      <c r="AX122" s="13" t="s">
        <v>73</v>
      </c>
      <c r="AY122" s="204" t="s">
        <v>118</v>
      </c>
    </row>
    <row r="123" spans="2:51" s="14" customFormat="1" ht="11.25">
      <c r="B123" s="205"/>
      <c r="C123" s="206"/>
      <c r="D123" s="196" t="s">
        <v>129</v>
      </c>
      <c r="E123" s="207" t="s">
        <v>19</v>
      </c>
      <c r="F123" s="208" t="s">
        <v>181</v>
      </c>
      <c r="G123" s="206"/>
      <c r="H123" s="209">
        <v>57.6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129</v>
      </c>
      <c r="AU123" s="215" t="s">
        <v>83</v>
      </c>
      <c r="AV123" s="14" t="s">
        <v>83</v>
      </c>
      <c r="AW123" s="14" t="s">
        <v>35</v>
      </c>
      <c r="AX123" s="14" t="s">
        <v>73</v>
      </c>
      <c r="AY123" s="215" t="s">
        <v>118</v>
      </c>
    </row>
    <row r="124" spans="2:51" s="14" customFormat="1" ht="11.25">
      <c r="B124" s="205"/>
      <c r="C124" s="206"/>
      <c r="D124" s="196" t="s">
        <v>129</v>
      </c>
      <c r="E124" s="207" t="s">
        <v>19</v>
      </c>
      <c r="F124" s="208" t="s">
        <v>182</v>
      </c>
      <c r="G124" s="206"/>
      <c r="H124" s="209">
        <v>18.3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129</v>
      </c>
      <c r="AU124" s="215" t="s">
        <v>83</v>
      </c>
      <c r="AV124" s="14" t="s">
        <v>83</v>
      </c>
      <c r="AW124" s="14" t="s">
        <v>35</v>
      </c>
      <c r="AX124" s="14" t="s">
        <v>73</v>
      </c>
      <c r="AY124" s="215" t="s">
        <v>118</v>
      </c>
    </row>
    <row r="125" spans="2:51" s="14" customFormat="1" ht="11.25">
      <c r="B125" s="205"/>
      <c r="C125" s="206"/>
      <c r="D125" s="196" t="s">
        <v>129</v>
      </c>
      <c r="E125" s="207" t="s">
        <v>19</v>
      </c>
      <c r="F125" s="208" t="s">
        <v>183</v>
      </c>
      <c r="G125" s="206"/>
      <c r="H125" s="209">
        <v>1.3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129</v>
      </c>
      <c r="AU125" s="215" t="s">
        <v>83</v>
      </c>
      <c r="AV125" s="14" t="s">
        <v>83</v>
      </c>
      <c r="AW125" s="14" t="s">
        <v>35</v>
      </c>
      <c r="AX125" s="14" t="s">
        <v>73</v>
      </c>
      <c r="AY125" s="215" t="s">
        <v>118</v>
      </c>
    </row>
    <row r="126" spans="2:51" s="15" customFormat="1" ht="11.25">
      <c r="B126" s="216"/>
      <c r="C126" s="217"/>
      <c r="D126" s="196" t="s">
        <v>129</v>
      </c>
      <c r="E126" s="218" t="s">
        <v>19</v>
      </c>
      <c r="F126" s="219" t="s">
        <v>184</v>
      </c>
      <c r="G126" s="217"/>
      <c r="H126" s="220">
        <v>77.2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129</v>
      </c>
      <c r="AU126" s="226" t="s">
        <v>83</v>
      </c>
      <c r="AV126" s="15" t="s">
        <v>137</v>
      </c>
      <c r="AW126" s="15" t="s">
        <v>35</v>
      </c>
      <c r="AX126" s="15" t="s">
        <v>73</v>
      </c>
      <c r="AY126" s="226" t="s">
        <v>118</v>
      </c>
    </row>
    <row r="127" spans="2:51" s="14" customFormat="1" ht="11.25">
      <c r="B127" s="205"/>
      <c r="C127" s="206"/>
      <c r="D127" s="196" t="s">
        <v>129</v>
      </c>
      <c r="E127" s="207" t="s">
        <v>19</v>
      </c>
      <c r="F127" s="208" t="s">
        <v>185</v>
      </c>
      <c r="G127" s="206"/>
      <c r="H127" s="209">
        <v>52.35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129</v>
      </c>
      <c r="AU127" s="215" t="s">
        <v>83</v>
      </c>
      <c r="AV127" s="14" t="s">
        <v>83</v>
      </c>
      <c r="AW127" s="14" t="s">
        <v>35</v>
      </c>
      <c r="AX127" s="14" t="s">
        <v>73</v>
      </c>
      <c r="AY127" s="215" t="s">
        <v>118</v>
      </c>
    </row>
    <row r="128" spans="2:51" s="15" customFormat="1" ht="11.25">
      <c r="B128" s="216"/>
      <c r="C128" s="217"/>
      <c r="D128" s="196" t="s">
        <v>129</v>
      </c>
      <c r="E128" s="218" t="s">
        <v>19</v>
      </c>
      <c r="F128" s="219" t="s">
        <v>184</v>
      </c>
      <c r="G128" s="217"/>
      <c r="H128" s="220">
        <v>52.35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129</v>
      </c>
      <c r="AU128" s="226" t="s">
        <v>83</v>
      </c>
      <c r="AV128" s="15" t="s">
        <v>137</v>
      </c>
      <c r="AW128" s="15" t="s">
        <v>35</v>
      </c>
      <c r="AX128" s="15" t="s">
        <v>73</v>
      </c>
      <c r="AY128" s="226" t="s">
        <v>118</v>
      </c>
    </row>
    <row r="129" spans="2:51" s="16" customFormat="1" ht="11.25">
      <c r="B129" s="227"/>
      <c r="C129" s="228"/>
      <c r="D129" s="196" t="s">
        <v>129</v>
      </c>
      <c r="E129" s="229" t="s">
        <v>19</v>
      </c>
      <c r="F129" s="230" t="s">
        <v>186</v>
      </c>
      <c r="G129" s="228"/>
      <c r="H129" s="231">
        <v>129.55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129</v>
      </c>
      <c r="AU129" s="237" t="s">
        <v>83</v>
      </c>
      <c r="AV129" s="16" t="s">
        <v>125</v>
      </c>
      <c r="AW129" s="16" t="s">
        <v>35</v>
      </c>
      <c r="AX129" s="16" t="s">
        <v>81</v>
      </c>
      <c r="AY129" s="237" t="s">
        <v>118</v>
      </c>
    </row>
    <row r="130" spans="1:65" s="2" customFormat="1" ht="37.9" customHeight="1">
      <c r="A130" s="37"/>
      <c r="B130" s="38"/>
      <c r="C130" s="176" t="s">
        <v>187</v>
      </c>
      <c r="D130" s="176" t="s">
        <v>120</v>
      </c>
      <c r="E130" s="177" t="s">
        <v>188</v>
      </c>
      <c r="F130" s="178" t="s">
        <v>189</v>
      </c>
      <c r="G130" s="179" t="s">
        <v>177</v>
      </c>
      <c r="H130" s="180">
        <v>129.55</v>
      </c>
      <c r="I130" s="181"/>
      <c r="J130" s="182">
        <f>ROUND(I130*H130,2)</f>
        <v>0</v>
      </c>
      <c r="K130" s="178" t="s">
        <v>124</v>
      </c>
      <c r="L130" s="42"/>
      <c r="M130" s="183" t="s">
        <v>19</v>
      </c>
      <c r="N130" s="184" t="s">
        <v>44</v>
      </c>
      <c r="O130" s="67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7" t="s">
        <v>125</v>
      </c>
      <c r="AT130" s="187" t="s">
        <v>120</v>
      </c>
      <c r="AU130" s="187" t="s">
        <v>83</v>
      </c>
      <c r="AY130" s="20" t="s">
        <v>118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20" t="s">
        <v>81</v>
      </c>
      <c r="BK130" s="188">
        <f>ROUND(I130*H130,2)</f>
        <v>0</v>
      </c>
      <c r="BL130" s="20" t="s">
        <v>125</v>
      </c>
      <c r="BM130" s="187" t="s">
        <v>190</v>
      </c>
    </row>
    <row r="131" spans="1:47" s="2" customFormat="1" ht="11.25">
      <c r="A131" s="37"/>
      <c r="B131" s="38"/>
      <c r="C131" s="39"/>
      <c r="D131" s="189" t="s">
        <v>127</v>
      </c>
      <c r="E131" s="39"/>
      <c r="F131" s="190" t="s">
        <v>191</v>
      </c>
      <c r="G131" s="39"/>
      <c r="H131" s="39"/>
      <c r="I131" s="191"/>
      <c r="J131" s="39"/>
      <c r="K131" s="39"/>
      <c r="L131" s="42"/>
      <c r="M131" s="192"/>
      <c r="N131" s="193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127</v>
      </c>
      <c r="AU131" s="20" t="s">
        <v>83</v>
      </c>
    </row>
    <row r="132" spans="1:65" s="2" customFormat="1" ht="37.9" customHeight="1">
      <c r="A132" s="37"/>
      <c r="B132" s="38"/>
      <c r="C132" s="176" t="s">
        <v>192</v>
      </c>
      <c r="D132" s="176" t="s">
        <v>120</v>
      </c>
      <c r="E132" s="177" t="s">
        <v>193</v>
      </c>
      <c r="F132" s="178" t="s">
        <v>194</v>
      </c>
      <c r="G132" s="179" t="s">
        <v>177</v>
      </c>
      <c r="H132" s="180">
        <v>513</v>
      </c>
      <c r="I132" s="181"/>
      <c r="J132" s="182">
        <f>ROUND(I132*H132,2)</f>
        <v>0</v>
      </c>
      <c r="K132" s="178" t="s">
        <v>124</v>
      </c>
      <c r="L132" s="42"/>
      <c r="M132" s="183" t="s">
        <v>19</v>
      </c>
      <c r="N132" s="184" t="s">
        <v>44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7" t="s">
        <v>125</v>
      </c>
      <c r="AT132" s="187" t="s">
        <v>120</v>
      </c>
      <c r="AU132" s="187" t="s">
        <v>83</v>
      </c>
      <c r="AY132" s="20" t="s">
        <v>118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20" t="s">
        <v>81</v>
      </c>
      <c r="BK132" s="188">
        <f>ROUND(I132*H132,2)</f>
        <v>0</v>
      </c>
      <c r="BL132" s="20" t="s">
        <v>125</v>
      </c>
      <c r="BM132" s="187" t="s">
        <v>195</v>
      </c>
    </row>
    <row r="133" spans="1:47" s="2" customFormat="1" ht="11.25">
      <c r="A133" s="37"/>
      <c r="B133" s="38"/>
      <c r="C133" s="39"/>
      <c r="D133" s="189" t="s">
        <v>127</v>
      </c>
      <c r="E133" s="39"/>
      <c r="F133" s="190" t="s">
        <v>196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127</v>
      </c>
      <c r="AU133" s="20" t="s">
        <v>83</v>
      </c>
    </row>
    <row r="134" spans="2:51" s="14" customFormat="1" ht="11.25">
      <c r="B134" s="205"/>
      <c r="C134" s="206"/>
      <c r="D134" s="196" t="s">
        <v>129</v>
      </c>
      <c r="E134" s="207" t="s">
        <v>19</v>
      </c>
      <c r="F134" s="208" t="s">
        <v>197</v>
      </c>
      <c r="G134" s="206"/>
      <c r="H134" s="209">
        <v>513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129</v>
      </c>
      <c r="AU134" s="215" t="s">
        <v>83</v>
      </c>
      <c r="AV134" s="14" t="s">
        <v>83</v>
      </c>
      <c r="AW134" s="14" t="s">
        <v>35</v>
      </c>
      <c r="AX134" s="14" t="s">
        <v>81</v>
      </c>
      <c r="AY134" s="215" t="s">
        <v>118</v>
      </c>
    </row>
    <row r="135" spans="1:65" s="2" customFormat="1" ht="24.2" customHeight="1">
      <c r="A135" s="37"/>
      <c r="B135" s="38"/>
      <c r="C135" s="176" t="s">
        <v>8</v>
      </c>
      <c r="D135" s="176" t="s">
        <v>120</v>
      </c>
      <c r="E135" s="177" t="s">
        <v>198</v>
      </c>
      <c r="F135" s="178" t="s">
        <v>199</v>
      </c>
      <c r="G135" s="179" t="s">
        <v>177</v>
      </c>
      <c r="H135" s="180">
        <v>129.55</v>
      </c>
      <c r="I135" s="181"/>
      <c r="J135" s="182">
        <f>ROUND(I135*H135,2)</f>
        <v>0</v>
      </c>
      <c r="K135" s="178" t="s">
        <v>124</v>
      </c>
      <c r="L135" s="42"/>
      <c r="M135" s="183" t="s">
        <v>19</v>
      </c>
      <c r="N135" s="184" t="s">
        <v>44</v>
      </c>
      <c r="O135" s="67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7" t="s">
        <v>125</v>
      </c>
      <c r="AT135" s="187" t="s">
        <v>120</v>
      </c>
      <c r="AU135" s="187" t="s">
        <v>83</v>
      </c>
      <c r="AY135" s="20" t="s">
        <v>118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20" t="s">
        <v>81</v>
      </c>
      <c r="BK135" s="188">
        <f>ROUND(I135*H135,2)</f>
        <v>0</v>
      </c>
      <c r="BL135" s="20" t="s">
        <v>125</v>
      </c>
      <c r="BM135" s="187" t="s">
        <v>200</v>
      </c>
    </row>
    <row r="136" spans="1:47" s="2" customFormat="1" ht="11.25">
      <c r="A136" s="37"/>
      <c r="B136" s="38"/>
      <c r="C136" s="39"/>
      <c r="D136" s="189" t="s">
        <v>127</v>
      </c>
      <c r="E136" s="39"/>
      <c r="F136" s="190" t="s">
        <v>201</v>
      </c>
      <c r="G136" s="39"/>
      <c r="H136" s="39"/>
      <c r="I136" s="191"/>
      <c r="J136" s="39"/>
      <c r="K136" s="39"/>
      <c r="L136" s="42"/>
      <c r="M136" s="192"/>
      <c r="N136" s="193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127</v>
      </c>
      <c r="AU136" s="20" t="s">
        <v>83</v>
      </c>
    </row>
    <row r="137" spans="2:51" s="14" customFormat="1" ht="11.25">
      <c r="B137" s="205"/>
      <c r="C137" s="206"/>
      <c r="D137" s="196" t="s">
        <v>129</v>
      </c>
      <c r="E137" s="207" t="s">
        <v>19</v>
      </c>
      <c r="F137" s="208" t="s">
        <v>202</v>
      </c>
      <c r="G137" s="206"/>
      <c r="H137" s="209">
        <v>129.55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129</v>
      </c>
      <c r="AU137" s="215" t="s">
        <v>83</v>
      </c>
      <c r="AV137" s="14" t="s">
        <v>83</v>
      </c>
      <c r="AW137" s="14" t="s">
        <v>35</v>
      </c>
      <c r="AX137" s="14" t="s">
        <v>81</v>
      </c>
      <c r="AY137" s="215" t="s">
        <v>118</v>
      </c>
    </row>
    <row r="138" spans="1:65" s="2" customFormat="1" ht="24.2" customHeight="1">
      <c r="A138" s="37"/>
      <c r="B138" s="38"/>
      <c r="C138" s="176" t="s">
        <v>203</v>
      </c>
      <c r="D138" s="176" t="s">
        <v>120</v>
      </c>
      <c r="E138" s="177" t="s">
        <v>204</v>
      </c>
      <c r="F138" s="178" t="s">
        <v>205</v>
      </c>
      <c r="G138" s="179" t="s">
        <v>206</v>
      </c>
      <c r="H138" s="180">
        <v>226.782</v>
      </c>
      <c r="I138" s="181"/>
      <c r="J138" s="182">
        <f>ROUND(I138*H138,2)</f>
        <v>0</v>
      </c>
      <c r="K138" s="178" t="s">
        <v>124</v>
      </c>
      <c r="L138" s="42"/>
      <c r="M138" s="183" t="s">
        <v>19</v>
      </c>
      <c r="N138" s="184" t="s">
        <v>44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7" t="s">
        <v>125</v>
      </c>
      <c r="AT138" s="187" t="s">
        <v>120</v>
      </c>
      <c r="AU138" s="187" t="s">
        <v>83</v>
      </c>
      <c r="AY138" s="20" t="s">
        <v>118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20" t="s">
        <v>81</v>
      </c>
      <c r="BK138" s="188">
        <f>ROUND(I138*H138,2)</f>
        <v>0</v>
      </c>
      <c r="BL138" s="20" t="s">
        <v>125</v>
      </c>
      <c r="BM138" s="187" t="s">
        <v>207</v>
      </c>
    </row>
    <row r="139" spans="1:47" s="2" customFormat="1" ht="11.25">
      <c r="A139" s="37"/>
      <c r="B139" s="38"/>
      <c r="C139" s="39"/>
      <c r="D139" s="189" t="s">
        <v>127</v>
      </c>
      <c r="E139" s="39"/>
      <c r="F139" s="190" t="s">
        <v>208</v>
      </c>
      <c r="G139" s="39"/>
      <c r="H139" s="39"/>
      <c r="I139" s="191"/>
      <c r="J139" s="39"/>
      <c r="K139" s="39"/>
      <c r="L139" s="42"/>
      <c r="M139" s="192"/>
      <c r="N139" s="193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127</v>
      </c>
      <c r="AU139" s="20" t="s">
        <v>83</v>
      </c>
    </row>
    <row r="140" spans="2:51" s="14" customFormat="1" ht="11.25">
      <c r="B140" s="205"/>
      <c r="C140" s="206"/>
      <c r="D140" s="196" t="s">
        <v>129</v>
      </c>
      <c r="E140" s="207" t="s">
        <v>19</v>
      </c>
      <c r="F140" s="208" t="s">
        <v>209</v>
      </c>
      <c r="G140" s="206"/>
      <c r="H140" s="209">
        <v>226.782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129</v>
      </c>
      <c r="AU140" s="215" t="s">
        <v>83</v>
      </c>
      <c r="AV140" s="14" t="s">
        <v>83</v>
      </c>
      <c r="AW140" s="14" t="s">
        <v>35</v>
      </c>
      <c r="AX140" s="14" t="s">
        <v>81</v>
      </c>
      <c r="AY140" s="215" t="s">
        <v>118</v>
      </c>
    </row>
    <row r="141" spans="2:63" s="12" customFormat="1" ht="22.9" customHeight="1">
      <c r="B141" s="160"/>
      <c r="C141" s="161"/>
      <c r="D141" s="162" t="s">
        <v>72</v>
      </c>
      <c r="E141" s="174" t="s">
        <v>149</v>
      </c>
      <c r="F141" s="174" t="s">
        <v>210</v>
      </c>
      <c r="G141" s="161"/>
      <c r="H141" s="161"/>
      <c r="I141" s="164"/>
      <c r="J141" s="175">
        <f>BK141</f>
        <v>0</v>
      </c>
      <c r="K141" s="161"/>
      <c r="L141" s="166"/>
      <c r="M141" s="167"/>
      <c r="N141" s="168"/>
      <c r="O141" s="168"/>
      <c r="P141" s="169">
        <f>SUM(P142:P190)</f>
        <v>0</v>
      </c>
      <c r="Q141" s="168"/>
      <c r="R141" s="169">
        <f>SUM(R142:R190)</f>
        <v>80.63912</v>
      </c>
      <c r="S141" s="168"/>
      <c r="T141" s="170">
        <f>SUM(T142:T190)</f>
        <v>0</v>
      </c>
      <c r="AR141" s="171" t="s">
        <v>81</v>
      </c>
      <c r="AT141" s="172" t="s">
        <v>72</v>
      </c>
      <c r="AU141" s="172" t="s">
        <v>81</v>
      </c>
      <c r="AY141" s="171" t="s">
        <v>118</v>
      </c>
      <c r="BK141" s="173">
        <f>SUM(BK142:BK190)</f>
        <v>0</v>
      </c>
    </row>
    <row r="142" spans="1:65" s="2" customFormat="1" ht="21.75" customHeight="1">
      <c r="A142" s="37"/>
      <c r="B142" s="38"/>
      <c r="C142" s="176" t="s">
        <v>211</v>
      </c>
      <c r="D142" s="176" t="s">
        <v>120</v>
      </c>
      <c r="E142" s="177" t="s">
        <v>212</v>
      </c>
      <c r="F142" s="178" t="s">
        <v>213</v>
      </c>
      <c r="G142" s="179" t="s">
        <v>123</v>
      </c>
      <c r="H142" s="180">
        <v>593</v>
      </c>
      <c r="I142" s="181"/>
      <c r="J142" s="182">
        <f>ROUND(I142*H142,2)</f>
        <v>0</v>
      </c>
      <c r="K142" s="178" t="s">
        <v>124</v>
      </c>
      <c r="L142" s="42"/>
      <c r="M142" s="183" t="s">
        <v>19</v>
      </c>
      <c r="N142" s="184" t="s">
        <v>44</v>
      </c>
      <c r="O142" s="67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7" t="s">
        <v>125</v>
      </c>
      <c r="AT142" s="187" t="s">
        <v>120</v>
      </c>
      <c r="AU142" s="187" t="s">
        <v>83</v>
      </c>
      <c r="AY142" s="20" t="s">
        <v>118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20" t="s">
        <v>81</v>
      </c>
      <c r="BK142" s="188">
        <f>ROUND(I142*H142,2)</f>
        <v>0</v>
      </c>
      <c r="BL142" s="20" t="s">
        <v>125</v>
      </c>
      <c r="BM142" s="187" t="s">
        <v>214</v>
      </c>
    </row>
    <row r="143" spans="1:47" s="2" customFormat="1" ht="11.25">
      <c r="A143" s="37"/>
      <c r="B143" s="38"/>
      <c r="C143" s="39"/>
      <c r="D143" s="189" t="s">
        <v>127</v>
      </c>
      <c r="E143" s="39"/>
      <c r="F143" s="190" t="s">
        <v>215</v>
      </c>
      <c r="G143" s="39"/>
      <c r="H143" s="39"/>
      <c r="I143" s="191"/>
      <c r="J143" s="39"/>
      <c r="K143" s="39"/>
      <c r="L143" s="42"/>
      <c r="M143" s="192"/>
      <c r="N143" s="193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127</v>
      </c>
      <c r="AU143" s="20" t="s">
        <v>83</v>
      </c>
    </row>
    <row r="144" spans="2:51" s="13" customFormat="1" ht="11.25">
      <c r="B144" s="194"/>
      <c r="C144" s="195"/>
      <c r="D144" s="196" t="s">
        <v>129</v>
      </c>
      <c r="E144" s="197" t="s">
        <v>19</v>
      </c>
      <c r="F144" s="198" t="s">
        <v>216</v>
      </c>
      <c r="G144" s="195"/>
      <c r="H144" s="197" t="s">
        <v>19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129</v>
      </c>
      <c r="AU144" s="204" t="s">
        <v>83</v>
      </c>
      <c r="AV144" s="13" t="s">
        <v>81</v>
      </c>
      <c r="AW144" s="13" t="s">
        <v>35</v>
      </c>
      <c r="AX144" s="13" t="s">
        <v>73</v>
      </c>
      <c r="AY144" s="204" t="s">
        <v>118</v>
      </c>
    </row>
    <row r="145" spans="2:51" s="14" customFormat="1" ht="11.25">
      <c r="B145" s="205"/>
      <c r="C145" s="206"/>
      <c r="D145" s="196" t="s">
        <v>129</v>
      </c>
      <c r="E145" s="207" t="s">
        <v>19</v>
      </c>
      <c r="F145" s="208" t="s">
        <v>217</v>
      </c>
      <c r="G145" s="206"/>
      <c r="H145" s="209">
        <v>122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129</v>
      </c>
      <c r="AU145" s="215" t="s">
        <v>83</v>
      </c>
      <c r="AV145" s="14" t="s">
        <v>83</v>
      </c>
      <c r="AW145" s="14" t="s">
        <v>35</v>
      </c>
      <c r="AX145" s="14" t="s">
        <v>73</v>
      </c>
      <c r="AY145" s="215" t="s">
        <v>118</v>
      </c>
    </row>
    <row r="146" spans="2:51" s="14" customFormat="1" ht="11.25">
      <c r="B146" s="205"/>
      <c r="C146" s="206"/>
      <c r="D146" s="196" t="s">
        <v>129</v>
      </c>
      <c r="E146" s="207" t="s">
        <v>19</v>
      </c>
      <c r="F146" s="208" t="s">
        <v>218</v>
      </c>
      <c r="G146" s="206"/>
      <c r="H146" s="209">
        <v>122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129</v>
      </c>
      <c r="AU146" s="215" t="s">
        <v>83</v>
      </c>
      <c r="AV146" s="14" t="s">
        <v>83</v>
      </c>
      <c r="AW146" s="14" t="s">
        <v>35</v>
      </c>
      <c r="AX146" s="14" t="s">
        <v>73</v>
      </c>
      <c r="AY146" s="215" t="s">
        <v>118</v>
      </c>
    </row>
    <row r="147" spans="2:51" s="15" customFormat="1" ht="11.25">
      <c r="B147" s="216"/>
      <c r="C147" s="217"/>
      <c r="D147" s="196" t="s">
        <v>129</v>
      </c>
      <c r="E147" s="218" t="s">
        <v>19</v>
      </c>
      <c r="F147" s="219" t="s">
        <v>184</v>
      </c>
      <c r="G147" s="217"/>
      <c r="H147" s="220">
        <v>244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129</v>
      </c>
      <c r="AU147" s="226" t="s">
        <v>83</v>
      </c>
      <c r="AV147" s="15" t="s">
        <v>137</v>
      </c>
      <c r="AW147" s="15" t="s">
        <v>35</v>
      </c>
      <c r="AX147" s="15" t="s">
        <v>73</v>
      </c>
      <c r="AY147" s="226" t="s">
        <v>118</v>
      </c>
    </row>
    <row r="148" spans="2:51" s="14" customFormat="1" ht="11.25">
      <c r="B148" s="205"/>
      <c r="C148" s="206"/>
      <c r="D148" s="196" t="s">
        <v>129</v>
      </c>
      <c r="E148" s="207" t="s">
        <v>19</v>
      </c>
      <c r="F148" s="208" t="s">
        <v>219</v>
      </c>
      <c r="G148" s="206"/>
      <c r="H148" s="209">
        <v>349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129</v>
      </c>
      <c r="AU148" s="215" t="s">
        <v>83</v>
      </c>
      <c r="AV148" s="14" t="s">
        <v>83</v>
      </c>
      <c r="AW148" s="14" t="s">
        <v>35</v>
      </c>
      <c r="AX148" s="14" t="s">
        <v>73</v>
      </c>
      <c r="AY148" s="215" t="s">
        <v>118</v>
      </c>
    </row>
    <row r="149" spans="2:51" s="15" customFormat="1" ht="11.25">
      <c r="B149" s="216"/>
      <c r="C149" s="217"/>
      <c r="D149" s="196" t="s">
        <v>129</v>
      </c>
      <c r="E149" s="218" t="s">
        <v>19</v>
      </c>
      <c r="F149" s="219" t="s">
        <v>184</v>
      </c>
      <c r="G149" s="217"/>
      <c r="H149" s="220">
        <v>349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129</v>
      </c>
      <c r="AU149" s="226" t="s">
        <v>83</v>
      </c>
      <c r="AV149" s="15" t="s">
        <v>137</v>
      </c>
      <c r="AW149" s="15" t="s">
        <v>35</v>
      </c>
      <c r="AX149" s="15" t="s">
        <v>73</v>
      </c>
      <c r="AY149" s="226" t="s">
        <v>118</v>
      </c>
    </row>
    <row r="150" spans="2:51" s="16" customFormat="1" ht="11.25">
      <c r="B150" s="227"/>
      <c r="C150" s="228"/>
      <c r="D150" s="196" t="s">
        <v>129</v>
      </c>
      <c r="E150" s="229" t="s">
        <v>19</v>
      </c>
      <c r="F150" s="230" t="s">
        <v>186</v>
      </c>
      <c r="G150" s="228"/>
      <c r="H150" s="231">
        <v>593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129</v>
      </c>
      <c r="AU150" s="237" t="s">
        <v>83</v>
      </c>
      <c r="AV150" s="16" t="s">
        <v>125</v>
      </c>
      <c r="AW150" s="16" t="s">
        <v>35</v>
      </c>
      <c r="AX150" s="16" t="s">
        <v>81</v>
      </c>
      <c r="AY150" s="237" t="s">
        <v>118</v>
      </c>
    </row>
    <row r="151" spans="1:65" s="2" customFormat="1" ht="21.75" customHeight="1">
      <c r="A151" s="37"/>
      <c r="B151" s="38"/>
      <c r="C151" s="176" t="s">
        <v>220</v>
      </c>
      <c r="D151" s="176" t="s">
        <v>120</v>
      </c>
      <c r="E151" s="177" t="s">
        <v>221</v>
      </c>
      <c r="F151" s="178" t="s">
        <v>222</v>
      </c>
      <c r="G151" s="179" t="s">
        <v>123</v>
      </c>
      <c r="H151" s="180">
        <v>288</v>
      </c>
      <c r="I151" s="181"/>
      <c r="J151" s="182">
        <f>ROUND(I151*H151,2)</f>
        <v>0</v>
      </c>
      <c r="K151" s="178" t="s">
        <v>124</v>
      </c>
      <c r="L151" s="42"/>
      <c r="M151" s="183" t="s">
        <v>19</v>
      </c>
      <c r="N151" s="184" t="s">
        <v>44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125</v>
      </c>
      <c r="AT151" s="187" t="s">
        <v>120</v>
      </c>
      <c r="AU151" s="187" t="s">
        <v>83</v>
      </c>
      <c r="AY151" s="20" t="s">
        <v>118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81</v>
      </c>
      <c r="BK151" s="188">
        <f>ROUND(I151*H151,2)</f>
        <v>0</v>
      </c>
      <c r="BL151" s="20" t="s">
        <v>125</v>
      </c>
      <c r="BM151" s="187" t="s">
        <v>223</v>
      </c>
    </row>
    <row r="152" spans="1:47" s="2" customFormat="1" ht="11.25">
      <c r="A152" s="37"/>
      <c r="B152" s="38"/>
      <c r="C152" s="39"/>
      <c r="D152" s="189" t="s">
        <v>127</v>
      </c>
      <c r="E152" s="39"/>
      <c r="F152" s="190" t="s">
        <v>224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127</v>
      </c>
      <c r="AU152" s="20" t="s">
        <v>83</v>
      </c>
    </row>
    <row r="153" spans="2:51" s="13" customFormat="1" ht="11.25">
      <c r="B153" s="194"/>
      <c r="C153" s="195"/>
      <c r="D153" s="196" t="s">
        <v>129</v>
      </c>
      <c r="E153" s="197" t="s">
        <v>19</v>
      </c>
      <c r="F153" s="198" t="s">
        <v>216</v>
      </c>
      <c r="G153" s="195"/>
      <c r="H153" s="197" t="s">
        <v>19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129</v>
      </c>
      <c r="AU153" s="204" t="s">
        <v>83</v>
      </c>
      <c r="AV153" s="13" t="s">
        <v>81</v>
      </c>
      <c r="AW153" s="13" t="s">
        <v>35</v>
      </c>
      <c r="AX153" s="13" t="s">
        <v>73</v>
      </c>
      <c r="AY153" s="204" t="s">
        <v>118</v>
      </c>
    </row>
    <row r="154" spans="2:51" s="14" customFormat="1" ht="11.25">
      <c r="B154" s="205"/>
      <c r="C154" s="206"/>
      <c r="D154" s="196" t="s">
        <v>129</v>
      </c>
      <c r="E154" s="207" t="s">
        <v>19</v>
      </c>
      <c r="F154" s="208" t="s">
        <v>225</v>
      </c>
      <c r="G154" s="206"/>
      <c r="H154" s="209">
        <v>288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129</v>
      </c>
      <c r="AU154" s="215" t="s">
        <v>83</v>
      </c>
      <c r="AV154" s="14" t="s">
        <v>83</v>
      </c>
      <c r="AW154" s="14" t="s">
        <v>35</v>
      </c>
      <c r="AX154" s="14" t="s">
        <v>81</v>
      </c>
      <c r="AY154" s="215" t="s">
        <v>118</v>
      </c>
    </row>
    <row r="155" spans="1:65" s="2" customFormat="1" ht="16.5" customHeight="1">
      <c r="A155" s="37"/>
      <c r="B155" s="38"/>
      <c r="C155" s="176" t="s">
        <v>226</v>
      </c>
      <c r="D155" s="176" t="s">
        <v>120</v>
      </c>
      <c r="E155" s="177" t="s">
        <v>227</v>
      </c>
      <c r="F155" s="178" t="s">
        <v>228</v>
      </c>
      <c r="G155" s="179" t="s">
        <v>123</v>
      </c>
      <c r="H155" s="180">
        <v>13</v>
      </c>
      <c r="I155" s="181"/>
      <c r="J155" s="182">
        <f>ROUND(I155*H155,2)</f>
        <v>0</v>
      </c>
      <c r="K155" s="178" t="s">
        <v>124</v>
      </c>
      <c r="L155" s="42"/>
      <c r="M155" s="183" t="s">
        <v>19</v>
      </c>
      <c r="N155" s="184" t="s">
        <v>44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7" t="s">
        <v>125</v>
      </c>
      <c r="AT155" s="187" t="s">
        <v>120</v>
      </c>
      <c r="AU155" s="187" t="s">
        <v>83</v>
      </c>
      <c r="AY155" s="20" t="s">
        <v>118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20" t="s">
        <v>81</v>
      </c>
      <c r="BK155" s="188">
        <f>ROUND(I155*H155,2)</f>
        <v>0</v>
      </c>
      <c r="BL155" s="20" t="s">
        <v>125</v>
      </c>
      <c r="BM155" s="187" t="s">
        <v>229</v>
      </c>
    </row>
    <row r="156" spans="1:47" s="2" customFormat="1" ht="11.25">
      <c r="A156" s="37"/>
      <c r="B156" s="38"/>
      <c r="C156" s="39"/>
      <c r="D156" s="189" t="s">
        <v>127</v>
      </c>
      <c r="E156" s="39"/>
      <c r="F156" s="190" t="s">
        <v>230</v>
      </c>
      <c r="G156" s="39"/>
      <c r="H156" s="39"/>
      <c r="I156" s="191"/>
      <c r="J156" s="39"/>
      <c r="K156" s="39"/>
      <c r="L156" s="42"/>
      <c r="M156" s="192"/>
      <c r="N156" s="193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20" t="s">
        <v>127</v>
      </c>
      <c r="AU156" s="20" t="s">
        <v>83</v>
      </c>
    </row>
    <row r="157" spans="1:65" s="2" customFormat="1" ht="24.2" customHeight="1">
      <c r="A157" s="37"/>
      <c r="B157" s="38"/>
      <c r="C157" s="176" t="s">
        <v>231</v>
      </c>
      <c r="D157" s="176" t="s">
        <v>120</v>
      </c>
      <c r="E157" s="177" t="s">
        <v>232</v>
      </c>
      <c r="F157" s="178" t="s">
        <v>233</v>
      </c>
      <c r="G157" s="179" t="s">
        <v>123</v>
      </c>
      <c r="H157" s="180">
        <v>13</v>
      </c>
      <c r="I157" s="181"/>
      <c r="J157" s="182">
        <f>ROUND(I157*H157,2)</f>
        <v>0</v>
      </c>
      <c r="K157" s="178" t="s">
        <v>124</v>
      </c>
      <c r="L157" s="42"/>
      <c r="M157" s="183" t="s">
        <v>19</v>
      </c>
      <c r="N157" s="184" t="s">
        <v>44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7" t="s">
        <v>125</v>
      </c>
      <c r="AT157" s="187" t="s">
        <v>120</v>
      </c>
      <c r="AU157" s="187" t="s">
        <v>83</v>
      </c>
      <c r="AY157" s="20" t="s">
        <v>118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20" t="s">
        <v>81</v>
      </c>
      <c r="BK157" s="188">
        <f>ROUND(I157*H157,2)</f>
        <v>0</v>
      </c>
      <c r="BL157" s="20" t="s">
        <v>125</v>
      </c>
      <c r="BM157" s="187" t="s">
        <v>234</v>
      </c>
    </row>
    <row r="158" spans="1:47" s="2" customFormat="1" ht="11.25">
      <c r="A158" s="37"/>
      <c r="B158" s="38"/>
      <c r="C158" s="39"/>
      <c r="D158" s="189" t="s">
        <v>127</v>
      </c>
      <c r="E158" s="39"/>
      <c r="F158" s="190" t="s">
        <v>235</v>
      </c>
      <c r="G158" s="39"/>
      <c r="H158" s="39"/>
      <c r="I158" s="191"/>
      <c r="J158" s="39"/>
      <c r="K158" s="39"/>
      <c r="L158" s="42"/>
      <c r="M158" s="192"/>
      <c r="N158" s="193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127</v>
      </c>
      <c r="AU158" s="20" t="s">
        <v>83</v>
      </c>
    </row>
    <row r="159" spans="2:51" s="14" customFormat="1" ht="11.25">
      <c r="B159" s="205"/>
      <c r="C159" s="206"/>
      <c r="D159" s="196" t="s">
        <v>129</v>
      </c>
      <c r="E159" s="207" t="s">
        <v>19</v>
      </c>
      <c r="F159" s="208" t="s">
        <v>236</v>
      </c>
      <c r="G159" s="206"/>
      <c r="H159" s="209">
        <v>13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129</v>
      </c>
      <c r="AU159" s="215" t="s">
        <v>83</v>
      </c>
      <c r="AV159" s="14" t="s">
        <v>83</v>
      </c>
      <c r="AW159" s="14" t="s">
        <v>35</v>
      </c>
      <c r="AX159" s="14" t="s">
        <v>81</v>
      </c>
      <c r="AY159" s="215" t="s">
        <v>118</v>
      </c>
    </row>
    <row r="160" spans="1:65" s="2" customFormat="1" ht="44.25" customHeight="1">
      <c r="A160" s="37"/>
      <c r="B160" s="38"/>
      <c r="C160" s="176" t="s">
        <v>237</v>
      </c>
      <c r="D160" s="176" t="s">
        <v>120</v>
      </c>
      <c r="E160" s="177" t="s">
        <v>238</v>
      </c>
      <c r="F160" s="178" t="s">
        <v>239</v>
      </c>
      <c r="G160" s="179" t="s">
        <v>123</v>
      </c>
      <c r="H160" s="180">
        <v>288</v>
      </c>
      <c r="I160" s="181"/>
      <c r="J160" s="182">
        <f>ROUND(I160*H160,2)</f>
        <v>0</v>
      </c>
      <c r="K160" s="178" t="s">
        <v>124</v>
      </c>
      <c r="L160" s="42"/>
      <c r="M160" s="183" t="s">
        <v>19</v>
      </c>
      <c r="N160" s="184" t="s">
        <v>44</v>
      </c>
      <c r="O160" s="67"/>
      <c r="P160" s="185">
        <f>O160*H160</f>
        <v>0</v>
      </c>
      <c r="Q160" s="185">
        <v>0.08922</v>
      </c>
      <c r="R160" s="185">
        <f>Q160*H160</f>
        <v>25.695359999999997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125</v>
      </c>
      <c r="AT160" s="187" t="s">
        <v>120</v>
      </c>
      <c r="AU160" s="187" t="s">
        <v>83</v>
      </c>
      <c r="AY160" s="20" t="s">
        <v>118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81</v>
      </c>
      <c r="BK160" s="188">
        <f>ROUND(I160*H160,2)</f>
        <v>0</v>
      </c>
      <c r="BL160" s="20" t="s">
        <v>125</v>
      </c>
      <c r="BM160" s="187" t="s">
        <v>240</v>
      </c>
    </row>
    <row r="161" spans="1:47" s="2" customFormat="1" ht="11.25">
      <c r="A161" s="37"/>
      <c r="B161" s="38"/>
      <c r="C161" s="39"/>
      <c r="D161" s="189" t="s">
        <v>127</v>
      </c>
      <c r="E161" s="39"/>
      <c r="F161" s="190" t="s">
        <v>241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127</v>
      </c>
      <c r="AU161" s="20" t="s">
        <v>83</v>
      </c>
    </row>
    <row r="162" spans="2:51" s="13" customFormat="1" ht="11.25">
      <c r="B162" s="194"/>
      <c r="C162" s="195"/>
      <c r="D162" s="196" t="s">
        <v>129</v>
      </c>
      <c r="E162" s="197" t="s">
        <v>19</v>
      </c>
      <c r="F162" s="198" t="s">
        <v>242</v>
      </c>
      <c r="G162" s="195"/>
      <c r="H162" s="197" t="s">
        <v>19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129</v>
      </c>
      <c r="AU162" s="204" t="s">
        <v>83</v>
      </c>
      <c r="AV162" s="13" t="s">
        <v>81</v>
      </c>
      <c r="AW162" s="13" t="s">
        <v>35</v>
      </c>
      <c r="AX162" s="13" t="s">
        <v>73</v>
      </c>
      <c r="AY162" s="204" t="s">
        <v>118</v>
      </c>
    </row>
    <row r="163" spans="2:51" s="14" customFormat="1" ht="11.25">
      <c r="B163" s="205"/>
      <c r="C163" s="206"/>
      <c r="D163" s="196" t="s">
        <v>129</v>
      </c>
      <c r="E163" s="207" t="s">
        <v>19</v>
      </c>
      <c r="F163" s="208" t="s">
        <v>243</v>
      </c>
      <c r="G163" s="206"/>
      <c r="H163" s="209">
        <v>286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129</v>
      </c>
      <c r="AU163" s="215" t="s">
        <v>83</v>
      </c>
      <c r="AV163" s="14" t="s">
        <v>83</v>
      </c>
      <c r="AW163" s="14" t="s">
        <v>35</v>
      </c>
      <c r="AX163" s="14" t="s">
        <v>73</v>
      </c>
      <c r="AY163" s="215" t="s">
        <v>118</v>
      </c>
    </row>
    <row r="164" spans="2:51" s="14" customFormat="1" ht="11.25">
      <c r="B164" s="205"/>
      <c r="C164" s="206"/>
      <c r="D164" s="196" t="s">
        <v>129</v>
      </c>
      <c r="E164" s="207" t="s">
        <v>19</v>
      </c>
      <c r="F164" s="208" t="s">
        <v>244</v>
      </c>
      <c r="G164" s="206"/>
      <c r="H164" s="209">
        <v>2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129</v>
      </c>
      <c r="AU164" s="215" t="s">
        <v>83</v>
      </c>
      <c r="AV164" s="14" t="s">
        <v>83</v>
      </c>
      <c r="AW164" s="14" t="s">
        <v>35</v>
      </c>
      <c r="AX164" s="14" t="s">
        <v>73</v>
      </c>
      <c r="AY164" s="215" t="s">
        <v>118</v>
      </c>
    </row>
    <row r="165" spans="2:51" s="16" customFormat="1" ht="11.25">
      <c r="B165" s="227"/>
      <c r="C165" s="228"/>
      <c r="D165" s="196" t="s">
        <v>129</v>
      </c>
      <c r="E165" s="229" t="s">
        <v>19</v>
      </c>
      <c r="F165" s="230" t="s">
        <v>186</v>
      </c>
      <c r="G165" s="228"/>
      <c r="H165" s="231">
        <v>288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129</v>
      </c>
      <c r="AU165" s="237" t="s">
        <v>83</v>
      </c>
      <c r="AV165" s="16" t="s">
        <v>125</v>
      </c>
      <c r="AW165" s="16" t="s">
        <v>35</v>
      </c>
      <c r="AX165" s="16" t="s">
        <v>81</v>
      </c>
      <c r="AY165" s="237" t="s">
        <v>118</v>
      </c>
    </row>
    <row r="166" spans="1:65" s="2" customFormat="1" ht="16.5" customHeight="1">
      <c r="A166" s="37"/>
      <c r="B166" s="38"/>
      <c r="C166" s="238" t="s">
        <v>245</v>
      </c>
      <c r="D166" s="238" t="s">
        <v>246</v>
      </c>
      <c r="E166" s="239" t="s">
        <v>247</v>
      </c>
      <c r="F166" s="240" t="s">
        <v>248</v>
      </c>
      <c r="G166" s="241" t="s">
        <v>123</v>
      </c>
      <c r="H166" s="242">
        <v>2.04</v>
      </c>
      <c r="I166" s="243"/>
      <c r="J166" s="244">
        <f>ROUND(I166*H166,2)</f>
        <v>0</v>
      </c>
      <c r="K166" s="240" t="s">
        <v>124</v>
      </c>
      <c r="L166" s="245"/>
      <c r="M166" s="246" t="s">
        <v>19</v>
      </c>
      <c r="N166" s="247" t="s">
        <v>44</v>
      </c>
      <c r="O166" s="67"/>
      <c r="P166" s="185">
        <f>O166*H166</f>
        <v>0</v>
      </c>
      <c r="Q166" s="185">
        <v>0.131</v>
      </c>
      <c r="R166" s="185">
        <f>Q166*H166</f>
        <v>0.26724000000000003</v>
      </c>
      <c r="S166" s="185">
        <v>0</v>
      </c>
      <c r="T166" s="18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7" t="s">
        <v>167</v>
      </c>
      <c r="AT166" s="187" t="s">
        <v>246</v>
      </c>
      <c r="AU166" s="187" t="s">
        <v>83</v>
      </c>
      <c r="AY166" s="20" t="s">
        <v>118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20" t="s">
        <v>81</v>
      </c>
      <c r="BK166" s="188">
        <f>ROUND(I166*H166,2)</f>
        <v>0</v>
      </c>
      <c r="BL166" s="20" t="s">
        <v>125</v>
      </c>
      <c r="BM166" s="187" t="s">
        <v>249</v>
      </c>
    </row>
    <row r="167" spans="2:51" s="13" customFormat="1" ht="11.25">
      <c r="B167" s="194"/>
      <c r="C167" s="195"/>
      <c r="D167" s="196" t="s">
        <v>129</v>
      </c>
      <c r="E167" s="197" t="s">
        <v>19</v>
      </c>
      <c r="F167" s="198" t="s">
        <v>242</v>
      </c>
      <c r="G167" s="195"/>
      <c r="H167" s="197" t="s">
        <v>19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129</v>
      </c>
      <c r="AU167" s="204" t="s">
        <v>83</v>
      </c>
      <c r="AV167" s="13" t="s">
        <v>81</v>
      </c>
      <c r="AW167" s="13" t="s">
        <v>35</v>
      </c>
      <c r="AX167" s="13" t="s">
        <v>73</v>
      </c>
      <c r="AY167" s="204" t="s">
        <v>118</v>
      </c>
    </row>
    <row r="168" spans="2:51" s="14" customFormat="1" ht="11.25">
      <c r="B168" s="205"/>
      <c r="C168" s="206"/>
      <c r="D168" s="196" t="s">
        <v>129</v>
      </c>
      <c r="E168" s="207" t="s">
        <v>19</v>
      </c>
      <c r="F168" s="208" t="s">
        <v>244</v>
      </c>
      <c r="G168" s="206"/>
      <c r="H168" s="209">
        <v>2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129</v>
      </c>
      <c r="AU168" s="215" t="s">
        <v>83</v>
      </c>
      <c r="AV168" s="14" t="s">
        <v>83</v>
      </c>
      <c r="AW168" s="14" t="s">
        <v>35</v>
      </c>
      <c r="AX168" s="14" t="s">
        <v>73</v>
      </c>
      <c r="AY168" s="215" t="s">
        <v>118</v>
      </c>
    </row>
    <row r="169" spans="2:51" s="15" customFormat="1" ht="11.25">
      <c r="B169" s="216"/>
      <c r="C169" s="217"/>
      <c r="D169" s="196" t="s">
        <v>129</v>
      </c>
      <c r="E169" s="218" t="s">
        <v>19</v>
      </c>
      <c r="F169" s="219" t="s">
        <v>184</v>
      </c>
      <c r="G169" s="217"/>
      <c r="H169" s="220">
        <v>2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129</v>
      </c>
      <c r="AU169" s="226" t="s">
        <v>83</v>
      </c>
      <c r="AV169" s="15" t="s">
        <v>137</v>
      </c>
      <c r="AW169" s="15" t="s">
        <v>35</v>
      </c>
      <c r="AX169" s="15" t="s">
        <v>73</v>
      </c>
      <c r="AY169" s="226" t="s">
        <v>118</v>
      </c>
    </row>
    <row r="170" spans="2:51" s="14" customFormat="1" ht="11.25">
      <c r="B170" s="205"/>
      <c r="C170" s="206"/>
      <c r="D170" s="196" t="s">
        <v>129</v>
      </c>
      <c r="E170" s="207" t="s">
        <v>19</v>
      </c>
      <c r="F170" s="208" t="s">
        <v>250</v>
      </c>
      <c r="G170" s="206"/>
      <c r="H170" s="209">
        <v>2.04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129</v>
      </c>
      <c r="AU170" s="215" t="s">
        <v>83</v>
      </c>
      <c r="AV170" s="14" t="s">
        <v>83</v>
      </c>
      <c r="AW170" s="14" t="s">
        <v>35</v>
      </c>
      <c r="AX170" s="14" t="s">
        <v>81</v>
      </c>
      <c r="AY170" s="215" t="s">
        <v>118</v>
      </c>
    </row>
    <row r="171" spans="1:65" s="2" customFormat="1" ht="16.5" customHeight="1">
      <c r="A171" s="37"/>
      <c r="B171" s="38"/>
      <c r="C171" s="238" t="s">
        <v>251</v>
      </c>
      <c r="D171" s="238" t="s">
        <v>246</v>
      </c>
      <c r="E171" s="239" t="s">
        <v>252</v>
      </c>
      <c r="F171" s="240" t="s">
        <v>253</v>
      </c>
      <c r="G171" s="241" t="s">
        <v>123</v>
      </c>
      <c r="H171" s="242">
        <v>291.72</v>
      </c>
      <c r="I171" s="243"/>
      <c r="J171" s="244">
        <f>ROUND(I171*H171,2)</f>
        <v>0</v>
      </c>
      <c r="K171" s="240" t="s">
        <v>124</v>
      </c>
      <c r="L171" s="245"/>
      <c r="M171" s="246" t="s">
        <v>19</v>
      </c>
      <c r="N171" s="247" t="s">
        <v>44</v>
      </c>
      <c r="O171" s="67"/>
      <c r="P171" s="185">
        <f>O171*H171</f>
        <v>0</v>
      </c>
      <c r="Q171" s="185">
        <v>0.131</v>
      </c>
      <c r="R171" s="185">
        <f>Q171*H171</f>
        <v>38.215320000000006</v>
      </c>
      <c r="S171" s="185">
        <v>0</v>
      </c>
      <c r="T171" s="18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7" t="s">
        <v>167</v>
      </c>
      <c r="AT171" s="187" t="s">
        <v>246</v>
      </c>
      <c r="AU171" s="187" t="s">
        <v>83</v>
      </c>
      <c r="AY171" s="20" t="s">
        <v>118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20" t="s">
        <v>81</v>
      </c>
      <c r="BK171" s="188">
        <f>ROUND(I171*H171,2)</f>
        <v>0</v>
      </c>
      <c r="BL171" s="20" t="s">
        <v>125</v>
      </c>
      <c r="BM171" s="187" t="s">
        <v>254</v>
      </c>
    </row>
    <row r="172" spans="2:51" s="13" customFormat="1" ht="11.25">
      <c r="B172" s="194"/>
      <c r="C172" s="195"/>
      <c r="D172" s="196" t="s">
        <v>129</v>
      </c>
      <c r="E172" s="197" t="s">
        <v>19</v>
      </c>
      <c r="F172" s="198" t="s">
        <v>242</v>
      </c>
      <c r="G172" s="195"/>
      <c r="H172" s="197" t="s">
        <v>19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129</v>
      </c>
      <c r="AU172" s="204" t="s">
        <v>83</v>
      </c>
      <c r="AV172" s="13" t="s">
        <v>81</v>
      </c>
      <c r="AW172" s="13" t="s">
        <v>35</v>
      </c>
      <c r="AX172" s="13" t="s">
        <v>73</v>
      </c>
      <c r="AY172" s="204" t="s">
        <v>118</v>
      </c>
    </row>
    <row r="173" spans="2:51" s="14" customFormat="1" ht="11.25">
      <c r="B173" s="205"/>
      <c r="C173" s="206"/>
      <c r="D173" s="196" t="s">
        <v>129</v>
      </c>
      <c r="E173" s="207" t="s">
        <v>19</v>
      </c>
      <c r="F173" s="208" t="s">
        <v>243</v>
      </c>
      <c r="G173" s="206"/>
      <c r="H173" s="209">
        <v>286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129</v>
      </c>
      <c r="AU173" s="215" t="s">
        <v>83</v>
      </c>
      <c r="AV173" s="14" t="s">
        <v>83</v>
      </c>
      <c r="AW173" s="14" t="s">
        <v>35</v>
      </c>
      <c r="AX173" s="14" t="s">
        <v>73</v>
      </c>
      <c r="AY173" s="215" t="s">
        <v>118</v>
      </c>
    </row>
    <row r="174" spans="2:51" s="15" customFormat="1" ht="11.25">
      <c r="B174" s="216"/>
      <c r="C174" s="217"/>
      <c r="D174" s="196" t="s">
        <v>129</v>
      </c>
      <c r="E174" s="218" t="s">
        <v>19</v>
      </c>
      <c r="F174" s="219" t="s">
        <v>184</v>
      </c>
      <c r="G174" s="217"/>
      <c r="H174" s="220">
        <v>286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129</v>
      </c>
      <c r="AU174" s="226" t="s">
        <v>83</v>
      </c>
      <c r="AV174" s="15" t="s">
        <v>137</v>
      </c>
      <c r="AW174" s="15" t="s">
        <v>35</v>
      </c>
      <c r="AX174" s="15" t="s">
        <v>73</v>
      </c>
      <c r="AY174" s="226" t="s">
        <v>118</v>
      </c>
    </row>
    <row r="175" spans="2:51" s="14" customFormat="1" ht="11.25">
      <c r="B175" s="205"/>
      <c r="C175" s="206"/>
      <c r="D175" s="196" t="s">
        <v>129</v>
      </c>
      <c r="E175" s="207" t="s">
        <v>19</v>
      </c>
      <c r="F175" s="208" t="s">
        <v>255</v>
      </c>
      <c r="G175" s="206"/>
      <c r="H175" s="209">
        <v>291.72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129</v>
      </c>
      <c r="AU175" s="215" t="s">
        <v>83</v>
      </c>
      <c r="AV175" s="14" t="s">
        <v>83</v>
      </c>
      <c r="AW175" s="14" t="s">
        <v>35</v>
      </c>
      <c r="AX175" s="14" t="s">
        <v>81</v>
      </c>
      <c r="AY175" s="215" t="s">
        <v>118</v>
      </c>
    </row>
    <row r="176" spans="1:65" s="2" customFormat="1" ht="44.25" customHeight="1">
      <c r="A176" s="37"/>
      <c r="B176" s="38"/>
      <c r="C176" s="176" t="s">
        <v>7</v>
      </c>
      <c r="D176" s="176" t="s">
        <v>120</v>
      </c>
      <c r="E176" s="177" t="s">
        <v>256</v>
      </c>
      <c r="F176" s="178" t="s">
        <v>257</v>
      </c>
      <c r="G176" s="179" t="s">
        <v>123</v>
      </c>
      <c r="H176" s="180">
        <v>61</v>
      </c>
      <c r="I176" s="181"/>
      <c r="J176" s="182">
        <f>ROUND(I176*H176,2)</f>
        <v>0</v>
      </c>
      <c r="K176" s="178" t="s">
        <v>124</v>
      </c>
      <c r="L176" s="42"/>
      <c r="M176" s="183" t="s">
        <v>19</v>
      </c>
      <c r="N176" s="184" t="s">
        <v>44</v>
      </c>
      <c r="O176" s="67"/>
      <c r="P176" s="185">
        <f>O176*H176</f>
        <v>0</v>
      </c>
      <c r="Q176" s="185">
        <v>0.09062</v>
      </c>
      <c r="R176" s="185">
        <f>Q176*H176</f>
        <v>5.52782</v>
      </c>
      <c r="S176" s="185">
        <v>0</v>
      </c>
      <c r="T176" s="18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7" t="s">
        <v>125</v>
      </c>
      <c r="AT176" s="187" t="s">
        <v>120</v>
      </c>
      <c r="AU176" s="187" t="s">
        <v>83</v>
      </c>
      <c r="AY176" s="20" t="s">
        <v>118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20" t="s">
        <v>81</v>
      </c>
      <c r="BK176" s="188">
        <f>ROUND(I176*H176,2)</f>
        <v>0</v>
      </c>
      <c r="BL176" s="20" t="s">
        <v>125</v>
      </c>
      <c r="BM176" s="187" t="s">
        <v>258</v>
      </c>
    </row>
    <row r="177" spans="1:47" s="2" customFormat="1" ht="11.25">
      <c r="A177" s="37"/>
      <c r="B177" s="38"/>
      <c r="C177" s="39"/>
      <c r="D177" s="189" t="s">
        <v>127</v>
      </c>
      <c r="E177" s="39"/>
      <c r="F177" s="190" t="s">
        <v>259</v>
      </c>
      <c r="G177" s="39"/>
      <c r="H177" s="39"/>
      <c r="I177" s="191"/>
      <c r="J177" s="39"/>
      <c r="K177" s="39"/>
      <c r="L177" s="42"/>
      <c r="M177" s="192"/>
      <c r="N177" s="193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127</v>
      </c>
      <c r="AU177" s="20" t="s">
        <v>83</v>
      </c>
    </row>
    <row r="178" spans="2:51" s="13" customFormat="1" ht="11.25">
      <c r="B178" s="194"/>
      <c r="C178" s="195"/>
      <c r="D178" s="196" t="s">
        <v>129</v>
      </c>
      <c r="E178" s="197" t="s">
        <v>19</v>
      </c>
      <c r="F178" s="198" t="s">
        <v>216</v>
      </c>
      <c r="G178" s="195"/>
      <c r="H178" s="197" t="s">
        <v>19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129</v>
      </c>
      <c r="AU178" s="204" t="s">
        <v>83</v>
      </c>
      <c r="AV178" s="13" t="s">
        <v>81</v>
      </c>
      <c r="AW178" s="13" t="s">
        <v>35</v>
      </c>
      <c r="AX178" s="13" t="s">
        <v>73</v>
      </c>
      <c r="AY178" s="204" t="s">
        <v>118</v>
      </c>
    </row>
    <row r="179" spans="2:51" s="14" customFormat="1" ht="11.25">
      <c r="B179" s="205"/>
      <c r="C179" s="206"/>
      <c r="D179" s="196" t="s">
        <v>129</v>
      </c>
      <c r="E179" s="207" t="s">
        <v>19</v>
      </c>
      <c r="F179" s="208" t="s">
        <v>260</v>
      </c>
      <c r="G179" s="206"/>
      <c r="H179" s="209">
        <v>44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129</v>
      </c>
      <c r="AU179" s="215" t="s">
        <v>83</v>
      </c>
      <c r="AV179" s="14" t="s">
        <v>83</v>
      </c>
      <c r="AW179" s="14" t="s">
        <v>35</v>
      </c>
      <c r="AX179" s="14" t="s">
        <v>73</v>
      </c>
      <c r="AY179" s="215" t="s">
        <v>118</v>
      </c>
    </row>
    <row r="180" spans="2:51" s="14" customFormat="1" ht="11.25">
      <c r="B180" s="205"/>
      <c r="C180" s="206"/>
      <c r="D180" s="196" t="s">
        <v>129</v>
      </c>
      <c r="E180" s="207" t="s">
        <v>19</v>
      </c>
      <c r="F180" s="208" t="s">
        <v>261</v>
      </c>
      <c r="G180" s="206"/>
      <c r="H180" s="209">
        <v>17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129</v>
      </c>
      <c r="AU180" s="215" t="s">
        <v>83</v>
      </c>
      <c r="AV180" s="14" t="s">
        <v>83</v>
      </c>
      <c r="AW180" s="14" t="s">
        <v>35</v>
      </c>
      <c r="AX180" s="14" t="s">
        <v>73</v>
      </c>
      <c r="AY180" s="215" t="s">
        <v>118</v>
      </c>
    </row>
    <row r="181" spans="2:51" s="16" customFormat="1" ht="11.25">
      <c r="B181" s="227"/>
      <c r="C181" s="228"/>
      <c r="D181" s="196" t="s">
        <v>129</v>
      </c>
      <c r="E181" s="229" t="s">
        <v>19</v>
      </c>
      <c r="F181" s="230" t="s">
        <v>186</v>
      </c>
      <c r="G181" s="228"/>
      <c r="H181" s="231">
        <v>61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129</v>
      </c>
      <c r="AU181" s="237" t="s">
        <v>83</v>
      </c>
      <c r="AV181" s="16" t="s">
        <v>125</v>
      </c>
      <c r="AW181" s="16" t="s">
        <v>35</v>
      </c>
      <c r="AX181" s="16" t="s">
        <v>81</v>
      </c>
      <c r="AY181" s="237" t="s">
        <v>118</v>
      </c>
    </row>
    <row r="182" spans="1:65" s="2" customFormat="1" ht="16.5" customHeight="1">
      <c r="A182" s="37"/>
      <c r="B182" s="38"/>
      <c r="C182" s="238" t="s">
        <v>262</v>
      </c>
      <c r="D182" s="238" t="s">
        <v>246</v>
      </c>
      <c r="E182" s="239" t="s">
        <v>263</v>
      </c>
      <c r="F182" s="240" t="s">
        <v>264</v>
      </c>
      <c r="G182" s="241" t="s">
        <v>123</v>
      </c>
      <c r="H182" s="242">
        <v>44.88</v>
      </c>
      <c r="I182" s="243"/>
      <c r="J182" s="244">
        <f>ROUND(I182*H182,2)</f>
        <v>0</v>
      </c>
      <c r="K182" s="240" t="s">
        <v>124</v>
      </c>
      <c r="L182" s="245"/>
      <c r="M182" s="246" t="s">
        <v>19</v>
      </c>
      <c r="N182" s="247" t="s">
        <v>44</v>
      </c>
      <c r="O182" s="67"/>
      <c r="P182" s="185">
        <f>O182*H182</f>
        <v>0</v>
      </c>
      <c r="Q182" s="185">
        <v>0.176</v>
      </c>
      <c r="R182" s="185">
        <f>Q182*H182</f>
        <v>7.89888</v>
      </c>
      <c r="S182" s="185">
        <v>0</v>
      </c>
      <c r="T182" s="18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7" t="s">
        <v>167</v>
      </c>
      <c r="AT182" s="187" t="s">
        <v>246</v>
      </c>
      <c r="AU182" s="187" t="s">
        <v>83</v>
      </c>
      <c r="AY182" s="20" t="s">
        <v>118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20" t="s">
        <v>81</v>
      </c>
      <c r="BK182" s="188">
        <f>ROUND(I182*H182,2)</f>
        <v>0</v>
      </c>
      <c r="BL182" s="20" t="s">
        <v>125</v>
      </c>
      <c r="BM182" s="187" t="s">
        <v>265</v>
      </c>
    </row>
    <row r="183" spans="2:51" s="14" customFormat="1" ht="11.25">
      <c r="B183" s="205"/>
      <c r="C183" s="206"/>
      <c r="D183" s="196" t="s">
        <v>129</v>
      </c>
      <c r="E183" s="207" t="s">
        <v>19</v>
      </c>
      <c r="F183" s="208" t="s">
        <v>260</v>
      </c>
      <c r="G183" s="206"/>
      <c r="H183" s="209">
        <v>44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129</v>
      </c>
      <c r="AU183" s="215" t="s">
        <v>83</v>
      </c>
      <c r="AV183" s="14" t="s">
        <v>83</v>
      </c>
      <c r="AW183" s="14" t="s">
        <v>35</v>
      </c>
      <c r="AX183" s="14" t="s">
        <v>73</v>
      </c>
      <c r="AY183" s="215" t="s">
        <v>118</v>
      </c>
    </row>
    <row r="184" spans="2:51" s="15" customFormat="1" ht="11.25">
      <c r="B184" s="216"/>
      <c r="C184" s="217"/>
      <c r="D184" s="196" t="s">
        <v>129</v>
      </c>
      <c r="E184" s="218" t="s">
        <v>19</v>
      </c>
      <c r="F184" s="219" t="s">
        <v>184</v>
      </c>
      <c r="G184" s="217"/>
      <c r="H184" s="220">
        <v>44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129</v>
      </c>
      <c r="AU184" s="226" t="s">
        <v>83</v>
      </c>
      <c r="AV184" s="15" t="s">
        <v>137</v>
      </c>
      <c r="AW184" s="15" t="s">
        <v>35</v>
      </c>
      <c r="AX184" s="15" t="s">
        <v>73</v>
      </c>
      <c r="AY184" s="226" t="s">
        <v>118</v>
      </c>
    </row>
    <row r="185" spans="2:51" s="14" customFormat="1" ht="11.25">
      <c r="B185" s="205"/>
      <c r="C185" s="206"/>
      <c r="D185" s="196" t="s">
        <v>129</v>
      </c>
      <c r="E185" s="207" t="s">
        <v>19</v>
      </c>
      <c r="F185" s="208" t="s">
        <v>266</v>
      </c>
      <c r="G185" s="206"/>
      <c r="H185" s="209">
        <v>44.88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129</v>
      </c>
      <c r="AU185" s="215" t="s">
        <v>83</v>
      </c>
      <c r="AV185" s="14" t="s">
        <v>83</v>
      </c>
      <c r="AW185" s="14" t="s">
        <v>35</v>
      </c>
      <c r="AX185" s="14" t="s">
        <v>81</v>
      </c>
      <c r="AY185" s="215" t="s">
        <v>118</v>
      </c>
    </row>
    <row r="186" spans="1:65" s="2" customFormat="1" ht="16.5" customHeight="1">
      <c r="A186" s="37"/>
      <c r="B186" s="38"/>
      <c r="C186" s="238" t="s">
        <v>267</v>
      </c>
      <c r="D186" s="238" t="s">
        <v>246</v>
      </c>
      <c r="E186" s="239" t="s">
        <v>268</v>
      </c>
      <c r="F186" s="240" t="s">
        <v>269</v>
      </c>
      <c r="G186" s="241" t="s">
        <v>123</v>
      </c>
      <c r="H186" s="242">
        <v>17.34</v>
      </c>
      <c r="I186" s="243"/>
      <c r="J186" s="244">
        <f>ROUND(I186*H186,2)</f>
        <v>0</v>
      </c>
      <c r="K186" s="240" t="s">
        <v>124</v>
      </c>
      <c r="L186" s="245"/>
      <c r="M186" s="246" t="s">
        <v>19</v>
      </c>
      <c r="N186" s="247" t="s">
        <v>44</v>
      </c>
      <c r="O186" s="67"/>
      <c r="P186" s="185">
        <f>O186*H186</f>
        <v>0</v>
      </c>
      <c r="Q186" s="185">
        <v>0.175</v>
      </c>
      <c r="R186" s="185">
        <f>Q186*H186</f>
        <v>3.0345</v>
      </c>
      <c r="S186" s="185">
        <v>0</v>
      </c>
      <c r="T186" s="18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7" t="s">
        <v>167</v>
      </c>
      <c r="AT186" s="187" t="s">
        <v>246</v>
      </c>
      <c r="AU186" s="187" t="s">
        <v>83</v>
      </c>
      <c r="AY186" s="20" t="s">
        <v>118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20" t="s">
        <v>81</v>
      </c>
      <c r="BK186" s="188">
        <f>ROUND(I186*H186,2)</f>
        <v>0</v>
      </c>
      <c r="BL186" s="20" t="s">
        <v>125</v>
      </c>
      <c r="BM186" s="187" t="s">
        <v>270</v>
      </c>
    </row>
    <row r="187" spans="2:51" s="13" customFormat="1" ht="11.25">
      <c r="B187" s="194"/>
      <c r="C187" s="195"/>
      <c r="D187" s="196" t="s">
        <v>129</v>
      </c>
      <c r="E187" s="197" t="s">
        <v>19</v>
      </c>
      <c r="F187" s="198" t="s">
        <v>216</v>
      </c>
      <c r="G187" s="195"/>
      <c r="H187" s="197" t="s">
        <v>19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129</v>
      </c>
      <c r="AU187" s="204" t="s">
        <v>83</v>
      </c>
      <c r="AV187" s="13" t="s">
        <v>81</v>
      </c>
      <c r="AW187" s="13" t="s">
        <v>35</v>
      </c>
      <c r="AX187" s="13" t="s">
        <v>73</v>
      </c>
      <c r="AY187" s="204" t="s">
        <v>118</v>
      </c>
    </row>
    <row r="188" spans="2:51" s="14" customFormat="1" ht="11.25">
      <c r="B188" s="205"/>
      <c r="C188" s="206"/>
      <c r="D188" s="196" t="s">
        <v>129</v>
      </c>
      <c r="E188" s="207" t="s">
        <v>19</v>
      </c>
      <c r="F188" s="208" t="s">
        <v>261</v>
      </c>
      <c r="G188" s="206"/>
      <c r="H188" s="209">
        <v>17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129</v>
      </c>
      <c r="AU188" s="215" t="s">
        <v>83</v>
      </c>
      <c r="AV188" s="14" t="s">
        <v>83</v>
      </c>
      <c r="AW188" s="14" t="s">
        <v>35</v>
      </c>
      <c r="AX188" s="14" t="s">
        <v>73</v>
      </c>
      <c r="AY188" s="215" t="s">
        <v>118</v>
      </c>
    </row>
    <row r="189" spans="2:51" s="15" customFormat="1" ht="11.25">
      <c r="B189" s="216"/>
      <c r="C189" s="217"/>
      <c r="D189" s="196" t="s">
        <v>129</v>
      </c>
      <c r="E189" s="218" t="s">
        <v>19</v>
      </c>
      <c r="F189" s="219" t="s">
        <v>184</v>
      </c>
      <c r="G189" s="217"/>
      <c r="H189" s="220">
        <v>17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129</v>
      </c>
      <c r="AU189" s="226" t="s">
        <v>83</v>
      </c>
      <c r="AV189" s="15" t="s">
        <v>137</v>
      </c>
      <c r="AW189" s="15" t="s">
        <v>35</v>
      </c>
      <c r="AX189" s="15" t="s">
        <v>73</v>
      </c>
      <c r="AY189" s="226" t="s">
        <v>118</v>
      </c>
    </row>
    <row r="190" spans="2:51" s="14" customFormat="1" ht="11.25">
      <c r="B190" s="205"/>
      <c r="C190" s="206"/>
      <c r="D190" s="196" t="s">
        <v>129</v>
      </c>
      <c r="E190" s="207" t="s">
        <v>19</v>
      </c>
      <c r="F190" s="208" t="s">
        <v>271</v>
      </c>
      <c r="G190" s="206"/>
      <c r="H190" s="209">
        <v>17.34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129</v>
      </c>
      <c r="AU190" s="215" t="s">
        <v>83</v>
      </c>
      <c r="AV190" s="14" t="s">
        <v>83</v>
      </c>
      <c r="AW190" s="14" t="s">
        <v>35</v>
      </c>
      <c r="AX190" s="14" t="s">
        <v>81</v>
      </c>
      <c r="AY190" s="215" t="s">
        <v>118</v>
      </c>
    </row>
    <row r="191" spans="2:63" s="12" customFormat="1" ht="22.9" customHeight="1">
      <c r="B191" s="160"/>
      <c r="C191" s="161"/>
      <c r="D191" s="162" t="s">
        <v>72</v>
      </c>
      <c r="E191" s="174" t="s">
        <v>167</v>
      </c>
      <c r="F191" s="174" t="s">
        <v>272</v>
      </c>
      <c r="G191" s="161"/>
      <c r="H191" s="161"/>
      <c r="I191" s="164"/>
      <c r="J191" s="175">
        <f>BK191</f>
        <v>0</v>
      </c>
      <c r="K191" s="161"/>
      <c r="L191" s="166"/>
      <c r="M191" s="167"/>
      <c r="N191" s="168"/>
      <c r="O191" s="168"/>
      <c r="P191" s="169">
        <f>SUM(P192:P195)</f>
        <v>0</v>
      </c>
      <c r="Q191" s="168"/>
      <c r="R191" s="169">
        <f>SUM(R192:R195)</f>
        <v>2.8178</v>
      </c>
      <c r="S191" s="168"/>
      <c r="T191" s="170">
        <f>SUM(T192:T195)</f>
        <v>0</v>
      </c>
      <c r="AR191" s="171" t="s">
        <v>81</v>
      </c>
      <c r="AT191" s="172" t="s">
        <v>72</v>
      </c>
      <c r="AU191" s="172" t="s">
        <v>81</v>
      </c>
      <c r="AY191" s="171" t="s">
        <v>118</v>
      </c>
      <c r="BK191" s="173">
        <f>SUM(BK192:BK195)</f>
        <v>0</v>
      </c>
    </row>
    <row r="192" spans="1:65" s="2" customFormat="1" ht="16.5" customHeight="1">
      <c r="A192" s="37"/>
      <c r="B192" s="38"/>
      <c r="C192" s="176" t="s">
        <v>273</v>
      </c>
      <c r="D192" s="176" t="s">
        <v>120</v>
      </c>
      <c r="E192" s="177" t="s">
        <v>274</v>
      </c>
      <c r="F192" s="178" t="s">
        <v>275</v>
      </c>
      <c r="G192" s="179" t="s">
        <v>276</v>
      </c>
      <c r="H192" s="180">
        <v>3</v>
      </c>
      <c r="I192" s="181"/>
      <c r="J192" s="182">
        <f>ROUND(I192*H192,2)</f>
        <v>0</v>
      </c>
      <c r="K192" s="178" t="s">
        <v>277</v>
      </c>
      <c r="L192" s="42"/>
      <c r="M192" s="183" t="s">
        <v>19</v>
      </c>
      <c r="N192" s="184" t="s">
        <v>44</v>
      </c>
      <c r="O192" s="67"/>
      <c r="P192" s="185">
        <f>O192*H192</f>
        <v>0</v>
      </c>
      <c r="Q192" s="185">
        <v>0.4208</v>
      </c>
      <c r="R192" s="185">
        <f>Q192*H192</f>
        <v>1.2624</v>
      </c>
      <c r="S192" s="185">
        <v>0</v>
      </c>
      <c r="T192" s="18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7" t="s">
        <v>125</v>
      </c>
      <c r="AT192" s="187" t="s">
        <v>120</v>
      </c>
      <c r="AU192" s="187" t="s">
        <v>83</v>
      </c>
      <c r="AY192" s="20" t="s">
        <v>118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20" t="s">
        <v>81</v>
      </c>
      <c r="BK192" s="188">
        <f>ROUND(I192*H192,2)</f>
        <v>0</v>
      </c>
      <c r="BL192" s="20" t="s">
        <v>125</v>
      </c>
      <c r="BM192" s="187" t="s">
        <v>278</v>
      </c>
    </row>
    <row r="193" spans="2:51" s="14" customFormat="1" ht="11.25">
      <c r="B193" s="205"/>
      <c r="C193" s="206"/>
      <c r="D193" s="196" t="s">
        <v>129</v>
      </c>
      <c r="E193" s="207" t="s">
        <v>19</v>
      </c>
      <c r="F193" s="208" t="s">
        <v>279</v>
      </c>
      <c r="G193" s="206"/>
      <c r="H193" s="209">
        <v>3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129</v>
      </c>
      <c r="AU193" s="215" t="s">
        <v>83</v>
      </c>
      <c r="AV193" s="14" t="s">
        <v>83</v>
      </c>
      <c r="AW193" s="14" t="s">
        <v>35</v>
      </c>
      <c r="AX193" s="14" t="s">
        <v>81</v>
      </c>
      <c r="AY193" s="215" t="s">
        <v>118</v>
      </c>
    </row>
    <row r="194" spans="1:65" s="2" customFormat="1" ht="24.2" customHeight="1">
      <c r="A194" s="37"/>
      <c r="B194" s="38"/>
      <c r="C194" s="176" t="s">
        <v>280</v>
      </c>
      <c r="D194" s="176" t="s">
        <v>120</v>
      </c>
      <c r="E194" s="177" t="s">
        <v>281</v>
      </c>
      <c r="F194" s="178" t="s">
        <v>282</v>
      </c>
      <c r="G194" s="179" t="s">
        <v>276</v>
      </c>
      <c r="H194" s="180">
        <v>5</v>
      </c>
      <c r="I194" s="181"/>
      <c r="J194" s="182">
        <f>ROUND(I194*H194,2)</f>
        <v>0</v>
      </c>
      <c r="K194" s="178" t="s">
        <v>277</v>
      </c>
      <c r="L194" s="42"/>
      <c r="M194" s="183" t="s">
        <v>19</v>
      </c>
      <c r="N194" s="184" t="s">
        <v>44</v>
      </c>
      <c r="O194" s="67"/>
      <c r="P194" s="185">
        <f>O194*H194</f>
        <v>0</v>
      </c>
      <c r="Q194" s="185">
        <v>0.31108</v>
      </c>
      <c r="R194" s="185">
        <f>Q194*H194</f>
        <v>1.5554000000000001</v>
      </c>
      <c r="S194" s="185">
        <v>0</v>
      </c>
      <c r="T194" s="18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7" t="s">
        <v>125</v>
      </c>
      <c r="AT194" s="187" t="s">
        <v>120</v>
      </c>
      <c r="AU194" s="187" t="s">
        <v>83</v>
      </c>
      <c r="AY194" s="20" t="s">
        <v>118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20" t="s">
        <v>81</v>
      </c>
      <c r="BK194" s="188">
        <f>ROUND(I194*H194,2)</f>
        <v>0</v>
      </c>
      <c r="BL194" s="20" t="s">
        <v>125</v>
      </c>
      <c r="BM194" s="187" t="s">
        <v>283</v>
      </c>
    </row>
    <row r="195" spans="2:51" s="14" customFormat="1" ht="11.25">
      <c r="B195" s="205"/>
      <c r="C195" s="206"/>
      <c r="D195" s="196" t="s">
        <v>129</v>
      </c>
      <c r="E195" s="207" t="s">
        <v>19</v>
      </c>
      <c r="F195" s="208" t="s">
        <v>284</v>
      </c>
      <c r="G195" s="206"/>
      <c r="H195" s="209">
        <v>5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129</v>
      </c>
      <c r="AU195" s="215" t="s">
        <v>83</v>
      </c>
      <c r="AV195" s="14" t="s">
        <v>83</v>
      </c>
      <c r="AW195" s="14" t="s">
        <v>35</v>
      </c>
      <c r="AX195" s="14" t="s">
        <v>81</v>
      </c>
      <c r="AY195" s="215" t="s">
        <v>118</v>
      </c>
    </row>
    <row r="196" spans="2:63" s="12" customFormat="1" ht="22.9" customHeight="1">
      <c r="B196" s="160"/>
      <c r="C196" s="161"/>
      <c r="D196" s="162" t="s">
        <v>72</v>
      </c>
      <c r="E196" s="174" t="s">
        <v>174</v>
      </c>
      <c r="F196" s="174" t="s">
        <v>285</v>
      </c>
      <c r="G196" s="161"/>
      <c r="H196" s="161"/>
      <c r="I196" s="164"/>
      <c r="J196" s="175">
        <f>BK196</f>
        <v>0</v>
      </c>
      <c r="K196" s="161"/>
      <c r="L196" s="166"/>
      <c r="M196" s="167"/>
      <c r="N196" s="168"/>
      <c r="O196" s="168"/>
      <c r="P196" s="169">
        <f>SUM(P197:P244)</f>
        <v>0</v>
      </c>
      <c r="Q196" s="168"/>
      <c r="R196" s="169">
        <f>SUM(R197:R244)</f>
        <v>103.44002080000001</v>
      </c>
      <c r="S196" s="168"/>
      <c r="T196" s="170">
        <f>SUM(T197:T244)</f>
        <v>0</v>
      </c>
      <c r="AR196" s="171" t="s">
        <v>81</v>
      </c>
      <c r="AT196" s="172" t="s">
        <v>72</v>
      </c>
      <c r="AU196" s="172" t="s">
        <v>81</v>
      </c>
      <c r="AY196" s="171" t="s">
        <v>118</v>
      </c>
      <c r="BK196" s="173">
        <f>SUM(BK197:BK244)</f>
        <v>0</v>
      </c>
    </row>
    <row r="197" spans="1:65" s="2" customFormat="1" ht="37.9" customHeight="1">
      <c r="A197" s="37"/>
      <c r="B197" s="38"/>
      <c r="C197" s="176" t="s">
        <v>286</v>
      </c>
      <c r="D197" s="176" t="s">
        <v>120</v>
      </c>
      <c r="E197" s="177" t="s">
        <v>287</v>
      </c>
      <c r="F197" s="178" t="s">
        <v>288</v>
      </c>
      <c r="G197" s="179" t="s">
        <v>163</v>
      </c>
      <c r="H197" s="180">
        <v>440</v>
      </c>
      <c r="I197" s="181"/>
      <c r="J197" s="182">
        <f>ROUND(I197*H197,2)</f>
        <v>0</v>
      </c>
      <c r="K197" s="178" t="s">
        <v>124</v>
      </c>
      <c r="L197" s="42"/>
      <c r="M197" s="183" t="s">
        <v>19</v>
      </c>
      <c r="N197" s="184" t="s">
        <v>44</v>
      </c>
      <c r="O197" s="67"/>
      <c r="P197" s="185">
        <f>O197*H197</f>
        <v>0</v>
      </c>
      <c r="Q197" s="185">
        <v>0.08978</v>
      </c>
      <c r="R197" s="185">
        <f>Q197*H197</f>
        <v>39.5032</v>
      </c>
      <c r="S197" s="185">
        <v>0</v>
      </c>
      <c r="T197" s="18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7" t="s">
        <v>125</v>
      </c>
      <c r="AT197" s="187" t="s">
        <v>120</v>
      </c>
      <c r="AU197" s="187" t="s">
        <v>83</v>
      </c>
      <c r="AY197" s="20" t="s">
        <v>118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20" t="s">
        <v>81</v>
      </c>
      <c r="BK197" s="188">
        <f>ROUND(I197*H197,2)</f>
        <v>0</v>
      </c>
      <c r="BL197" s="20" t="s">
        <v>125</v>
      </c>
      <c r="BM197" s="187" t="s">
        <v>289</v>
      </c>
    </row>
    <row r="198" spans="1:47" s="2" customFormat="1" ht="11.25">
      <c r="A198" s="37"/>
      <c r="B198" s="38"/>
      <c r="C198" s="39"/>
      <c r="D198" s="189" t="s">
        <v>127</v>
      </c>
      <c r="E198" s="39"/>
      <c r="F198" s="190" t="s">
        <v>290</v>
      </c>
      <c r="G198" s="39"/>
      <c r="H198" s="39"/>
      <c r="I198" s="191"/>
      <c r="J198" s="39"/>
      <c r="K198" s="39"/>
      <c r="L198" s="42"/>
      <c r="M198" s="192"/>
      <c r="N198" s="193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127</v>
      </c>
      <c r="AU198" s="20" t="s">
        <v>83</v>
      </c>
    </row>
    <row r="199" spans="2:51" s="13" customFormat="1" ht="11.25">
      <c r="B199" s="194"/>
      <c r="C199" s="195"/>
      <c r="D199" s="196" t="s">
        <v>129</v>
      </c>
      <c r="E199" s="197" t="s">
        <v>19</v>
      </c>
      <c r="F199" s="198" t="s">
        <v>172</v>
      </c>
      <c r="G199" s="195"/>
      <c r="H199" s="197" t="s">
        <v>19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129</v>
      </c>
      <c r="AU199" s="204" t="s">
        <v>83</v>
      </c>
      <c r="AV199" s="13" t="s">
        <v>81</v>
      </c>
      <c r="AW199" s="13" t="s">
        <v>35</v>
      </c>
      <c r="AX199" s="13" t="s">
        <v>73</v>
      </c>
      <c r="AY199" s="204" t="s">
        <v>118</v>
      </c>
    </row>
    <row r="200" spans="2:51" s="13" customFormat="1" ht="11.25">
      <c r="B200" s="194"/>
      <c r="C200" s="195"/>
      <c r="D200" s="196" t="s">
        <v>129</v>
      </c>
      <c r="E200" s="197" t="s">
        <v>19</v>
      </c>
      <c r="F200" s="198" t="s">
        <v>291</v>
      </c>
      <c r="G200" s="195"/>
      <c r="H200" s="197" t="s">
        <v>19</v>
      </c>
      <c r="I200" s="199"/>
      <c r="J200" s="195"/>
      <c r="K200" s="195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129</v>
      </c>
      <c r="AU200" s="204" t="s">
        <v>83</v>
      </c>
      <c r="AV200" s="13" t="s">
        <v>81</v>
      </c>
      <c r="AW200" s="13" t="s">
        <v>35</v>
      </c>
      <c r="AX200" s="13" t="s">
        <v>73</v>
      </c>
      <c r="AY200" s="204" t="s">
        <v>118</v>
      </c>
    </row>
    <row r="201" spans="2:51" s="14" customFormat="1" ht="11.25">
      <c r="B201" s="205"/>
      <c r="C201" s="206"/>
      <c r="D201" s="196" t="s">
        <v>129</v>
      </c>
      <c r="E201" s="207" t="s">
        <v>19</v>
      </c>
      <c r="F201" s="208" t="s">
        <v>173</v>
      </c>
      <c r="G201" s="206"/>
      <c r="H201" s="209">
        <v>336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129</v>
      </c>
      <c r="AU201" s="215" t="s">
        <v>83</v>
      </c>
      <c r="AV201" s="14" t="s">
        <v>83</v>
      </c>
      <c r="AW201" s="14" t="s">
        <v>35</v>
      </c>
      <c r="AX201" s="14" t="s">
        <v>73</v>
      </c>
      <c r="AY201" s="215" t="s">
        <v>118</v>
      </c>
    </row>
    <row r="202" spans="2:51" s="14" customFormat="1" ht="11.25">
      <c r="B202" s="205"/>
      <c r="C202" s="206"/>
      <c r="D202" s="196" t="s">
        <v>129</v>
      </c>
      <c r="E202" s="207" t="s">
        <v>19</v>
      </c>
      <c r="F202" s="208" t="s">
        <v>292</v>
      </c>
      <c r="G202" s="206"/>
      <c r="H202" s="209">
        <v>104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129</v>
      </c>
      <c r="AU202" s="215" t="s">
        <v>83</v>
      </c>
      <c r="AV202" s="14" t="s">
        <v>83</v>
      </c>
      <c r="AW202" s="14" t="s">
        <v>35</v>
      </c>
      <c r="AX202" s="14" t="s">
        <v>73</v>
      </c>
      <c r="AY202" s="215" t="s">
        <v>118</v>
      </c>
    </row>
    <row r="203" spans="2:51" s="16" customFormat="1" ht="11.25">
      <c r="B203" s="227"/>
      <c r="C203" s="228"/>
      <c r="D203" s="196" t="s">
        <v>129</v>
      </c>
      <c r="E203" s="229" t="s">
        <v>19</v>
      </c>
      <c r="F203" s="230" t="s">
        <v>186</v>
      </c>
      <c r="G203" s="228"/>
      <c r="H203" s="231">
        <v>440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129</v>
      </c>
      <c r="AU203" s="237" t="s">
        <v>83</v>
      </c>
      <c r="AV203" s="16" t="s">
        <v>125</v>
      </c>
      <c r="AW203" s="16" t="s">
        <v>35</v>
      </c>
      <c r="AX203" s="16" t="s">
        <v>81</v>
      </c>
      <c r="AY203" s="237" t="s">
        <v>118</v>
      </c>
    </row>
    <row r="204" spans="1:65" s="2" customFormat="1" ht="24.2" customHeight="1">
      <c r="A204" s="37"/>
      <c r="B204" s="38"/>
      <c r="C204" s="176" t="s">
        <v>293</v>
      </c>
      <c r="D204" s="176" t="s">
        <v>120</v>
      </c>
      <c r="E204" s="177" t="s">
        <v>294</v>
      </c>
      <c r="F204" s="178" t="s">
        <v>295</v>
      </c>
      <c r="G204" s="179" t="s">
        <v>163</v>
      </c>
      <c r="H204" s="180">
        <v>217</v>
      </c>
      <c r="I204" s="181"/>
      <c r="J204" s="182">
        <f>ROUND(I204*H204,2)</f>
        <v>0</v>
      </c>
      <c r="K204" s="178" t="s">
        <v>124</v>
      </c>
      <c r="L204" s="42"/>
      <c r="M204" s="183" t="s">
        <v>19</v>
      </c>
      <c r="N204" s="184" t="s">
        <v>44</v>
      </c>
      <c r="O204" s="67"/>
      <c r="P204" s="185">
        <f>O204*H204</f>
        <v>0</v>
      </c>
      <c r="Q204" s="185">
        <v>0.15539952</v>
      </c>
      <c r="R204" s="185">
        <f>Q204*H204</f>
        <v>33.72169584</v>
      </c>
      <c r="S204" s="185">
        <v>0</v>
      </c>
      <c r="T204" s="18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125</v>
      </c>
      <c r="AT204" s="187" t="s">
        <v>120</v>
      </c>
      <c r="AU204" s="187" t="s">
        <v>83</v>
      </c>
      <c r="AY204" s="20" t="s">
        <v>118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20" t="s">
        <v>81</v>
      </c>
      <c r="BK204" s="188">
        <f>ROUND(I204*H204,2)</f>
        <v>0</v>
      </c>
      <c r="BL204" s="20" t="s">
        <v>125</v>
      </c>
      <c r="BM204" s="187" t="s">
        <v>296</v>
      </c>
    </row>
    <row r="205" spans="1:47" s="2" customFormat="1" ht="11.25">
      <c r="A205" s="37"/>
      <c r="B205" s="38"/>
      <c r="C205" s="39"/>
      <c r="D205" s="189" t="s">
        <v>127</v>
      </c>
      <c r="E205" s="39"/>
      <c r="F205" s="190" t="s">
        <v>297</v>
      </c>
      <c r="G205" s="39"/>
      <c r="H205" s="39"/>
      <c r="I205" s="191"/>
      <c r="J205" s="39"/>
      <c r="K205" s="39"/>
      <c r="L205" s="42"/>
      <c r="M205" s="192"/>
      <c r="N205" s="193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127</v>
      </c>
      <c r="AU205" s="20" t="s">
        <v>83</v>
      </c>
    </row>
    <row r="206" spans="2:51" s="13" customFormat="1" ht="11.25">
      <c r="B206" s="194"/>
      <c r="C206" s="195"/>
      <c r="D206" s="196" t="s">
        <v>129</v>
      </c>
      <c r="E206" s="197" t="s">
        <v>19</v>
      </c>
      <c r="F206" s="198" t="s">
        <v>216</v>
      </c>
      <c r="G206" s="195"/>
      <c r="H206" s="197" t="s">
        <v>19</v>
      </c>
      <c r="I206" s="199"/>
      <c r="J206" s="195"/>
      <c r="K206" s="195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129</v>
      </c>
      <c r="AU206" s="204" t="s">
        <v>83</v>
      </c>
      <c r="AV206" s="13" t="s">
        <v>81</v>
      </c>
      <c r="AW206" s="13" t="s">
        <v>35</v>
      </c>
      <c r="AX206" s="13" t="s">
        <v>73</v>
      </c>
      <c r="AY206" s="204" t="s">
        <v>118</v>
      </c>
    </row>
    <row r="207" spans="2:51" s="14" customFormat="1" ht="11.25">
      <c r="B207" s="205"/>
      <c r="C207" s="206"/>
      <c r="D207" s="196" t="s">
        <v>129</v>
      </c>
      <c r="E207" s="207" t="s">
        <v>19</v>
      </c>
      <c r="F207" s="208" t="s">
        <v>298</v>
      </c>
      <c r="G207" s="206"/>
      <c r="H207" s="209">
        <v>170.5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129</v>
      </c>
      <c r="AU207" s="215" t="s">
        <v>83</v>
      </c>
      <c r="AV207" s="14" t="s">
        <v>83</v>
      </c>
      <c r="AW207" s="14" t="s">
        <v>35</v>
      </c>
      <c r="AX207" s="14" t="s">
        <v>73</v>
      </c>
      <c r="AY207" s="215" t="s">
        <v>118</v>
      </c>
    </row>
    <row r="208" spans="2:51" s="14" customFormat="1" ht="11.25">
      <c r="B208" s="205"/>
      <c r="C208" s="206"/>
      <c r="D208" s="196" t="s">
        <v>129</v>
      </c>
      <c r="E208" s="207" t="s">
        <v>19</v>
      </c>
      <c r="F208" s="208" t="s">
        <v>299</v>
      </c>
      <c r="G208" s="206"/>
      <c r="H208" s="209">
        <v>33.5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129</v>
      </c>
      <c r="AU208" s="215" t="s">
        <v>83</v>
      </c>
      <c r="AV208" s="14" t="s">
        <v>83</v>
      </c>
      <c r="AW208" s="14" t="s">
        <v>35</v>
      </c>
      <c r="AX208" s="14" t="s">
        <v>73</v>
      </c>
      <c r="AY208" s="215" t="s">
        <v>118</v>
      </c>
    </row>
    <row r="209" spans="2:51" s="14" customFormat="1" ht="11.25">
      <c r="B209" s="205"/>
      <c r="C209" s="206"/>
      <c r="D209" s="196" t="s">
        <v>129</v>
      </c>
      <c r="E209" s="207" t="s">
        <v>19</v>
      </c>
      <c r="F209" s="208" t="s">
        <v>300</v>
      </c>
      <c r="G209" s="206"/>
      <c r="H209" s="209">
        <v>13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129</v>
      </c>
      <c r="AU209" s="215" t="s">
        <v>83</v>
      </c>
      <c r="AV209" s="14" t="s">
        <v>83</v>
      </c>
      <c r="AW209" s="14" t="s">
        <v>35</v>
      </c>
      <c r="AX209" s="14" t="s">
        <v>73</v>
      </c>
      <c r="AY209" s="215" t="s">
        <v>118</v>
      </c>
    </row>
    <row r="210" spans="2:51" s="16" customFormat="1" ht="11.25">
      <c r="B210" s="227"/>
      <c r="C210" s="228"/>
      <c r="D210" s="196" t="s">
        <v>129</v>
      </c>
      <c r="E210" s="229" t="s">
        <v>19</v>
      </c>
      <c r="F210" s="230" t="s">
        <v>186</v>
      </c>
      <c r="G210" s="228"/>
      <c r="H210" s="231">
        <v>217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129</v>
      </c>
      <c r="AU210" s="237" t="s">
        <v>83</v>
      </c>
      <c r="AV210" s="16" t="s">
        <v>125</v>
      </c>
      <c r="AW210" s="16" t="s">
        <v>35</v>
      </c>
      <c r="AX210" s="16" t="s">
        <v>81</v>
      </c>
      <c r="AY210" s="237" t="s">
        <v>118</v>
      </c>
    </row>
    <row r="211" spans="1:65" s="2" customFormat="1" ht="16.5" customHeight="1">
      <c r="A211" s="37"/>
      <c r="B211" s="38"/>
      <c r="C211" s="238" t="s">
        <v>301</v>
      </c>
      <c r="D211" s="238" t="s">
        <v>246</v>
      </c>
      <c r="E211" s="239" t="s">
        <v>302</v>
      </c>
      <c r="F211" s="240" t="s">
        <v>303</v>
      </c>
      <c r="G211" s="241" t="s">
        <v>163</v>
      </c>
      <c r="H211" s="242">
        <v>173.91</v>
      </c>
      <c r="I211" s="243"/>
      <c r="J211" s="244">
        <f>ROUND(I211*H211,2)</f>
        <v>0</v>
      </c>
      <c r="K211" s="240" t="s">
        <v>124</v>
      </c>
      <c r="L211" s="245"/>
      <c r="M211" s="246" t="s">
        <v>19</v>
      </c>
      <c r="N211" s="247" t="s">
        <v>44</v>
      </c>
      <c r="O211" s="67"/>
      <c r="P211" s="185">
        <f>O211*H211</f>
        <v>0</v>
      </c>
      <c r="Q211" s="185">
        <v>0.08</v>
      </c>
      <c r="R211" s="185">
        <f>Q211*H211</f>
        <v>13.9128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167</v>
      </c>
      <c r="AT211" s="187" t="s">
        <v>246</v>
      </c>
      <c r="AU211" s="187" t="s">
        <v>83</v>
      </c>
      <c r="AY211" s="20" t="s">
        <v>118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81</v>
      </c>
      <c r="BK211" s="188">
        <f>ROUND(I211*H211,2)</f>
        <v>0</v>
      </c>
      <c r="BL211" s="20" t="s">
        <v>125</v>
      </c>
      <c r="BM211" s="187" t="s">
        <v>304</v>
      </c>
    </row>
    <row r="212" spans="2:51" s="13" customFormat="1" ht="11.25">
      <c r="B212" s="194"/>
      <c r="C212" s="195"/>
      <c r="D212" s="196" t="s">
        <v>129</v>
      </c>
      <c r="E212" s="197" t="s">
        <v>19</v>
      </c>
      <c r="F212" s="198" t="s">
        <v>216</v>
      </c>
      <c r="G212" s="195"/>
      <c r="H212" s="197" t="s">
        <v>19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129</v>
      </c>
      <c r="AU212" s="204" t="s">
        <v>83</v>
      </c>
      <c r="AV212" s="13" t="s">
        <v>81</v>
      </c>
      <c r="AW212" s="13" t="s">
        <v>35</v>
      </c>
      <c r="AX212" s="13" t="s">
        <v>73</v>
      </c>
      <c r="AY212" s="204" t="s">
        <v>118</v>
      </c>
    </row>
    <row r="213" spans="2:51" s="14" customFormat="1" ht="11.25">
      <c r="B213" s="205"/>
      <c r="C213" s="206"/>
      <c r="D213" s="196" t="s">
        <v>129</v>
      </c>
      <c r="E213" s="207" t="s">
        <v>19</v>
      </c>
      <c r="F213" s="208" t="s">
        <v>298</v>
      </c>
      <c r="G213" s="206"/>
      <c r="H213" s="209">
        <v>170.5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129</v>
      </c>
      <c r="AU213" s="215" t="s">
        <v>83</v>
      </c>
      <c r="AV213" s="14" t="s">
        <v>83</v>
      </c>
      <c r="AW213" s="14" t="s">
        <v>35</v>
      </c>
      <c r="AX213" s="14" t="s">
        <v>73</v>
      </c>
      <c r="AY213" s="215" t="s">
        <v>118</v>
      </c>
    </row>
    <row r="214" spans="2:51" s="15" customFormat="1" ht="11.25">
      <c r="B214" s="216"/>
      <c r="C214" s="217"/>
      <c r="D214" s="196" t="s">
        <v>129</v>
      </c>
      <c r="E214" s="218" t="s">
        <v>19</v>
      </c>
      <c r="F214" s="219" t="s">
        <v>184</v>
      </c>
      <c r="G214" s="217"/>
      <c r="H214" s="220">
        <v>170.5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129</v>
      </c>
      <c r="AU214" s="226" t="s">
        <v>83</v>
      </c>
      <c r="AV214" s="15" t="s">
        <v>137</v>
      </c>
      <c r="AW214" s="15" t="s">
        <v>35</v>
      </c>
      <c r="AX214" s="15" t="s">
        <v>73</v>
      </c>
      <c r="AY214" s="226" t="s">
        <v>118</v>
      </c>
    </row>
    <row r="215" spans="2:51" s="14" customFormat="1" ht="11.25">
      <c r="B215" s="205"/>
      <c r="C215" s="206"/>
      <c r="D215" s="196" t="s">
        <v>129</v>
      </c>
      <c r="E215" s="207" t="s">
        <v>19</v>
      </c>
      <c r="F215" s="208" t="s">
        <v>305</v>
      </c>
      <c r="G215" s="206"/>
      <c r="H215" s="209">
        <v>173.91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129</v>
      </c>
      <c r="AU215" s="215" t="s">
        <v>83</v>
      </c>
      <c r="AV215" s="14" t="s">
        <v>83</v>
      </c>
      <c r="AW215" s="14" t="s">
        <v>35</v>
      </c>
      <c r="AX215" s="14" t="s">
        <v>81</v>
      </c>
      <c r="AY215" s="215" t="s">
        <v>118</v>
      </c>
    </row>
    <row r="216" spans="1:65" s="2" customFormat="1" ht="16.5" customHeight="1">
      <c r="A216" s="37"/>
      <c r="B216" s="38"/>
      <c r="C216" s="238" t="s">
        <v>306</v>
      </c>
      <c r="D216" s="238" t="s">
        <v>246</v>
      </c>
      <c r="E216" s="239" t="s">
        <v>307</v>
      </c>
      <c r="F216" s="240" t="s">
        <v>308</v>
      </c>
      <c r="G216" s="241" t="s">
        <v>163</v>
      </c>
      <c r="H216" s="242">
        <v>34.221</v>
      </c>
      <c r="I216" s="243"/>
      <c r="J216" s="244">
        <f>ROUND(I216*H216,2)</f>
        <v>0</v>
      </c>
      <c r="K216" s="240" t="s">
        <v>124</v>
      </c>
      <c r="L216" s="245"/>
      <c r="M216" s="246" t="s">
        <v>19</v>
      </c>
      <c r="N216" s="247" t="s">
        <v>44</v>
      </c>
      <c r="O216" s="67"/>
      <c r="P216" s="185">
        <f>O216*H216</f>
        <v>0</v>
      </c>
      <c r="Q216" s="185">
        <v>0.055</v>
      </c>
      <c r="R216" s="185">
        <f>Q216*H216</f>
        <v>1.8821549999999998</v>
      </c>
      <c r="S216" s="185">
        <v>0</v>
      </c>
      <c r="T216" s="18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7" t="s">
        <v>167</v>
      </c>
      <c r="AT216" s="187" t="s">
        <v>246</v>
      </c>
      <c r="AU216" s="187" t="s">
        <v>83</v>
      </c>
      <c r="AY216" s="20" t="s">
        <v>118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20" t="s">
        <v>81</v>
      </c>
      <c r="BK216" s="188">
        <f>ROUND(I216*H216,2)</f>
        <v>0</v>
      </c>
      <c r="BL216" s="20" t="s">
        <v>125</v>
      </c>
      <c r="BM216" s="187" t="s">
        <v>309</v>
      </c>
    </row>
    <row r="217" spans="2:51" s="13" customFormat="1" ht="11.25">
      <c r="B217" s="194"/>
      <c r="C217" s="195"/>
      <c r="D217" s="196" t="s">
        <v>129</v>
      </c>
      <c r="E217" s="197" t="s">
        <v>19</v>
      </c>
      <c r="F217" s="198" t="s">
        <v>216</v>
      </c>
      <c r="G217" s="195"/>
      <c r="H217" s="197" t="s">
        <v>19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129</v>
      </c>
      <c r="AU217" s="204" t="s">
        <v>83</v>
      </c>
      <c r="AV217" s="13" t="s">
        <v>81</v>
      </c>
      <c r="AW217" s="13" t="s">
        <v>35</v>
      </c>
      <c r="AX217" s="13" t="s">
        <v>73</v>
      </c>
      <c r="AY217" s="204" t="s">
        <v>118</v>
      </c>
    </row>
    <row r="218" spans="2:51" s="14" customFormat="1" ht="11.25">
      <c r="B218" s="205"/>
      <c r="C218" s="206"/>
      <c r="D218" s="196" t="s">
        <v>129</v>
      </c>
      <c r="E218" s="207" t="s">
        <v>19</v>
      </c>
      <c r="F218" s="208" t="s">
        <v>299</v>
      </c>
      <c r="G218" s="206"/>
      <c r="H218" s="209">
        <v>33.5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129</v>
      </c>
      <c r="AU218" s="215" t="s">
        <v>83</v>
      </c>
      <c r="AV218" s="14" t="s">
        <v>83</v>
      </c>
      <c r="AW218" s="14" t="s">
        <v>35</v>
      </c>
      <c r="AX218" s="14" t="s">
        <v>73</v>
      </c>
      <c r="AY218" s="215" t="s">
        <v>118</v>
      </c>
    </row>
    <row r="219" spans="2:51" s="15" customFormat="1" ht="11.25">
      <c r="B219" s="216"/>
      <c r="C219" s="217"/>
      <c r="D219" s="196" t="s">
        <v>129</v>
      </c>
      <c r="E219" s="218" t="s">
        <v>19</v>
      </c>
      <c r="F219" s="219" t="s">
        <v>184</v>
      </c>
      <c r="G219" s="217"/>
      <c r="H219" s="220">
        <v>33.5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129</v>
      </c>
      <c r="AU219" s="226" t="s">
        <v>83</v>
      </c>
      <c r="AV219" s="15" t="s">
        <v>137</v>
      </c>
      <c r="AW219" s="15" t="s">
        <v>35</v>
      </c>
      <c r="AX219" s="15" t="s">
        <v>73</v>
      </c>
      <c r="AY219" s="226" t="s">
        <v>118</v>
      </c>
    </row>
    <row r="220" spans="2:51" s="14" customFormat="1" ht="11.25">
      <c r="B220" s="205"/>
      <c r="C220" s="206"/>
      <c r="D220" s="196" t="s">
        <v>129</v>
      </c>
      <c r="E220" s="207" t="s">
        <v>19</v>
      </c>
      <c r="F220" s="208" t="s">
        <v>310</v>
      </c>
      <c r="G220" s="206"/>
      <c r="H220" s="209">
        <v>34.221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129</v>
      </c>
      <c r="AU220" s="215" t="s">
        <v>83</v>
      </c>
      <c r="AV220" s="14" t="s">
        <v>83</v>
      </c>
      <c r="AW220" s="14" t="s">
        <v>35</v>
      </c>
      <c r="AX220" s="14" t="s">
        <v>81</v>
      </c>
      <c r="AY220" s="215" t="s">
        <v>118</v>
      </c>
    </row>
    <row r="221" spans="1:65" s="2" customFormat="1" ht="16.5" customHeight="1">
      <c r="A221" s="37"/>
      <c r="B221" s="38"/>
      <c r="C221" s="238" t="s">
        <v>311</v>
      </c>
      <c r="D221" s="238" t="s">
        <v>246</v>
      </c>
      <c r="E221" s="239" t="s">
        <v>312</v>
      </c>
      <c r="F221" s="240" t="s">
        <v>313</v>
      </c>
      <c r="G221" s="241" t="s">
        <v>163</v>
      </c>
      <c r="H221" s="242">
        <v>13</v>
      </c>
      <c r="I221" s="243"/>
      <c r="J221" s="244">
        <f>ROUND(I221*H221,2)</f>
        <v>0</v>
      </c>
      <c r="K221" s="240" t="s">
        <v>124</v>
      </c>
      <c r="L221" s="245"/>
      <c r="M221" s="246" t="s">
        <v>19</v>
      </c>
      <c r="N221" s="247" t="s">
        <v>44</v>
      </c>
      <c r="O221" s="67"/>
      <c r="P221" s="185">
        <f>O221*H221</f>
        <v>0</v>
      </c>
      <c r="Q221" s="185">
        <v>0.06567</v>
      </c>
      <c r="R221" s="185">
        <f>Q221*H221</f>
        <v>0.8537100000000001</v>
      </c>
      <c r="S221" s="185">
        <v>0</v>
      </c>
      <c r="T221" s="18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7" t="s">
        <v>167</v>
      </c>
      <c r="AT221" s="187" t="s">
        <v>246</v>
      </c>
      <c r="AU221" s="187" t="s">
        <v>83</v>
      </c>
      <c r="AY221" s="20" t="s">
        <v>118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20" t="s">
        <v>81</v>
      </c>
      <c r="BK221" s="188">
        <f>ROUND(I221*H221,2)</f>
        <v>0</v>
      </c>
      <c r="BL221" s="20" t="s">
        <v>125</v>
      </c>
      <c r="BM221" s="187" t="s">
        <v>314</v>
      </c>
    </row>
    <row r="222" spans="2:51" s="13" customFormat="1" ht="11.25">
      <c r="B222" s="194"/>
      <c r="C222" s="195"/>
      <c r="D222" s="196" t="s">
        <v>129</v>
      </c>
      <c r="E222" s="197" t="s">
        <v>19</v>
      </c>
      <c r="F222" s="198" t="s">
        <v>216</v>
      </c>
      <c r="G222" s="195"/>
      <c r="H222" s="197" t="s">
        <v>19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129</v>
      </c>
      <c r="AU222" s="204" t="s">
        <v>83</v>
      </c>
      <c r="AV222" s="13" t="s">
        <v>81</v>
      </c>
      <c r="AW222" s="13" t="s">
        <v>35</v>
      </c>
      <c r="AX222" s="13" t="s">
        <v>73</v>
      </c>
      <c r="AY222" s="204" t="s">
        <v>118</v>
      </c>
    </row>
    <row r="223" spans="2:51" s="14" customFormat="1" ht="11.25">
      <c r="B223" s="205"/>
      <c r="C223" s="206"/>
      <c r="D223" s="196" t="s">
        <v>129</v>
      </c>
      <c r="E223" s="207" t="s">
        <v>19</v>
      </c>
      <c r="F223" s="208" t="s">
        <v>300</v>
      </c>
      <c r="G223" s="206"/>
      <c r="H223" s="209">
        <v>13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129</v>
      </c>
      <c r="AU223" s="215" t="s">
        <v>83</v>
      </c>
      <c r="AV223" s="14" t="s">
        <v>83</v>
      </c>
      <c r="AW223" s="14" t="s">
        <v>35</v>
      </c>
      <c r="AX223" s="14" t="s">
        <v>81</v>
      </c>
      <c r="AY223" s="215" t="s">
        <v>118</v>
      </c>
    </row>
    <row r="224" spans="1:65" s="2" customFormat="1" ht="24.2" customHeight="1">
      <c r="A224" s="37"/>
      <c r="B224" s="38"/>
      <c r="C224" s="176" t="s">
        <v>315</v>
      </c>
      <c r="D224" s="176" t="s">
        <v>120</v>
      </c>
      <c r="E224" s="177" t="s">
        <v>316</v>
      </c>
      <c r="F224" s="178" t="s">
        <v>317</v>
      </c>
      <c r="G224" s="179" t="s">
        <v>163</v>
      </c>
      <c r="H224" s="180">
        <v>24</v>
      </c>
      <c r="I224" s="181"/>
      <c r="J224" s="182">
        <f>ROUND(I224*H224,2)</f>
        <v>0</v>
      </c>
      <c r="K224" s="178" t="s">
        <v>124</v>
      </c>
      <c r="L224" s="42"/>
      <c r="M224" s="183" t="s">
        <v>19</v>
      </c>
      <c r="N224" s="184" t="s">
        <v>44</v>
      </c>
      <c r="O224" s="67"/>
      <c r="P224" s="185">
        <f>O224*H224</f>
        <v>0</v>
      </c>
      <c r="Q224" s="185">
        <v>0.1294996</v>
      </c>
      <c r="R224" s="185">
        <f>Q224*H224</f>
        <v>3.1079904</v>
      </c>
      <c r="S224" s="185">
        <v>0</v>
      </c>
      <c r="T224" s="18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7" t="s">
        <v>125</v>
      </c>
      <c r="AT224" s="187" t="s">
        <v>120</v>
      </c>
      <c r="AU224" s="187" t="s">
        <v>83</v>
      </c>
      <c r="AY224" s="20" t="s">
        <v>118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20" t="s">
        <v>81</v>
      </c>
      <c r="BK224" s="188">
        <f>ROUND(I224*H224,2)</f>
        <v>0</v>
      </c>
      <c r="BL224" s="20" t="s">
        <v>125</v>
      </c>
      <c r="BM224" s="187" t="s">
        <v>318</v>
      </c>
    </row>
    <row r="225" spans="1:47" s="2" customFormat="1" ht="11.25">
      <c r="A225" s="37"/>
      <c r="B225" s="38"/>
      <c r="C225" s="39"/>
      <c r="D225" s="189" t="s">
        <v>127</v>
      </c>
      <c r="E225" s="39"/>
      <c r="F225" s="190" t="s">
        <v>319</v>
      </c>
      <c r="G225" s="39"/>
      <c r="H225" s="39"/>
      <c r="I225" s="191"/>
      <c r="J225" s="39"/>
      <c r="K225" s="39"/>
      <c r="L225" s="42"/>
      <c r="M225" s="192"/>
      <c r="N225" s="193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127</v>
      </c>
      <c r="AU225" s="20" t="s">
        <v>83</v>
      </c>
    </row>
    <row r="226" spans="2:51" s="13" customFormat="1" ht="11.25">
      <c r="B226" s="194"/>
      <c r="C226" s="195"/>
      <c r="D226" s="196" t="s">
        <v>129</v>
      </c>
      <c r="E226" s="197" t="s">
        <v>19</v>
      </c>
      <c r="F226" s="198" t="s">
        <v>216</v>
      </c>
      <c r="G226" s="195"/>
      <c r="H226" s="197" t="s">
        <v>19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129</v>
      </c>
      <c r="AU226" s="204" t="s">
        <v>83</v>
      </c>
      <c r="AV226" s="13" t="s">
        <v>81</v>
      </c>
      <c r="AW226" s="13" t="s">
        <v>35</v>
      </c>
      <c r="AX226" s="13" t="s">
        <v>73</v>
      </c>
      <c r="AY226" s="204" t="s">
        <v>118</v>
      </c>
    </row>
    <row r="227" spans="2:51" s="14" customFormat="1" ht="11.25">
      <c r="B227" s="205"/>
      <c r="C227" s="206"/>
      <c r="D227" s="196" t="s">
        <v>129</v>
      </c>
      <c r="E227" s="207" t="s">
        <v>19</v>
      </c>
      <c r="F227" s="208" t="s">
        <v>320</v>
      </c>
      <c r="G227" s="206"/>
      <c r="H227" s="209">
        <v>24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129</v>
      </c>
      <c r="AU227" s="215" t="s">
        <v>83</v>
      </c>
      <c r="AV227" s="14" t="s">
        <v>83</v>
      </c>
      <c r="AW227" s="14" t="s">
        <v>35</v>
      </c>
      <c r="AX227" s="14" t="s">
        <v>81</v>
      </c>
      <c r="AY227" s="215" t="s">
        <v>118</v>
      </c>
    </row>
    <row r="228" spans="1:65" s="2" customFormat="1" ht="16.5" customHeight="1">
      <c r="A228" s="37"/>
      <c r="B228" s="38"/>
      <c r="C228" s="238" t="s">
        <v>321</v>
      </c>
      <c r="D228" s="238" t="s">
        <v>246</v>
      </c>
      <c r="E228" s="239" t="s">
        <v>322</v>
      </c>
      <c r="F228" s="240" t="s">
        <v>323</v>
      </c>
      <c r="G228" s="241" t="s">
        <v>163</v>
      </c>
      <c r="H228" s="242">
        <v>24.48</v>
      </c>
      <c r="I228" s="243"/>
      <c r="J228" s="244">
        <f>ROUND(I228*H228,2)</f>
        <v>0</v>
      </c>
      <c r="K228" s="240" t="s">
        <v>124</v>
      </c>
      <c r="L228" s="245"/>
      <c r="M228" s="246" t="s">
        <v>19</v>
      </c>
      <c r="N228" s="247" t="s">
        <v>44</v>
      </c>
      <c r="O228" s="67"/>
      <c r="P228" s="185">
        <f>O228*H228</f>
        <v>0</v>
      </c>
      <c r="Q228" s="185">
        <v>0.046</v>
      </c>
      <c r="R228" s="185">
        <f>Q228*H228</f>
        <v>1.12608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167</v>
      </c>
      <c r="AT228" s="187" t="s">
        <v>246</v>
      </c>
      <c r="AU228" s="187" t="s">
        <v>83</v>
      </c>
      <c r="AY228" s="20" t="s">
        <v>118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81</v>
      </c>
      <c r="BK228" s="188">
        <f>ROUND(I228*H228,2)</f>
        <v>0</v>
      </c>
      <c r="BL228" s="20" t="s">
        <v>125</v>
      </c>
      <c r="BM228" s="187" t="s">
        <v>324</v>
      </c>
    </row>
    <row r="229" spans="2:51" s="13" customFormat="1" ht="11.25">
      <c r="B229" s="194"/>
      <c r="C229" s="195"/>
      <c r="D229" s="196" t="s">
        <v>129</v>
      </c>
      <c r="E229" s="197" t="s">
        <v>19</v>
      </c>
      <c r="F229" s="198" t="s">
        <v>216</v>
      </c>
      <c r="G229" s="195"/>
      <c r="H229" s="197" t="s">
        <v>19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129</v>
      </c>
      <c r="AU229" s="204" t="s">
        <v>83</v>
      </c>
      <c r="AV229" s="13" t="s">
        <v>81</v>
      </c>
      <c r="AW229" s="13" t="s">
        <v>35</v>
      </c>
      <c r="AX229" s="13" t="s">
        <v>73</v>
      </c>
      <c r="AY229" s="204" t="s">
        <v>118</v>
      </c>
    </row>
    <row r="230" spans="2:51" s="14" customFormat="1" ht="11.25">
      <c r="B230" s="205"/>
      <c r="C230" s="206"/>
      <c r="D230" s="196" t="s">
        <v>129</v>
      </c>
      <c r="E230" s="207" t="s">
        <v>19</v>
      </c>
      <c r="F230" s="208" t="s">
        <v>325</v>
      </c>
      <c r="G230" s="206"/>
      <c r="H230" s="209">
        <v>24.48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129</v>
      </c>
      <c r="AU230" s="215" t="s">
        <v>83</v>
      </c>
      <c r="AV230" s="14" t="s">
        <v>83</v>
      </c>
      <c r="AW230" s="14" t="s">
        <v>35</v>
      </c>
      <c r="AX230" s="14" t="s">
        <v>81</v>
      </c>
      <c r="AY230" s="215" t="s">
        <v>118</v>
      </c>
    </row>
    <row r="231" spans="1:65" s="2" customFormat="1" ht="16.5" customHeight="1">
      <c r="A231" s="37"/>
      <c r="B231" s="38"/>
      <c r="C231" s="176" t="s">
        <v>326</v>
      </c>
      <c r="D231" s="176" t="s">
        <v>120</v>
      </c>
      <c r="E231" s="177" t="s">
        <v>327</v>
      </c>
      <c r="F231" s="178" t="s">
        <v>328</v>
      </c>
      <c r="G231" s="179" t="s">
        <v>177</v>
      </c>
      <c r="H231" s="180">
        <v>4.134</v>
      </c>
      <c r="I231" s="181"/>
      <c r="J231" s="182">
        <f>ROUND(I231*H231,2)</f>
        <v>0</v>
      </c>
      <c r="K231" s="178" t="s">
        <v>124</v>
      </c>
      <c r="L231" s="42"/>
      <c r="M231" s="183" t="s">
        <v>19</v>
      </c>
      <c r="N231" s="184" t="s">
        <v>44</v>
      </c>
      <c r="O231" s="67"/>
      <c r="P231" s="185">
        <f>O231*H231</f>
        <v>0</v>
      </c>
      <c r="Q231" s="185">
        <v>2.25634</v>
      </c>
      <c r="R231" s="185">
        <f>Q231*H231</f>
        <v>9.32770956</v>
      </c>
      <c r="S231" s="185">
        <v>0</v>
      </c>
      <c r="T231" s="18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7" t="s">
        <v>125</v>
      </c>
      <c r="AT231" s="187" t="s">
        <v>120</v>
      </c>
      <c r="AU231" s="187" t="s">
        <v>83</v>
      </c>
      <c r="AY231" s="20" t="s">
        <v>118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20" t="s">
        <v>81</v>
      </c>
      <c r="BK231" s="188">
        <f>ROUND(I231*H231,2)</f>
        <v>0</v>
      </c>
      <c r="BL231" s="20" t="s">
        <v>125</v>
      </c>
      <c r="BM231" s="187" t="s">
        <v>329</v>
      </c>
    </row>
    <row r="232" spans="1:47" s="2" customFormat="1" ht="11.25">
      <c r="A232" s="37"/>
      <c r="B232" s="38"/>
      <c r="C232" s="39"/>
      <c r="D232" s="189" t="s">
        <v>127</v>
      </c>
      <c r="E232" s="39"/>
      <c r="F232" s="190" t="s">
        <v>330</v>
      </c>
      <c r="G232" s="39"/>
      <c r="H232" s="39"/>
      <c r="I232" s="191"/>
      <c r="J232" s="39"/>
      <c r="K232" s="39"/>
      <c r="L232" s="42"/>
      <c r="M232" s="192"/>
      <c r="N232" s="193"/>
      <c r="O232" s="67"/>
      <c r="P232" s="67"/>
      <c r="Q232" s="67"/>
      <c r="R232" s="67"/>
      <c r="S232" s="67"/>
      <c r="T232" s="68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20" t="s">
        <v>127</v>
      </c>
      <c r="AU232" s="20" t="s">
        <v>83</v>
      </c>
    </row>
    <row r="233" spans="2:51" s="13" customFormat="1" ht="11.25">
      <c r="B233" s="194"/>
      <c r="C233" s="195"/>
      <c r="D233" s="196" t="s">
        <v>129</v>
      </c>
      <c r="E233" s="197" t="s">
        <v>19</v>
      </c>
      <c r="F233" s="198" t="s">
        <v>331</v>
      </c>
      <c r="G233" s="195"/>
      <c r="H233" s="197" t="s">
        <v>19</v>
      </c>
      <c r="I233" s="199"/>
      <c r="J233" s="195"/>
      <c r="K233" s="195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129</v>
      </c>
      <c r="AU233" s="204" t="s">
        <v>83</v>
      </c>
      <c r="AV233" s="13" t="s">
        <v>81</v>
      </c>
      <c r="AW233" s="13" t="s">
        <v>35</v>
      </c>
      <c r="AX233" s="13" t="s">
        <v>73</v>
      </c>
      <c r="AY233" s="204" t="s">
        <v>118</v>
      </c>
    </row>
    <row r="234" spans="2:51" s="14" customFormat="1" ht="11.25">
      <c r="B234" s="205"/>
      <c r="C234" s="206"/>
      <c r="D234" s="196" t="s">
        <v>129</v>
      </c>
      <c r="E234" s="207" t="s">
        <v>19</v>
      </c>
      <c r="F234" s="208" t="s">
        <v>332</v>
      </c>
      <c r="G234" s="206"/>
      <c r="H234" s="209">
        <v>3.798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129</v>
      </c>
      <c r="AU234" s="215" t="s">
        <v>83</v>
      </c>
      <c r="AV234" s="14" t="s">
        <v>83</v>
      </c>
      <c r="AW234" s="14" t="s">
        <v>35</v>
      </c>
      <c r="AX234" s="14" t="s">
        <v>73</v>
      </c>
      <c r="AY234" s="215" t="s">
        <v>118</v>
      </c>
    </row>
    <row r="235" spans="2:51" s="14" customFormat="1" ht="11.25">
      <c r="B235" s="205"/>
      <c r="C235" s="206"/>
      <c r="D235" s="196" t="s">
        <v>129</v>
      </c>
      <c r="E235" s="207" t="s">
        <v>19</v>
      </c>
      <c r="F235" s="208" t="s">
        <v>333</v>
      </c>
      <c r="G235" s="206"/>
      <c r="H235" s="209">
        <v>0.336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129</v>
      </c>
      <c r="AU235" s="215" t="s">
        <v>83</v>
      </c>
      <c r="AV235" s="14" t="s">
        <v>83</v>
      </c>
      <c r="AW235" s="14" t="s">
        <v>35</v>
      </c>
      <c r="AX235" s="14" t="s">
        <v>73</v>
      </c>
      <c r="AY235" s="215" t="s">
        <v>118</v>
      </c>
    </row>
    <row r="236" spans="2:51" s="16" customFormat="1" ht="11.25">
      <c r="B236" s="227"/>
      <c r="C236" s="228"/>
      <c r="D236" s="196" t="s">
        <v>129</v>
      </c>
      <c r="E236" s="229" t="s">
        <v>19</v>
      </c>
      <c r="F236" s="230" t="s">
        <v>186</v>
      </c>
      <c r="G236" s="228"/>
      <c r="H236" s="231">
        <v>4.134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129</v>
      </c>
      <c r="AU236" s="237" t="s">
        <v>83</v>
      </c>
      <c r="AV236" s="16" t="s">
        <v>125</v>
      </c>
      <c r="AW236" s="16" t="s">
        <v>35</v>
      </c>
      <c r="AX236" s="16" t="s">
        <v>81</v>
      </c>
      <c r="AY236" s="237" t="s">
        <v>118</v>
      </c>
    </row>
    <row r="237" spans="1:65" s="2" customFormat="1" ht="21.75" customHeight="1">
      <c r="A237" s="37"/>
      <c r="B237" s="38"/>
      <c r="C237" s="176" t="s">
        <v>334</v>
      </c>
      <c r="D237" s="176" t="s">
        <v>120</v>
      </c>
      <c r="E237" s="177" t="s">
        <v>335</v>
      </c>
      <c r="F237" s="178" t="s">
        <v>336</v>
      </c>
      <c r="G237" s="179" t="s">
        <v>163</v>
      </c>
      <c r="H237" s="180">
        <v>52</v>
      </c>
      <c r="I237" s="181"/>
      <c r="J237" s="182">
        <f>ROUND(I237*H237,2)</f>
        <v>0</v>
      </c>
      <c r="K237" s="178" t="s">
        <v>124</v>
      </c>
      <c r="L237" s="42"/>
      <c r="M237" s="183" t="s">
        <v>19</v>
      </c>
      <c r="N237" s="184" t="s">
        <v>44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125</v>
      </c>
      <c r="AT237" s="187" t="s">
        <v>120</v>
      </c>
      <c r="AU237" s="187" t="s">
        <v>83</v>
      </c>
      <c r="AY237" s="20" t="s">
        <v>118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81</v>
      </c>
      <c r="BK237" s="188">
        <f>ROUND(I237*H237,2)</f>
        <v>0</v>
      </c>
      <c r="BL237" s="20" t="s">
        <v>125</v>
      </c>
      <c r="BM237" s="187" t="s">
        <v>337</v>
      </c>
    </row>
    <row r="238" spans="1:47" s="2" customFormat="1" ht="11.25">
      <c r="A238" s="37"/>
      <c r="B238" s="38"/>
      <c r="C238" s="39"/>
      <c r="D238" s="189" t="s">
        <v>127</v>
      </c>
      <c r="E238" s="39"/>
      <c r="F238" s="190" t="s">
        <v>338</v>
      </c>
      <c r="G238" s="39"/>
      <c r="H238" s="39"/>
      <c r="I238" s="191"/>
      <c r="J238" s="39"/>
      <c r="K238" s="39"/>
      <c r="L238" s="42"/>
      <c r="M238" s="192"/>
      <c r="N238" s="193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127</v>
      </c>
      <c r="AU238" s="20" t="s">
        <v>83</v>
      </c>
    </row>
    <row r="239" spans="2:51" s="14" customFormat="1" ht="11.25">
      <c r="B239" s="205"/>
      <c r="C239" s="206"/>
      <c r="D239" s="196" t="s">
        <v>129</v>
      </c>
      <c r="E239" s="207" t="s">
        <v>19</v>
      </c>
      <c r="F239" s="208" t="s">
        <v>339</v>
      </c>
      <c r="G239" s="206"/>
      <c r="H239" s="209">
        <v>52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129</v>
      </c>
      <c r="AU239" s="215" t="s">
        <v>83</v>
      </c>
      <c r="AV239" s="14" t="s">
        <v>83</v>
      </c>
      <c r="AW239" s="14" t="s">
        <v>35</v>
      </c>
      <c r="AX239" s="14" t="s">
        <v>81</v>
      </c>
      <c r="AY239" s="215" t="s">
        <v>118</v>
      </c>
    </row>
    <row r="240" spans="1:65" s="2" customFormat="1" ht="24.2" customHeight="1">
      <c r="A240" s="37"/>
      <c r="B240" s="38"/>
      <c r="C240" s="176" t="s">
        <v>340</v>
      </c>
      <c r="D240" s="176" t="s">
        <v>120</v>
      </c>
      <c r="E240" s="177" t="s">
        <v>341</v>
      </c>
      <c r="F240" s="178" t="s">
        <v>342</v>
      </c>
      <c r="G240" s="179" t="s">
        <v>163</v>
      </c>
      <c r="H240" s="180">
        <v>52</v>
      </c>
      <c r="I240" s="181"/>
      <c r="J240" s="182">
        <f>ROUND(I240*H240,2)</f>
        <v>0</v>
      </c>
      <c r="K240" s="178" t="s">
        <v>124</v>
      </c>
      <c r="L240" s="42"/>
      <c r="M240" s="183" t="s">
        <v>19</v>
      </c>
      <c r="N240" s="184" t="s">
        <v>44</v>
      </c>
      <c r="O240" s="67"/>
      <c r="P240" s="185">
        <f>O240*H240</f>
        <v>0</v>
      </c>
      <c r="Q240" s="185">
        <v>9E-05</v>
      </c>
      <c r="R240" s="185">
        <f>Q240*H240</f>
        <v>0.00468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125</v>
      </c>
      <c r="AT240" s="187" t="s">
        <v>120</v>
      </c>
      <c r="AU240" s="187" t="s">
        <v>83</v>
      </c>
      <c r="AY240" s="20" t="s">
        <v>118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20" t="s">
        <v>81</v>
      </c>
      <c r="BK240" s="188">
        <f>ROUND(I240*H240,2)</f>
        <v>0</v>
      </c>
      <c r="BL240" s="20" t="s">
        <v>125</v>
      </c>
      <c r="BM240" s="187" t="s">
        <v>343</v>
      </c>
    </row>
    <row r="241" spans="1:47" s="2" customFormat="1" ht="11.25">
      <c r="A241" s="37"/>
      <c r="B241" s="38"/>
      <c r="C241" s="39"/>
      <c r="D241" s="189" t="s">
        <v>127</v>
      </c>
      <c r="E241" s="39"/>
      <c r="F241" s="190" t="s">
        <v>344</v>
      </c>
      <c r="G241" s="39"/>
      <c r="H241" s="39"/>
      <c r="I241" s="191"/>
      <c r="J241" s="39"/>
      <c r="K241" s="39"/>
      <c r="L241" s="42"/>
      <c r="M241" s="192"/>
      <c r="N241" s="193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127</v>
      </c>
      <c r="AU241" s="20" t="s">
        <v>83</v>
      </c>
    </row>
    <row r="242" spans="1:65" s="2" customFormat="1" ht="16.5" customHeight="1">
      <c r="A242" s="37"/>
      <c r="B242" s="38"/>
      <c r="C242" s="176" t="s">
        <v>345</v>
      </c>
      <c r="D242" s="176" t="s">
        <v>120</v>
      </c>
      <c r="E242" s="177" t="s">
        <v>346</v>
      </c>
      <c r="F242" s="178" t="s">
        <v>347</v>
      </c>
      <c r="G242" s="179" t="s">
        <v>163</v>
      </c>
      <c r="H242" s="180">
        <v>52</v>
      </c>
      <c r="I242" s="181"/>
      <c r="J242" s="182">
        <f>ROUND(I242*H242,2)</f>
        <v>0</v>
      </c>
      <c r="K242" s="178" t="s">
        <v>124</v>
      </c>
      <c r="L242" s="42"/>
      <c r="M242" s="183" t="s">
        <v>19</v>
      </c>
      <c r="N242" s="184" t="s">
        <v>44</v>
      </c>
      <c r="O242" s="67"/>
      <c r="P242" s="185">
        <f>O242*H242</f>
        <v>0</v>
      </c>
      <c r="Q242" s="185">
        <v>0</v>
      </c>
      <c r="R242" s="185">
        <f>Q242*H242</f>
        <v>0</v>
      </c>
      <c r="S242" s="185">
        <v>0</v>
      </c>
      <c r="T242" s="18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7" t="s">
        <v>125</v>
      </c>
      <c r="AT242" s="187" t="s">
        <v>120</v>
      </c>
      <c r="AU242" s="187" t="s">
        <v>83</v>
      </c>
      <c r="AY242" s="20" t="s">
        <v>118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20" t="s">
        <v>81</v>
      </c>
      <c r="BK242" s="188">
        <f>ROUND(I242*H242,2)</f>
        <v>0</v>
      </c>
      <c r="BL242" s="20" t="s">
        <v>125</v>
      </c>
      <c r="BM242" s="187" t="s">
        <v>348</v>
      </c>
    </row>
    <row r="243" spans="1:47" s="2" customFormat="1" ht="11.25">
      <c r="A243" s="37"/>
      <c r="B243" s="38"/>
      <c r="C243" s="39"/>
      <c r="D243" s="189" t="s">
        <v>127</v>
      </c>
      <c r="E243" s="39"/>
      <c r="F243" s="190" t="s">
        <v>349</v>
      </c>
      <c r="G243" s="39"/>
      <c r="H243" s="39"/>
      <c r="I243" s="191"/>
      <c r="J243" s="39"/>
      <c r="K243" s="39"/>
      <c r="L243" s="42"/>
      <c r="M243" s="192"/>
      <c r="N243" s="193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127</v>
      </c>
      <c r="AU243" s="20" t="s">
        <v>83</v>
      </c>
    </row>
    <row r="244" spans="2:51" s="14" customFormat="1" ht="11.25">
      <c r="B244" s="205"/>
      <c r="C244" s="206"/>
      <c r="D244" s="196" t="s">
        <v>129</v>
      </c>
      <c r="E244" s="207" t="s">
        <v>19</v>
      </c>
      <c r="F244" s="208" t="s">
        <v>350</v>
      </c>
      <c r="G244" s="206"/>
      <c r="H244" s="209">
        <v>52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129</v>
      </c>
      <c r="AU244" s="215" t="s">
        <v>83</v>
      </c>
      <c r="AV244" s="14" t="s">
        <v>83</v>
      </c>
      <c r="AW244" s="14" t="s">
        <v>35</v>
      </c>
      <c r="AX244" s="14" t="s">
        <v>81</v>
      </c>
      <c r="AY244" s="215" t="s">
        <v>118</v>
      </c>
    </row>
    <row r="245" spans="2:63" s="12" customFormat="1" ht="22.9" customHeight="1">
      <c r="B245" s="160"/>
      <c r="C245" s="161"/>
      <c r="D245" s="162" t="s">
        <v>72</v>
      </c>
      <c r="E245" s="174" t="s">
        <v>351</v>
      </c>
      <c r="F245" s="174" t="s">
        <v>352</v>
      </c>
      <c r="G245" s="161"/>
      <c r="H245" s="161"/>
      <c r="I245" s="164"/>
      <c r="J245" s="175">
        <f>BK245</f>
        <v>0</v>
      </c>
      <c r="K245" s="161"/>
      <c r="L245" s="166"/>
      <c r="M245" s="167"/>
      <c r="N245" s="168"/>
      <c r="O245" s="168"/>
      <c r="P245" s="169">
        <f>SUM(P246:P270)</f>
        <v>0</v>
      </c>
      <c r="Q245" s="168"/>
      <c r="R245" s="169">
        <f>SUM(R246:R270)</f>
        <v>0</v>
      </c>
      <c r="S245" s="168"/>
      <c r="T245" s="170">
        <f>SUM(T246:T270)</f>
        <v>0</v>
      </c>
      <c r="AR245" s="171" t="s">
        <v>81</v>
      </c>
      <c r="AT245" s="172" t="s">
        <v>72</v>
      </c>
      <c r="AU245" s="172" t="s">
        <v>81</v>
      </c>
      <c r="AY245" s="171" t="s">
        <v>118</v>
      </c>
      <c r="BK245" s="173">
        <f>SUM(BK246:BK270)</f>
        <v>0</v>
      </c>
    </row>
    <row r="246" spans="1:65" s="2" customFormat="1" ht="24.2" customHeight="1">
      <c r="A246" s="37"/>
      <c r="B246" s="38"/>
      <c r="C246" s="176" t="s">
        <v>353</v>
      </c>
      <c r="D246" s="176" t="s">
        <v>120</v>
      </c>
      <c r="E246" s="177" t="s">
        <v>354</v>
      </c>
      <c r="F246" s="178" t="s">
        <v>355</v>
      </c>
      <c r="G246" s="179" t="s">
        <v>206</v>
      </c>
      <c r="H246" s="180">
        <v>4.134</v>
      </c>
      <c r="I246" s="181"/>
      <c r="J246" s="182">
        <f>ROUND(I246*H246,2)</f>
        <v>0</v>
      </c>
      <c r="K246" s="178" t="s">
        <v>124</v>
      </c>
      <c r="L246" s="42"/>
      <c r="M246" s="183" t="s">
        <v>19</v>
      </c>
      <c r="N246" s="184" t="s">
        <v>44</v>
      </c>
      <c r="O246" s="67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125</v>
      </c>
      <c r="AT246" s="187" t="s">
        <v>120</v>
      </c>
      <c r="AU246" s="187" t="s">
        <v>83</v>
      </c>
      <c r="AY246" s="20" t="s">
        <v>118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81</v>
      </c>
      <c r="BK246" s="188">
        <f>ROUND(I246*H246,2)</f>
        <v>0</v>
      </c>
      <c r="BL246" s="20" t="s">
        <v>125</v>
      </c>
      <c r="BM246" s="187" t="s">
        <v>356</v>
      </c>
    </row>
    <row r="247" spans="1:47" s="2" customFormat="1" ht="11.25">
      <c r="A247" s="37"/>
      <c r="B247" s="38"/>
      <c r="C247" s="39"/>
      <c r="D247" s="189" t="s">
        <v>127</v>
      </c>
      <c r="E247" s="39"/>
      <c r="F247" s="190" t="s">
        <v>357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127</v>
      </c>
      <c r="AU247" s="20" t="s">
        <v>83</v>
      </c>
    </row>
    <row r="248" spans="2:51" s="14" customFormat="1" ht="11.25">
      <c r="B248" s="205"/>
      <c r="C248" s="206"/>
      <c r="D248" s="196" t="s">
        <v>129</v>
      </c>
      <c r="E248" s="207" t="s">
        <v>19</v>
      </c>
      <c r="F248" s="208" t="s">
        <v>358</v>
      </c>
      <c r="G248" s="206"/>
      <c r="H248" s="209">
        <v>4.134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129</v>
      </c>
      <c r="AU248" s="215" t="s">
        <v>83</v>
      </c>
      <c r="AV248" s="14" t="s">
        <v>83</v>
      </c>
      <c r="AW248" s="14" t="s">
        <v>35</v>
      </c>
      <c r="AX248" s="14" t="s">
        <v>81</v>
      </c>
      <c r="AY248" s="215" t="s">
        <v>118</v>
      </c>
    </row>
    <row r="249" spans="1:65" s="2" customFormat="1" ht="24.2" customHeight="1">
      <c r="A249" s="37"/>
      <c r="B249" s="38"/>
      <c r="C249" s="176" t="s">
        <v>359</v>
      </c>
      <c r="D249" s="176" t="s">
        <v>120</v>
      </c>
      <c r="E249" s="177" t="s">
        <v>360</v>
      </c>
      <c r="F249" s="178" t="s">
        <v>361</v>
      </c>
      <c r="G249" s="179" t="s">
        <v>206</v>
      </c>
      <c r="H249" s="180">
        <v>53.742</v>
      </c>
      <c r="I249" s="181"/>
      <c r="J249" s="182">
        <f>ROUND(I249*H249,2)</f>
        <v>0</v>
      </c>
      <c r="K249" s="178" t="s">
        <v>124</v>
      </c>
      <c r="L249" s="42"/>
      <c r="M249" s="183" t="s">
        <v>19</v>
      </c>
      <c r="N249" s="184" t="s">
        <v>44</v>
      </c>
      <c r="O249" s="67"/>
      <c r="P249" s="185">
        <f>O249*H249</f>
        <v>0</v>
      </c>
      <c r="Q249" s="185">
        <v>0</v>
      </c>
      <c r="R249" s="185">
        <f>Q249*H249</f>
        <v>0</v>
      </c>
      <c r="S249" s="185">
        <v>0</v>
      </c>
      <c r="T249" s="18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7" t="s">
        <v>125</v>
      </c>
      <c r="AT249" s="187" t="s">
        <v>120</v>
      </c>
      <c r="AU249" s="187" t="s">
        <v>83</v>
      </c>
      <c r="AY249" s="20" t="s">
        <v>118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20" t="s">
        <v>81</v>
      </c>
      <c r="BK249" s="188">
        <f>ROUND(I249*H249,2)</f>
        <v>0</v>
      </c>
      <c r="BL249" s="20" t="s">
        <v>125</v>
      </c>
      <c r="BM249" s="187" t="s">
        <v>362</v>
      </c>
    </row>
    <row r="250" spans="1:47" s="2" customFormat="1" ht="11.25">
      <c r="A250" s="37"/>
      <c r="B250" s="38"/>
      <c r="C250" s="39"/>
      <c r="D250" s="189" t="s">
        <v>127</v>
      </c>
      <c r="E250" s="39"/>
      <c r="F250" s="190" t="s">
        <v>363</v>
      </c>
      <c r="G250" s="39"/>
      <c r="H250" s="39"/>
      <c r="I250" s="191"/>
      <c r="J250" s="39"/>
      <c r="K250" s="39"/>
      <c r="L250" s="42"/>
      <c r="M250" s="192"/>
      <c r="N250" s="193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127</v>
      </c>
      <c r="AU250" s="20" t="s">
        <v>83</v>
      </c>
    </row>
    <row r="251" spans="2:51" s="13" customFormat="1" ht="11.25">
      <c r="B251" s="194"/>
      <c r="C251" s="195"/>
      <c r="D251" s="196" t="s">
        <v>129</v>
      </c>
      <c r="E251" s="197" t="s">
        <v>19</v>
      </c>
      <c r="F251" s="198" t="s">
        <v>364</v>
      </c>
      <c r="G251" s="195"/>
      <c r="H251" s="197" t="s">
        <v>19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129</v>
      </c>
      <c r="AU251" s="204" t="s">
        <v>83</v>
      </c>
      <c r="AV251" s="13" t="s">
        <v>81</v>
      </c>
      <c r="AW251" s="13" t="s">
        <v>35</v>
      </c>
      <c r="AX251" s="13" t="s">
        <v>73</v>
      </c>
      <c r="AY251" s="204" t="s">
        <v>118</v>
      </c>
    </row>
    <row r="252" spans="2:51" s="14" customFormat="1" ht="11.25">
      <c r="B252" s="205"/>
      <c r="C252" s="206"/>
      <c r="D252" s="196" t="s">
        <v>129</v>
      </c>
      <c r="E252" s="207" t="s">
        <v>19</v>
      </c>
      <c r="F252" s="208" t="s">
        <v>365</v>
      </c>
      <c r="G252" s="206"/>
      <c r="H252" s="209">
        <v>53.742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129</v>
      </c>
      <c r="AU252" s="215" t="s">
        <v>83</v>
      </c>
      <c r="AV252" s="14" t="s">
        <v>83</v>
      </c>
      <c r="AW252" s="14" t="s">
        <v>35</v>
      </c>
      <c r="AX252" s="14" t="s">
        <v>81</v>
      </c>
      <c r="AY252" s="215" t="s">
        <v>118</v>
      </c>
    </row>
    <row r="253" spans="1:65" s="2" customFormat="1" ht="24.2" customHeight="1">
      <c r="A253" s="37"/>
      <c r="B253" s="38"/>
      <c r="C253" s="176" t="s">
        <v>366</v>
      </c>
      <c r="D253" s="176" t="s">
        <v>120</v>
      </c>
      <c r="E253" s="177" t="s">
        <v>367</v>
      </c>
      <c r="F253" s="178" t="s">
        <v>368</v>
      </c>
      <c r="G253" s="179" t="s">
        <v>206</v>
      </c>
      <c r="H253" s="180">
        <v>135.301</v>
      </c>
      <c r="I253" s="181"/>
      <c r="J253" s="182">
        <f>ROUND(I253*H253,2)</f>
        <v>0</v>
      </c>
      <c r="K253" s="178" t="s">
        <v>124</v>
      </c>
      <c r="L253" s="42"/>
      <c r="M253" s="183" t="s">
        <v>19</v>
      </c>
      <c r="N253" s="184" t="s">
        <v>44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125</v>
      </c>
      <c r="AT253" s="187" t="s">
        <v>120</v>
      </c>
      <c r="AU253" s="187" t="s">
        <v>83</v>
      </c>
      <c r="AY253" s="20" t="s">
        <v>118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81</v>
      </c>
      <c r="BK253" s="188">
        <f>ROUND(I253*H253,2)</f>
        <v>0</v>
      </c>
      <c r="BL253" s="20" t="s">
        <v>125</v>
      </c>
      <c r="BM253" s="187" t="s">
        <v>369</v>
      </c>
    </row>
    <row r="254" spans="1:47" s="2" customFormat="1" ht="11.25">
      <c r="A254" s="37"/>
      <c r="B254" s="38"/>
      <c r="C254" s="39"/>
      <c r="D254" s="189" t="s">
        <v>127</v>
      </c>
      <c r="E254" s="39"/>
      <c r="F254" s="190" t="s">
        <v>370</v>
      </c>
      <c r="G254" s="39"/>
      <c r="H254" s="39"/>
      <c r="I254" s="191"/>
      <c r="J254" s="39"/>
      <c r="K254" s="39"/>
      <c r="L254" s="42"/>
      <c r="M254" s="192"/>
      <c r="N254" s="193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127</v>
      </c>
      <c r="AU254" s="20" t="s">
        <v>83</v>
      </c>
    </row>
    <row r="255" spans="2:51" s="14" customFormat="1" ht="11.25">
      <c r="B255" s="205"/>
      <c r="C255" s="206"/>
      <c r="D255" s="196" t="s">
        <v>129</v>
      </c>
      <c r="E255" s="207" t="s">
        <v>19</v>
      </c>
      <c r="F255" s="208" t="s">
        <v>371</v>
      </c>
      <c r="G255" s="206"/>
      <c r="H255" s="209">
        <v>135.301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129</v>
      </c>
      <c r="AU255" s="215" t="s">
        <v>83</v>
      </c>
      <c r="AV255" s="14" t="s">
        <v>83</v>
      </c>
      <c r="AW255" s="14" t="s">
        <v>35</v>
      </c>
      <c r="AX255" s="14" t="s">
        <v>81</v>
      </c>
      <c r="AY255" s="215" t="s">
        <v>118</v>
      </c>
    </row>
    <row r="256" spans="1:65" s="2" customFormat="1" ht="24.2" customHeight="1">
      <c r="A256" s="37"/>
      <c r="B256" s="38"/>
      <c r="C256" s="176" t="s">
        <v>372</v>
      </c>
      <c r="D256" s="176" t="s">
        <v>120</v>
      </c>
      <c r="E256" s="177" t="s">
        <v>373</v>
      </c>
      <c r="F256" s="178" t="s">
        <v>361</v>
      </c>
      <c r="G256" s="179" t="s">
        <v>206</v>
      </c>
      <c r="H256" s="180">
        <v>1758.913</v>
      </c>
      <c r="I256" s="181"/>
      <c r="J256" s="182">
        <f>ROUND(I256*H256,2)</f>
        <v>0</v>
      </c>
      <c r="K256" s="178" t="s">
        <v>124</v>
      </c>
      <c r="L256" s="42"/>
      <c r="M256" s="183" t="s">
        <v>19</v>
      </c>
      <c r="N256" s="184" t="s">
        <v>44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125</v>
      </c>
      <c r="AT256" s="187" t="s">
        <v>120</v>
      </c>
      <c r="AU256" s="187" t="s">
        <v>83</v>
      </c>
      <c r="AY256" s="20" t="s">
        <v>118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81</v>
      </c>
      <c r="BK256" s="188">
        <f>ROUND(I256*H256,2)</f>
        <v>0</v>
      </c>
      <c r="BL256" s="20" t="s">
        <v>125</v>
      </c>
      <c r="BM256" s="187" t="s">
        <v>374</v>
      </c>
    </row>
    <row r="257" spans="1:47" s="2" customFormat="1" ht="11.25">
      <c r="A257" s="37"/>
      <c r="B257" s="38"/>
      <c r="C257" s="39"/>
      <c r="D257" s="189" t="s">
        <v>127</v>
      </c>
      <c r="E257" s="39"/>
      <c r="F257" s="190" t="s">
        <v>375</v>
      </c>
      <c r="G257" s="39"/>
      <c r="H257" s="39"/>
      <c r="I257" s="191"/>
      <c r="J257" s="39"/>
      <c r="K257" s="39"/>
      <c r="L257" s="42"/>
      <c r="M257" s="192"/>
      <c r="N257" s="193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127</v>
      </c>
      <c r="AU257" s="20" t="s">
        <v>83</v>
      </c>
    </row>
    <row r="258" spans="2:51" s="13" customFormat="1" ht="11.25">
      <c r="B258" s="194"/>
      <c r="C258" s="195"/>
      <c r="D258" s="196" t="s">
        <v>129</v>
      </c>
      <c r="E258" s="197" t="s">
        <v>19</v>
      </c>
      <c r="F258" s="198" t="s">
        <v>364</v>
      </c>
      <c r="G258" s="195"/>
      <c r="H258" s="197" t="s">
        <v>19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129</v>
      </c>
      <c r="AU258" s="204" t="s">
        <v>83</v>
      </c>
      <c r="AV258" s="13" t="s">
        <v>81</v>
      </c>
      <c r="AW258" s="13" t="s">
        <v>35</v>
      </c>
      <c r="AX258" s="13" t="s">
        <v>73</v>
      </c>
      <c r="AY258" s="204" t="s">
        <v>118</v>
      </c>
    </row>
    <row r="259" spans="2:51" s="14" customFormat="1" ht="11.25">
      <c r="B259" s="205"/>
      <c r="C259" s="206"/>
      <c r="D259" s="196" t="s">
        <v>129</v>
      </c>
      <c r="E259" s="207" t="s">
        <v>19</v>
      </c>
      <c r="F259" s="208" t="s">
        <v>376</v>
      </c>
      <c r="G259" s="206"/>
      <c r="H259" s="209">
        <v>1758.913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129</v>
      </c>
      <c r="AU259" s="215" t="s">
        <v>83</v>
      </c>
      <c r="AV259" s="14" t="s">
        <v>83</v>
      </c>
      <c r="AW259" s="14" t="s">
        <v>35</v>
      </c>
      <c r="AX259" s="14" t="s">
        <v>81</v>
      </c>
      <c r="AY259" s="215" t="s">
        <v>118</v>
      </c>
    </row>
    <row r="260" spans="1:65" s="2" customFormat="1" ht="16.5" customHeight="1">
      <c r="A260" s="37"/>
      <c r="B260" s="38"/>
      <c r="C260" s="176" t="s">
        <v>377</v>
      </c>
      <c r="D260" s="176" t="s">
        <v>120</v>
      </c>
      <c r="E260" s="177" t="s">
        <v>378</v>
      </c>
      <c r="F260" s="178" t="s">
        <v>379</v>
      </c>
      <c r="G260" s="179" t="s">
        <v>206</v>
      </c>
      <c r="H260" s="180">
        <v>139.435</v>
      </c>
      <c r="I260" s="181"/>
      <c r="J260" s="182">
        <f>ROUND(I260*H260,2)</f>
        <v>0</v>
      </c>
      <c r="K260" s="178" t="s">
        <v>124</v>
      </c>
      <c r="L260" s="42"/>
      <c r="M260" s="183" t="s">
        <v>19</v>
      </c>
      <c r="N260" s="184" t="s">
        <v>44</v>
      </c>
      <c r="O260" s="67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7" t="s">
        <v>125</v>
      </c>
      <c r="AT260" s="187" t="s">
        <v>120</v>
      </c>
      <c r="AU260" s="187" t="s">
        <v>83</v>
      </c>
      <c r="AY260" s="20" t="s">
        <v>118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20" t="s">
        <v>81</v>
      </c>
      <c r="BK260" s="188">
        <f>ROUND(I260*H260,2)</f>
        <v>0</v>
      </c>
      <c r="BL260" s="20" t="s">
        <v>125</v>
      </c>
      <c r="BM260" s="187" t="s">
        <v>380</v>
      </c>
    </row>
    <row r="261" spans="1:47" s="2" customFormat="1" ht="11.25">
      <c r="A261" s="37"/>
      <c r="B261" s="38"/>
      <c r="C261" s="39"/>
      <c r="D261" s="189" t="s">
        <v>127</v>
      </c>
      <c r="E261" s="39"/>
      <c r="F261" s="190" t="s">
        <v>381</v>
      </c>
      <c r="G261" s="39"/>
      <c r="H261" s="39"/>
      <c r="I261" s="191"/>
      <c r="J261" s="39"/>
      <c r="K261" s="39"/>
      <c r="L261" s="42"/>
      <c r="M261" s="192"/>
      <c r="N261" s="193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127</v>
      </c>
      <c r="AU261" s="20" t="s">
        <v>83</v>
      </c>
    </row>
    <row r="262" spans="2:51" s="14" customFormat="1" ht="11.25">
      <c r="B262" s="205"/>
      <c r="C262" s="206"/>
      <c r="D262" s="196" t="s">
        <v>129</v>
      </c>
      <c r="E262" s="207" t="s">
        <v>19</v>
      </c>
      <c r="F262" s="208" t="s">
        <v>371</v>
      </c>
      <c r="G262" s="206"/>
      <c r="H262" s="209">
        <v>135.301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129</v>
      </c>
      <c r="AU262" s="215" t="s">
        <v>83</v>
      </c>
      <c r="AV262" s="14" t="s">
        <v>83</v>
      </c>
      <c r="AW262" s="14" t="s">
        <v>35</v>
      </c>
      <c r="AX262" s="14" t="s">
        <v>73</v>
      </c>
      <c r="AY262" s="215" t="s">
        <v>118</v>
      </c>
    </row>
    <row r="263" spans="2:51" s="14" customFormat="1" ht="11.25">
      <c r="B263" s="205"/>
      <c r="C263" s="206"/>
      <c r="D263" s="196" t="s">
        <v>129</v>
      </c>
      <c r="E263" s="207" t="s">
        <v>19</v>
      </c>
      <c r="F263" s="208" t="s">
        <v>358</v>
      </c>
      <c r="G263" s="206"/>
      <c r="H263" s="209">
        <v>4.134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129</v>
      </c>
      <c r="AU263" s="215" t="s">
        <v>83</v>
      </c>
      <c r="AV263" s="14" t="s">
        <v>83</v>
      </c>
      <c r="AW263" s="14" t="s">
        <v>35</v>
      </c>
      <c r="AX263" s="14" t="s">
        <v>73</v>
      </c>
      <c r="AY263" s="215" t="s">
        <v>118</v>
      </c>
    </row>
    <row r="264" spans="2:51" s="16" customFormat="1" ht="11.25">
      <c r="B264" s="227"/>
      <c r="C264" s="228"/>
      <c r="D264" s="196" t="s">
        <v>129</v>
      </c>
      <c r="E264" s="229" t="s">
        <v>19</v>
      </c>
      <c r="F264" s="230" t="s">
        <v>186</v>
      </c>
      <c r="G264" s="228"/>
      <c r="H264" s="231">
        <v>139.435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129</v>
      </c>
      <c r="AU264" s="237" t="s">
        <v>83</v>
      </c>
      <c r="AV264" s="16" t="s">
        <v>125</v>
      </c>
      <c r="AW264" s="16" t="s">
        <v>35</v>
      </c>
      <c r="AX264" s="16" t="s">
        <v>81</v>
      </c>
      <c r="AY264" s="237" t="s">
        <v>118</v>
      </c>
    </row>
    <row r="265" spans="1:65" s="2" customFormat="1" ht="24.2" customHeight="1">
      <c r="A265" s="37"/>
      <c r="B265" s="38"/>
      <c r="C265" s="176" t="s">
        <v>382</v>
      </c>
      <c r="D265" s="176" t="s">
        <v>120</v>
      </c>
      <c r="E265" s="177" t="s">
        <v>383</v>
      </c>
      <c r="F265" s="178" t="s">
        <v>384</v>
      </c>
      <c r="G265" s="179" t="s">
        <v>206</v>
      </c>
      <c r="H265" s="180">
        <v>135.301</v>
      </c>
      <c r="I265" s="181"/>
      <c r="J265" s="182">
        <f>ROUND(I265*H265,2)</f>
        <v>0</v>
      </c>
      <c r="K265" s="178" t="s">
        <v>124</v>
      </c>
      <c r="L265" s="42"/>
      <c r="M265" s="183" t="s">
        <v>19</v>
      </c>
      <c r="N265" s="184" t="s">
        <v>44</v>
      </c>
      <c r="O265" s="67"/>
      <c r="P265" s="185">
        <f>O265*H265</f>
        <v>0</v>
      </c>
      <c r="Q265" s="185">
        <v>0</v>
      </c>
      <c r="R265" s="185">
        <f>Q265*H265</f>
        <v>0</v>
      </c>
      <c r="S265" s="185">
        <v>0</v>
      </c>
      <c r="T265" s="18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7" t="s">
        <v>125</v>
      </c>
      <c r="AT265" s="187" t="s">
        <v>120</v>
      </c>
      <c r="AU265" s="187" t="s">
        <v>83</v>
      </c>
      <c r="AY265" s="20" t="s">
        <v>118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20" t="s">
        <v>81</v>
      </c>
      <c r="BK265" s="188">
        <f>ROUND(I265*H265,2)</f>
        <v>0</v>
      </c>
      <c r="BL265" s="20" t="s">
        <v>125</v>
      </c>
      <c r="BM265" s="187" t="s">
        <v>385</v>
      </c>
    </row>
    <row r="266" spans="1:47" s="2" customFormat="1" ht="11.25">
      <c r="A266" s="37"/>
      <c r="B266" s="38"/>
      <c r="C266" s="39"/>
      <c r="D266" s="189" t="s">
        <v>127</v>
      </c>
      <c r="E266" s="39"/>
      <c r="F266" s="190" t="s">
        <v>386</v>
      </c>
      <c r="G266" s="39"/>
      <c r="H266" s="39"/>
      <c r="I266" s="191"/>
      <c r="J266" s="39"/>
      <c r="K266" s="39"/>
      <c r="L266" s="42"/>
      <c r="M266" s="192"/>
      <c r="N266" s="193"/>
      <c r="O266" s="67"/>
      <c r="P266" s="67"/>
      <c r="Q266" s="67"/>
      <c r="R266" s="67"/>
      <c r="S266" s="67"/>
      <c r="T266" s="68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20" t="s">
        <v>127</v>
      </c>
      <c r="AU266" s="20" t="s">
        <v>83</v>
      </c>
    </row>
    <row r="267" spans="2:51" s="14" customFormat="1" ht="11.25">
      <c r="B267" s="205"/>
      <c r="C267" s="206"/>
      <c r="D267" s="196" t="s">
        <v>129</v>
      </c>
      <c r="E267" s="207" t="s">
        <v>19</v>
      </c>
      <c r="F267" s="208" t="s">
        <v>371</v>
      </c>
      <c r="G267" s="206"/>
      <c r="H267" s="209">
        <v>135.301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129</v>
      </c>
      <c r="AU267" s="215" t="s">
        <v>83</v>
      </c>
      <c r="AV267" s="14" t="s">
        <v>83</v>
      </c>
      <c r="AW267" s="14" t="s">
        <v>35</v>
      </c>
      <c r="AX267" s="14" t="s">
        <v>81</v>
      </c>
      <c r="AY267" s="215" t="s">
        <v>118</v>
      </c>
    </row>
    <row r="268" spans="1:65" s="2" customFormat="1" ht="24.2" customHeight="1">
      <c r="A268" s="37"/>
      <c r="B268" s="38"/>
      <c r="C268" s="176" t="s">
        <v>387</v>
      </c>
      <c r="D268" s="176" t="s">
        <v>120</v>
      </c>
      <c r="E268" s="177" t="s">
        <v>388</v>
      </c>
      <c r="F268" s="178" t="s">
        <v>389</v>
      </c>
      <c r="G268" s="179" t="s">
        <v>206</v>
      </c>
      <c r="H268" s="180">
        <v>4.134</v>
      </c>
      <c r="I268" s="181"/>
      <c r="J268" s="182">
        <f>ROUND(I268*H268,2)</f>
        <v>0</v>
      </c>
      <c r="K268" s="178" t="s">
        <v>124</v>
      </c>
      <c r="L268" s="42"/>
      <c r="M268" s="183" t="s">
        <v>19</v>
      </c>
      <c r="N268" s="184" t="s">
        <v>44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125</v>
      </c>
      <c r="AT268" s="187" t="s">
        <v>120</v>
      </c>
      <c r="AU268" s="187" t="s">
        <v>83</v>
      </c>
      <c r="AY268" s="20" t="s">
        <v>118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81</v>
      </c>
      <c r="BK268" s="188">
        <f>ROUND(I268*H268,2)</f>
        <v>0</v>
      </c>
      <c r="BL268" s="20" t="s">
        <v>125</v>
      </c>
      <c r="BM268" s="187" t="s">
        <v>390</v>
      </c>
    </row>
    <row r="269" spans="1:47" s="2" customFormat="1" ht="11.25">
      <c r="A269" s="37"/>
      <c r="B269" s="38"/>
      <c r="C269" s="39"/>
      <c r="D269" s="189" t="s">
        <v>127</v>
      </c>
      <c r="E269" s="39"/>
      <c r="F269" s="190" t="s">
        <v>391</v>
      </c>
      <c r="G269" s="39"/>
      <c r="H269" s="39"/>
      <c r="I269" s="191"/>
      <c r="J269" s="39"/>
      <c r="K269" s="39"/>
      <c r="L269" s="42"/>
      <c r="M269" s="192"/>
      <c r="N269" s="193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127</v>
      </c>
      <c r="AU269" s="20" t="s">
        <v>83</v>
      </c>
    </row>
    <row r="270" spans="2:51" s="14" customFormat="1" ht="11.25">
      <c r="B270" s="205"/>
      <c r="C270" s="206"/>
      <c r="D270" s="196" t="s">
        <v>129</v>
      </c>
      <c r="E270" s="207" t="s">
        <v>19</v>
      </c>
      <c r="F270" s="208" t="s">
        <v>358</v>
      </c>
      <c r="G270" s="206"/>
      <c r="H270" s="209">
        <v>4.134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129</v>
      </c>
      <c r="AU270" s="215" t="s">
        <v>83</v>
      </c>
      <c r="AV270" s="14" t="s">
        <v>83</v>
      </c>
      <c r="AW270" s="14" t="s">
        <v>35</v>
      </c>
      <c r="AX270" s="14" t="s">
        <v>81</v>
      </c>
      <c r="AY270" s="215" t="s">
        <v>118</v>
      </c>
    </row>
    <row r="271" spans="2:63" s="12" customFormat="1" ht="22.9" customHeight="1">
      <c r="B271" s="160"/>
      <c r="C271" s="161"/>
      <c r="D271" s="162" t="s">
        <v>72</v>
      </c>
      <c r="E271" s="174" t="s">
        <v>392</v>
      </c>
      <c r="F271" s="174" t="s">
        <v>393</v>
      </c>
      <c r="G271" s="161"/>
      <c r="H271" s="161"/>
      <c r="I271" s="164"/>
      <c r="J271" s="175">
        <f>BK271</f>
        <v>0</v>
      </c>
      <c r="K271" s="161"/>
      <c r="L271" s="166"/>
      <c r="M271" s="167"/>
      <c r="N271" s="168"/>
      <c r="O271" s="168"/>
      <c r="P271" s="169">
        <f>SUM(P272:P273)</f>
        <v>0</v>
      </c>
      <c r="Q271" s="168"/>
      <c r="R271" s="169">
        <f>SUM(R272:R273)</f>
        <v>0</v>
      </c>
      <c r="S271" s="168"/>
      <c r="T271" s="170">
        <f>SUM(T272:T273)</f>
        <v>0</v>
      </c>
      <c r="AR271" s="171" t="s">
        <v>81</v>
      </c>
      <c r="AT271" s="172" t="s">
        <v>72</v>
      </c>
      <c r="AU271" s="172" t="s">
        <v>81</v>
      </c>
      <c r="AY271" s="171" t="s">
        <v>118</v>
      </c>
      <c r="BK271" s="173">
        <f>SUM(BK272:BK273)</f>
        <v>0</v>
      </c>
    </row>
    <row r="272" spans="1:65" s="2" customFormat="1" ht="24.2" customHeight="1">
      <c r="A272" s="37"/>
      <c r="B272" s="38"/>
      <c r="C272" s="176" t="s">
        <v>394</v>
      </c>
      <c r="D272" s="176" t="s">
        <v>120</v>
      </c>
      <c r="E272" s="177" t="s">
        <v>395</v>
      </c>
      <c r="F272" s="178" t="s">
        <v>396</v>
      </c>
      <c r="G272" s="179" t="s">
        <v>206</v>
      </c>
      <c r="H272" s="180">
        <v>186.897</v>
      </c>
      <c r="I272" s="181"/>
      <c r="J272" s="182">
        <f>ROUND(I272*H272,2)</f>
        <v>0</v>
      </c>
      <c r="K272" s="178" t="s">
        <v>124</v>
      </c>
      <c r="L272" s="42"/>
      <c r="M272" s="183" t="s">
        <v>19</v>
      </c>
      <c r="N272" s="184" t="s">
        <v>44</v>
      </c>
      <c r="O272" s="67"/>
      <c r="P272" s="185">
        <f>O272*H272</f>
        <v>0</v>
      </c>
      <c r="Q272" s="185">
        <v>0</v>
      </c>
      <c r="R272" s="185">
        <f>Q272*H272</f>
        <v>0</v>
      </c>
      <c r="S272" s="185">
        <v>0</v>
      </c>
      <c r="T272" s="18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7" t="s">
        <v>125</v>
      </c>
      <c r="AT272" s="187" t="s">
        <v>120</v>
      </c>
      <c r="AU272" s="187" t="s">
        <v>83</v>
      </c>
      <c r="AY272" s="20" t="s">
        <v>118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20" t="s">
        <v>81</v>
      </c>
      <c r="BK272" s="188">
        <f>ROUND(I272*H272,2)</f>
        <v>0</v>
      </c>
      <c r="BL272" s="20" t="s">
        <v>125</v>
      </c>
      <c r="BM272" s="187" t="s">
        <v>397</v>
      </c>
    </row>
    <row r="273" spans="1:47" s="2" customFormat="1" ht="11.25">
      <c r="A273" s="37"/>
      <c r="B273" s="38"/>
      <c r="C273" s="39"/>
      <c r="D273" s="189" t="s">
        <v>127</v>
      </c>
      <c r="E273" s="39"/>
      <c r="F273" s="190" t="s">
        <v>398</v>
      </c>
      <c r="G273" s="39"/>
      <c r="H273" s="39"/>
      <c r="I273" s="191"/>
      <c r="J273" s="39"/>
      <c r="K273" s="39"/>
      <c r="L273" s="42"/>
      <c r="M273" s="192"/>
      <c r="N273" s="193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127</v>
      </c>
      <c r="AU273" s="20" t="s">
        <v>83</v>
      </c>
    </row>
    <row r="274" spans="2:63" s="12" customFormat="1" ht="25.9" customHeight="1">
      <c r="B274" s="160"/>
      <c r="C274" s="161"/>
      <c r="D274" s="162" t="s">
        <v>72</v>
      </c>
      <c r="E274" s="163" t="s">
        <v>399</v>
      </c>
      <c r="F274" s="163" t="s">
        <v>400</v>
      </c>
      <c r="G274" s="161"/>
      <c r="H274" s="161"/>
      <c r="I274" s="164"/>
      <c r="J274" s="165">
        <f>BK274</f>
        <v>0</v>
      </c>
      <c r="K274" s="161"/>
      <c r="L274" s="166"/>
      <c r="M274" s="167"/>
      <c r="N274" s="168"/>
      <c r="O274" s="168"/>
      <c r="P274" s="169">
        <f>P275</f>
        <v>0</v>
      </c>
      <c r="Q274" s="168"/>
      <c r="R274" s="169">
        <f>R275</f>
        <v>0.085715</v>
      </c>
      <c r="S274" s="168"/>
      <c r="T274" s="170">
        <f>T275</f>
        <v>0</v>
      </c>
      <c r="AR274" s="171" t="s">
        <v>83</v>
      </c>
      <c r="AT274" s="172" t="s">
        <v>72</v>
      </c>
      <c r="AU274" s="172" t="s">
        <v>73</v>
      </c>
      <c r="AY274" s="171" t="s">
        <v>118</v>
      </c>
      <c r="BK274" s="173">
        <f>BK275</f>
        <v>0</v>
      </c>
    </row>
    <row r="275" spans="2:63" s="12" customFormat="1" ht="22.9" customHeight="1">
      <c r="B275" s="160"/>
      <c r="C275" s="161"/>
      <c r="D275" s="162" t="s">
        <v>72</v>
      </c>
      <c r="E275" s="174" t="s">
        <v>401</v>
      </c>
      <c r="F275" s="174" t="s">
        <v>402</v>
      </c>
      <c r="G275" s="161"/>
      <c r="H275" s="161"/>
      <c r="I275" s="164"/>
      <c r="J275" s="175">
        <f>BK275</f>
        <v>0</v>
      </c>
      <c r="K275" s="161"/>
      <c r="L275" s="166"/>
      <c r="M275" s="167"/>
      <c r="N275" s="168"/>
      <c r="O275" s="168"/>
      <c r="P275" s="169">
        <f>SUM(P276:P279)</f>
        <v>0</v>
      </c>
      <c r="Q275" s="168"/>
      <c r="R275" s="169">
        <f>SUM(R276:R279)</f>
        <v>0.085715</v>
      </c>
      <c r="S275" s="168"/>
      <c r="T275" s="170">
        <f>SUM(T276:T279)</f>
        <v>0</v>
      </c>
      <c r="AR275" s="171" t="s">
        <v>83</v>
      </c>
      <c r="AT275" s="172" t="s">
        <v>72</v>
      </c>
      <c r="AU275" s="172" t="s">
        <v>81</v>
      </c>
      <c r="AY275" s="171" t="s">
        <v>118</v>
      </c>
      <c r="BK275" s="173">
        <f>SUM(BK276:BK279)</f>
        <v>0</v>
      </c>
    </row>
    <row r="276" spans="1:65" s="2" customFormat="1" ht="24.2" customHeight="1">
      <c r="A276" s="37"/>
      <c r="B276" s="38"/>
      <c r="C276" s="176" t="s">
        <v>403</v>
      </c>
      <c r="D276" s="176" t="s">
        <v>120</v>
      </c>
      <c r="E276" s="177" t="s">
        <v>404</v>
      </c>
      <c r="F276" s="178" t="s">
        <v>405</v>
      </c>
      <c r="G276" s="179" t="s">
        <v>123</v>
      </c>
      <c r="H276" s="180">
        <v>217</v>
      </c>
      <c r="I276" s="181"/>
      <c r="J276" s="182">
        <f>ROUND(I276*H276,2)</f>
        <v>0</v>
      </c>
      <c r="K276" s="178" t="s">
        <v>124</v>
      </c>
      <c r="L276" s="42"/>
      <c r="M276" s="183" t="s">
        <v>19</v>
      </c>
      <c r="N276" s="184" t="s">
        <v>44</v>
      </c>
      <c r="O276" s="67"/>
      <c r="P276" s="185">
        <f>O276*H276</f>
        <v>0</v>
      </c>
      <c r="Q276" s="185">
        <v>0.000395</v>
      </c>
      <c r="R276" s="185">
        <f>Q276*H276</f>
        <v>0.085715</v>
      </c>
      <c r="S276" s="185">
        <v>0</v>
      </c>
      <c r="T276" s="18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226</v>
      </c>
      <c r="AT276" s="187" t="s">
        <v>120</v>
      </c>
      <c r="AU276" s="187" t="s">
        <v>83</v>
      </c>
      <c r="AY276" s="20" t="s">
        <v>118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20" t="s">
        <v>81</v>
      </c>
      <c r="BK276" s="188">
        <f>ROUND(I276*H276,2)</f>
        <v>0</v>
      </c>
      <c r="BL276" s="20" t="s">
        <v>226</v>
      </c>
      <c r="BM276" s="187" t="s">
        <v>406</v>
      </c>
    </row>
    <row r="277" spans="1:47" s="2" customFormat="1" ht="11.25">
      <c r="A277" s="37"/>
      <c r="B277" s="38"/>
      <c r="C277" s="39"/>
      <c r="D277" s="189" t="s">
        <v>127</v>
      </c>
      <c r="E277" s="39"/>
      <c r="F277" s="190" t="s">
        <v>407</v>
      </c>
      <c r="G277" s="39"/>
      <c r="H277" s="39"/>
      <c r="I277" s="191"/>
      <c r="J277" s="39"/>
      <c r="K277" s="39"/>
      <c r="L277" s="42"/>
      <c r="M277" s="192"/>
      <c r="N277" s="193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127</v>
      </c>
      <c r="AU277" s="20" t="s">
        <v>83</v>
      </c>
    </row>
    <row r="278" spans="2:51" s="13" customFormat="1" ht="11.25">
      <c r="B278" s="194"/>
      <c r="C278" s="195"/>
      <c r="D278" s="196" t="s">
        <v>129</v>
      </c>
      <c r="E278" s="197" t="s">
        <v>19</v>
      </c>
      <c r="F278" s="198" t="s">
        <v>142</v>
      </c>
      <c r="G278" s="195"/>
      <c r="H278" s="197" t="s">
        <v>19</v>
      </c>
      <c r="I278" s="199"/>
      <c r="J278" s="195"/>
      <c r="K278" s="195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129</v>
      </c>
      <c r="AU278" s="204" t="s">
        <v>83</v>
      </c>
      <c r="AV278" s="13" t="s">
        <v>81</v>
      </c>
      <c r="AW278" s="13" t="s">
        <v>35</v>
      </c>
      <c r="AX278" s="13" t="s">
        <v>73</v>
      </c>
      <c r="AY278" s="204" t="s">
        <v>118</v>
      </c>
    </row>
    <row r="279" spans="2:51" s="14" customFormat="1" ht="11.25">
      <c r="B279" s="205"/>
      <c r="C279" s="206"/>
      <c r="D279" s="196" t="s">
        <v>129</v>
      </c>
      <c r="E279" s="207" t="s">
        <v>19</v>
      </c>
      <c r="F279" s="208" t="s">
        <v>408</v>
      </c>
      <c r="G279" s="206"/>
      <c r="H279" s="209">
        <v>217</v>
      </c>
      <c r="I279" s="210"/>
      <c r="J279" s="206"/>
      <c r="K279" s="206"/>
      <c r="L279" s="211"/>
      <c r="M279" s="248"/>
      <c r="N279" s="249"/>
      <c r="O279" s="249"/>
      <c r="P279" s="249"/>
      <c r="Q279" s="249"/>
      <c r="R279" s="249"/>
      <c r="S279" s="249"/>
      <c r="T279" s="250"/>
      <c r="AT279" s="215" t="s">
        <v>129</v>
      </c>
      <c r="AU279" s="215" t="s">
        <v>83</v>
      </c>
      <c r="AV279" s="14" t="s">
        <v>83</v>
      </c>
      <c r="AW279" s="14" t="s">
        <v>35</v>
      </c>
      <c r="AX279" s="14" t="s">
        <v>81</v>
      </c>
      <c r="AY279" s="215" t="s">
        <v>118</v>
      </c>
    </row>
    <row r="280" spans="1:31" s="2" customFormat="1" ht="6.95" customHeight="1">
      <c r="A280" s="37"/>
      <c r="B280" s="50"/>
      <c r="C280" s="51"/>
      <c r="D280" s="51"/>
      <c r="E280" s="51"/>
      <c r="F280" s="51"/>
      <c r="G280" s="51"/>
      <c r="H280" s="51"/>
      <c r="I280" s="51"/>
      <c r="J280" s="51"/>
      <c r="K280" s="51"/>
      <c r="L280" s="42"/>
      <c r="M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</sheetData>
  <sheetProtection algorithmName="SHA-512" hashValue="Z/Cm51CbRdeDm3HVjOZN5nO+0H7lNhgu9FWH7+tz/fYXX288rvUGbZ5a6eCU5jQ4Oyr6cEqzy8/TK2AOVy3nVQ==" saltValue="5Oijz8Fm6hgKeJ/8G8m9PTM68Tpfw77GJ3RDgZYcXNNsGd5vi563PHlqICpSaAuKXhJUpUbSoVxa7QxdhBAsxw==" spinCount="100000" sheet="1" objects="1" scenarios="1" formatColumns="0" formatRows="0" autoFilter="0"/>
  <autoFilter ref="C87:K27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4_01/113106134"/>
    <hyperlink ref="F96" r:id="rId2" display="https://podminky.urs.cz/item/CS_URS_2024_01/113106185"/>
    <hyperlink ref="F100" r:id="rId3" display="https://podminky.urs.cz/item/CS_URS_2024_01/113106132"/>
    <hyperlink ref="F104" r:id="rId4" display="https://podminky.urs.cz/item/CS_URS_2024_01/113107135"/>
    <hyperlink ref="F107" r:id="rId5" display="https://podminky.urs.cz/item/CS_URS_2024_01/113107341"/>
    <hyperlink ref="F110" r:id="rId6" display="https://podminky.urs.cz/item/CS_URS_2024_01/113107342"/>
    <hyperlink ref="F113" r:id="rId7" display="https://podminky.urs.cz/item/CS_URS_2024_01/113202111"/>
    <hyperlink ref="F117" r:id="rId8" display="https://podminky.urs.cz/item/CS_URS_2024_01/113203111"/>
    <hyperlink ref="F121" r:id="rId9" display="https://podminky.urs.cz/item/CS_URS_2024_01/122251102"/>
    <hyperlink ref="F131" r:id="rId10" display="https://podminky.urs.cz/item/CS_URS_2024_01/162751117"/>
    <hyperlink ref="F133" r:id="rId11" display="https://podminky.urs.cz/item/CS_URS_2024_01/162751119"/>
    <hyperlink ref="F136" r:id="rId12" display="https://podminky.urs.cz/item/CS_URS_2024_01/171201201"/>
    <hyperlink ref="F139" r:id="rId13" display="https://podminky.urs.cz/item/CS_URS_2024_01/171201231"/>
    <hyperlink ref="F143" r:id="rId14" display="https://podminky.urs.cz/item/CS_URS_2024_01/564851111"/>
    <hyperlink ref="F152" r:id="rId15" display="https://podminky.urs.cz/item/CS_URS_2024_01/564861111"/>
    <hyperlink ref="F156" r:id="rId16" display="https://podminky.urs.cz/item/CS_URS_2024_01/573211109"/>
    <hyperlink ref="F158" r:id="rId17" display="https://podminky.urs.cz/item/CS_URS_2024_01/577144111"/>
    <hyperlink ref="F161" r:id="rId18" display="https://podminky.urs.cz/item/CS_URS_2024_01/596211111"/>
    <hyperlink ref="F177" r:id="rId19" display="https://podminky.urs.cz/item/CS_URS_2024_01/596211211"/>
    <hyperlink ref="F198" r:id="rId20" display="https://podminky.urs.cz/item/CS_URS_2024_01/916111123"/>
    <hyperlink ref="F205" r:id="rId21" display="https://podminky.urs.cz/item/CS_URS_2024_01/916131213"/>
    <hyperlink ref="F225" r:id="rId22" display="https://podminky.urs.cz/item/CS_URS_2024_01/916231213"/>
    <hyperlink ref="F232" r:id="rId23" display="https://podminky.urs.cz/item/CS_URS_2024_01/916991121"/>
    <hyperlink ref="F238" r:id="rId24" display="https://podminky.urs.cz/item/CS_URS_2024_01/919112221"/>
    <hyperlink ref="F241" r:id="rId25" display="https://podminky.urs.cz/item/CS_URS_2024_01/919121121"/>
    <hyperlink ref="F243" r:id="rId26" display="https://podminky.urs.cz/item/CS_URS_2024_01/919735112"/>
    <hyperlink ref="F247" r:id="rId27" display="https://podminky.urs.cz/item/CS_URS_2024_01/997221551"/>
    <hyperlink ref="F250" r:id="rId28" display="https://podminky.urs.cz/item/CS_URS_2024_01/997221559"/>
    <hyperlink ref="F254" r:id="rId29" display="https://podminky.urs.cz/item/CS_URS_2024_01/997221561"/>
    <hyperlink ref="F257" r:id="rId30" display="https://podminky.urs.cz/item/CS_URS_2024_01/997221569"/>
    <hyperlink ref="F261" r:id="rId31" display="https://podminky.urs.cz/item/CS_URS_2024_01/997221611"/>
    <hyperlink ref="F266" r:id="rId32" display="https://podminky.urs.cz/item/CS_URS_2024_01/997221861"/>
    <hyperlink ref="F269" r:id="rId33" display="https://podminky.urs.cz/item/CS_URS_2024_01/997221875"/>
    <hyperlink ref="F273" r:id="rId34" display="https://podminky.urs.cz/item/CS_URS_2024_01/998223011"/>
    <hyperlink ref="F277" r:id="rId35" display="https://podminky.urs.cz/item/CS_URS_2024_01/7111612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0" t="s">
        <v>86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83</v>
      </c>
    </row>
    <row r="4" spans="2:46" s="1" customFormat="1" ht="24.95" customHeight="1">
      <c r="B4" s="23"/>
      <c r="D4" s="106" t="s">
        <v>87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3" t="str">
        <f>'Rekapitulace stavby'!K6</f>
        <v>Oprava chodníku ulice Čermákova, Kostelec nad Orlicí</v>
      </c>
      <c r="F7" s="384"/>
      <c r="G7" s="384"/>
      <c r="H7" s="384"/>
      <c r="L7" s="23"/>
    </row>
    <row r="8" spans="1:31" s="2" customFormat="1" ht="12" customHeight="1">
      <c r="A8" s="37"/>
      <c r="B8" s="42"/>
      <c r="C8" s="37"/>
      <c r="D8" s="108" t="s">
        <v>88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85" t="s">
        <v>409</v>
      </c>
      <c r="F9" s="386"/>
      <c r="G9" s="386"/>
      <c r="H9" s="386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9. 5. 2024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28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87" t="str">
        <f>'Rekapitulace stavby'!E14</f>
        <v>Vyplň údaj</v>
      </c>
      <c r="F18" s="388"/>
      <c r="G18" s="388"/>
      <c r="H18" s="388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32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33</v>
      </c>
      <c r="F21" s="37"/>
      <c r="G21" s="37"/>
      <c r="H21" s="37"/>
      <c r="I21" s="108" t="s">
        <v>28</v>
      </c>
      <c r="J21" s="110" t="s">
        <v>34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36</v>
      </c>
      <c r="E23" s="37"/>
      <c r="F23" s="37"/>
      <c r="G23" s="37"/>
      <c r="H23" s="37"/>
      <c r="I23" s="108" t="s">
        <v>26</v>
      </c>
      <c r="J23" s="110" t="s">
        <v>32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33</v>
      </c>
      <c r="F24" s="37"/>
      <c r="G24" s="37"/>
      <c r="H24" s="37"/>
      <c r="I24" s="108" t="s">
        <v>28</v>
      </c>
      <c r="J24" s="110" t="s">
        <v>34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37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89" t="s">
        <v>19</v>
      </c>
      <c r="F27" s="389"/>
      <c r="G27" s="389"/>
      <c r="H27" s="38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39</v>
      </c>
      <c r="E30" s="37"/>
      <c r="F30" s="37"/>
      <c r="G30" s="37"/>
      <c r="H30" s="37"/>
      <c r="I30" s="37"/>
      <c r="J30" s="117">
        <f>ROUND(J80,2)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41</v>
      </c>
      <c r="G32" s="37"/>
      <c r="H32" s="37"/>
      <c r="I32" s="118" t="s">
        <v>40</v>
      </c>
      <c r="J32" s="118" t="s">
        <v>42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43</v>
      </c>
      <c r="E33" s="108" t="s">
        <v>44</v>
      </c>
      <c r="F33" s="120">
        <f>ROUND((SUM(BE80:BE87)),2)</f>
        <v>0</v>
      </c>
      <c r="G33" s="37"/>
      <c r="H33" s="37"/>
      <c r="I33" s="121">
        <v>0.21</v>
      </c>
      <c r="J33" s="120">
        <f>ROUND(((SUM(BE80:BE87))*I33),2)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45</v>
      </c>
      <c r="F34" s="120">
        <f>ROUND((SUM(BF80:BF87)),2)</f>
        <v>0</v>
      </c>
      <c r="G34" s="37"/>
      <c r="H34" s="37"/>
      <c r="I34" s="121">
        <v>0.12</v>
      </c>
      <c r="J34" s="120">
        <f>ROUND(((SUM(BF80:BF87))*I34),2)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46</v>
      </c>
      <c r="F35" s="120">
        <f>ROUND((SUM(BG80:BG87)),2)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47</v>
      </c>
      <c r="F36" s="120">
        <f>ROUND((SUM(BH80:BH87)),2)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48</v>
      </c>
      <c r="F37" s="120">
        <f>ROUND((SUM(BI80:BI87)),2)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49</v>
      </c>
      <c r="E39" s="124"/>
      <c r="F39" s="124"/>
      <c r="G39" s="125" t="s">
        <v>50</v>
      </c>
      <c r="H39" s="126" t="s">
        <v>51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90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0" t="str">
        <f>E7</f>
        <v>Oprava chodníku ulice Čermákova, Kostelec nad Orlicí</v>
      </c>
      <c r="F48" s="391"/>
      <c r="G48" s="391"/>
      <c r="H48" s="391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88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2" t="str">
        <f>E9</f>
        <v>013/2024_2 - Vedlejší rozpočtové náklady</v>
      </c>
      <c r="F50" s="392"/>
      <c r="G50" s="392"/>
      <c r="H50" s="39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Kostelec nad Orlicí</v>
      </c>
      <c r="G52" s="39"/>
      <c r="H52" s="39"/>
      <c r="I52" s="32" t="s">
        <v>23</v>
      </c>
      <c r="J52" s="62" t="str">
        <f>IF(J12="","",J12)</f>
        <v>9. 5. 2024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>DI PROJEKT s.r.o.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36</v>
      </c>
      <c r="J55" s="35" t="str">
        <f>E24</f>
        <v>DI PROJEKT s.r.o.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91</v>
      </c>
      <c r="D57" s="134"/>
      <c r="E57" s="134"/>
      <c r="F57" s="134"/>
      <c r="G57" s="134"/>
      <c r="H57" s="134"/>
      <c r="I57" s="134"/>
      <c r="J57" s="135" t="s">
        <v>92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71</v>
      </c>
      <c r="D59" s="39"/>
      <c r="E59" s="39"/>
      <c r="F59" s="39"/>
      <c r="G59" s="39"/>
      <c r="H59" s="39"/>
      <c r="I59" s="39"/>
      <c r="J59" s="80">
        <f>J80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93</v>
      </c>
    </row>
    <row r="60" spans="2:12" s="9" customFormat="1" ht="24.95" customHeight="1">
      <c r="B60" s="137"/>
      <c r="C60" s="138"/>
      <c r="D60" s="139" t="s">
        <v>410</v>
      </c>
      <c r="E60" s="140"/>
      <c r="F60" s="140"/>
      <c r="G60" s="140"/>
      <c r="H60" s="140"/>
      <c r="I60" s="140"/>
      <c r="J60" s="141">
        <f>J81</f>
        <v>0</v>
      </c>
      <c r="K60" s="138"/>
      <c r="L60" s="142"/>
    </row>
    <row r="61" spans="1:31" s="2" customFormat="1" ht="21.7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0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6" spans="1:31" s="2" customFormat="1" ht="6.95" customHeight="1">
      <c r="A66" s="3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10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24.95" customHeight="1">
      <c r="A67" s="37"/>
      <c r="B67" s="38"/>
      <c r="C67" s="26" t="s">
        <v>103</v>
      </c>
      <c r="D67" s="39"/>
      <c r="E67" s="39"/>
      <c r="F67" s="39"/>
      <c r="G67" s="39"/>
      <c r="H67" s="39"/>
      <c r="I67" s="39"/>
      <c r="J67" s="39"/>
      <c r="K67" s="39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2" t="s">
        <v>16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6.5" customHeight="1">
      <c r="A70" s="37"/>
      <c r="B70" s="38"/>
      <c r="C70" s="39"/>
      <c r="D70" s="39"/>
      <c r="E70" s="390" t="str">
        <f>E7</f>
        <v>Oprava chodníku ulice Čermákova, Kostelec nad Orlicí</v>
      </c>
      <c r="F70" s="391"/>
      <c r="G70" s="391"/>
      <c r="H70" s="391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88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62" t="str">
        <f>E9</f>
        <v>013/2024_2 - Vedlejší rozpočtové náklady</v>
      </c>
      <c r="F72" s="392"/>
      <c r="G72" s="392"/>
      <c r="H72" s="392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21</v>
      </c>
      <c r="D74" s="39"/>
      <c r="E74" s="39"/>
      <c r="F74" s="30" t="str">
        <f>F12</f>
        <v>Kostelec nad Orlicí</v>
      </c>
      <c r="G74" s="39"/>
      <c r="H74" s="39"/>
      <c r="I74" s="32" t="s">
        <v>23</v>
      </c>
      <c r="J74" s="62" t="str">
        <f>IF(J12="","",J12)</f>
        <v>9. 5. 2024</v>
      </c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2" customHeight="1">
      <c r="A76" s="37"/>
      <c r="B76" s="38"/>
      <c r="C76" s="32" t="s">
        <v>25</v>
      </c>
      <c r="D76" s="39"/>
      <c r="E76" s="39"/>
      <c r="F76" s="30" t="str">
        <f>E15</f>
        <v xml:space="preserve"> </v>
      </c>
      <c r="G76" s="39"/>
      <c r="H76" s="39"/>
      <c r="I76" s="32" t="s">
        <v>31</v>
      </c>
      <c r="J76" s="35" t="str">
        <f>E21</f>
        <v>DI PROJEKT s.r.o.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2" customHeight="1">
      <c r="A77" s="37"/>
      <c r="B77" s="38"/>
      <c r="C77" s="32" t="s">
        <v>29</v>
      </c>
      <c r="D77" s="39"/>
      <c r="E77" s="39"/>
      <c r="F77" s="30" t="str">
        <f>IF(E18="","",E18)</f>
        <v>Vyplň údaj</v>
      </c>
      <c r="G77" s="39"/>
      <c r="H77" s="39"/>
      <c r="I77" s="32" t="s">
        <v>36</v>
      </c>
      <c r="J77" s="35" t="str">
        <f>E24</f>
        <v>DI PROJEKT s.r.o.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0.3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11" customFormat="1" ht="29.25" customHeight="1">
      <c r="A79" s="149"/>
      <c r="B79" s="150"/>
      <c r="C79" s="151" t="s">
        <v>104</v>
      </c>
      <c r="D79" s="152" t="s">
        <v>58</v>
      </c>
      <c r="E79" s="152" t="s">
        <v>54</v>
      </c>
      <c r="F79" s="152" t="s">
        <v>55</v>
      </c>
      <c r="G79" s="152" t="s">
        <v>105</v>
      </c>
      <c r="H79" s="152" t="s">
        <v>106</v>
      </c>
      <c r="I79" s="152" t="s">
        <v>107</v>
      </c>
      <c r="J79" s="152" t="s">
        <v>92</v>
      </c>
      <c r="K79" s="153" t="s">
        <v>108</v>
      </c>
      <c r="L79" s="154"/>
      <c r="M79" s="71" t="s">
        <v>19</v>
      </c>
      <c r="N79" s="72" t="s">
        <v>43</v>
      </c>
      <c r="O79" s="72" t="s">
        <v>109</v>
      </c>
      <c r="P79" s="72" t="s">
        <v>110</v>
      </c>
      <c r="Q79" s="72" t="s">
        <v>111</v>
      </c>
      <c r="R79" s="72" t="s">
        <v>112</v>
      </c>
      <c r="S79" s="72" t="s">
        <v>113</v>
      </c>
      <c r="T79" s="73" t="s">
        <v>114</v>
      </c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</row>
    <row r="80" spans="1:63" s="2" customFormat="1" ht="22.9" customHeight="1">
      <c r="A80" s="37"/>
      <c r="B80" s="38"/>
      <c r="C80" s="78" t="s">
        <v>115</v>
      </c>
      <c r="D80" s="39"/>
      <c r="E80" s="39"/>
      <c r="F80" s="39"/>
      <c r="G80" s="39"/>
      <c r="H80" s="39"/>
      <c r="I80" s="39"/>
      <c r="J80" s="155">
        <f>BK80</f>
        <v>0</v>
      </c>
      <c r="K80" s="39"/>
      <c r="L80" s="42"/>
      <c r="M80" s="74"/>
      <c r="N80" s="156"/>
      <c r="O80" s="75"/>
      <c r="P80" s="157">
        <f>P81</f>
        <v>0</v>
      </c>
      <c r="Q80" s="75"/>
      <c r="R80" s="157">
        <f>R81</f>
        <v>0</v>
      </c>
      <c r="S80" s="75"/>
      <c r="T80" s="158">
        <f>T81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20" t="s">
        <v>72</v>
      </c>
      <c r="AU80" s="20" t="s">
        <v>93</v>
      </c>
      <c r="BK80" s="159">
        <f>BK81</f>
        <v>0</v>
      </c>
    </row>
    <row r="81" spans="2:63" s="12" customFormat="1" ht="25.9" customHeight="1">
      <c r="B81" s="160"/>
      <c r="C81" s="161"/>
      <c r="D81" s="162" t="s">
        <v>72</v>
      </c>
      <c r="E81" s="163" t="s">
        <v>411</v>
      </c>
      <c r="F81" s="163" t="s">
        <v>85</v>
      </c>
      <c r="G81" s="161"/>
      <c r="H81" s="161"/>
      <c r="I81" s="164"/>
      <c r="J81" s="165">
        <f>BK81</f>
        <v>0</v>
      </c>
      <c r="K81" s="161"/>
      <c r="L81" s="166"/>
      <c r="M81" s="167"/>
      <c r="N81" s="168"/>
      <c r="O81" s="168"/>
      <c r="P81" s="169">
        <f>SUM(P82:P87)</f>
        <v>0</v>
      </c>
      <c r="Q81" s="168"/>
      <c r="R81" s="169">
        <f>SUM(R82:R87)</f>
        <v>0</v>
      </c>
      <c r="S81" s="168"/>
      <c r="T81" s="170">
        <f>SUM(T82:T87)</f>
        <v>0</v>
      </c>
      <c r="AR81" s="171" t="s">
        <v>149</v>
      </c>
      <c r="AT81" s="172" t="s">
        <v>72</v>
      </c>
      <c r="AU81" s="172" t="s">
        <v>73</v>
      </c>
      <c r="AY81" s="171" t="s">
        <v>118</v>
      </c>
      <c r="BK81" s="173">
        <f>SUM(BK82:BK87)</f>
        <v>0</v>
      </c>
    </row>
    <row r="82" spans="1:65" s="2" customFormat="1" ht="24.2" customHeight="1">
      <c r="A82" s="37"/>
      <c r="B82" s="38"/>
      <c r="C82" s="176" t="s">
        <v>81</v>
      </c>
      <c r="D82" s="176" t="s">
        <v>120</v>
      </c>
      <c r="E82" s="177" t="s">
        <v>412</v>
      </c>
      <c r="F82" s="178" t="s">
        <v>413</v>
      </c>
      <c r="G82" s="179" t="s">
        <v>414</v>
      </c>
      <c r="H82" s="180">
        <v>1</v>
      </c>
      <c r="I82" s="181"/>
      <c r="J82" s="182">
        <f aca="true" t="shared" si="0" ref="J82:J87">ROUND(I82*H82,2)</f>
        <v>0</v>
      </c>
      <c r="K82" s="178" t="s">
        <v>19</v>
      </c>
      <c r="L82" s="42"/>
      <c r="M82" s="183" t="s">
        <v>19</v>
      </c>
      <c r="N82" s="184" t="s">
        <v>44</v>
      </c>
      <c r="O82" s="67"/>
      <c r="P82" s="185">
        <f aca="true" t="shared" si="1" ref="P82:P87">O82*H82</f>
        <v>0</v>
      </c>
      <c r="Q82" s="185">
        <v>0</v>
      </c>
      <c r="R82" s="185">
        <f aca="true" t="shared" si="2" ref="R82:R87">Q82*H82</f>
        <v>0</v>
      </c>
      <c r="S82" s="185">
        <v>0</v>
      </c>
      <c r="T82" s="186">
        <f aca="true" t="shared" si="3" ref="T82:T87"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187" t="s">
        <v>125</v>
      </c>
      <c r="AT82" s="187" t="s">
        <v>120</v>
      </c>
      <c r="AU82" s="187" t="s">
        <v>81</v>
      </c>
      <c r="AY82" s="20" t="s">
        <v>118</v>
      </c>
      <c r="BE82" s="188">
        <f aca="true" t="shared" si="4" ref="BE82:BE87">IF(N82="základní",J82,0)</f>
        <v>0</v>
      </c>
      <c r="BF82" s="188">
        <f aca="true" t="shared" si="5" ref="BF82:BF87">IF(N82="snížená",J82,0)</f>
        <v>0</v>
      </c>
      <c r="BG82" s="188">
        <f aca="true" t="shared" si="6" ref="BG82:BG87">IF(N82="zákl. přenesená",J82,0)</f>
        <v>0</v>
      </c>
      <c r="BH82" s="188">
        <f aca="true" t="shared" si="7" ref="BH82:BH87">IF(N82="sníž. přenesená",J82,0)</f>
        <v>0</v>
      </c>
      <c r="BI82" s="188">
        <f aca="true" t="shared" si="8" ref="BI82:BI87">IF(N82="nulová",J82,0)</f>
        <v>0</v>
      </c>
      <c r="BJ82" s="20" t="s">
        <v>81</v>
      </c>
      <c r="BK82" s="188">
        <f aca="true" t="shared" si="9" ref="BK82:BK87">ROUND(I82*H82,2)</f>
        <v>0</v>
      </c>
      <c r="BL82" s="20" t="s">
        <v>125</v>
      </c>
      <c r="BM82" s="187" t="s">
        <v>415</v>
      </c>
    </row>
    <row r="83" spans="1:65" s="2" customFormat="1" ht="16.5" customHeight="1">
      <c r="A83" s="37"/>
      <c r="B83" s="38"/>
      <c r="C83" s="176" t="s">
        <v>83</v>
      </c>
      <c r="D83" s="176" t="s">
        <v>120</v>
      </c>
      <c r="E83" s="177" t="s">
        <v>416</v>
      </c>
      <c r="F83" s="178" t="s">
        <v>417</v>
      </c>
      <c r="G83" s="179" t="s">
        <v>414</v>
      </c>
      <c r="H83" s="180">
        <v>1</v>
      </c>
      <c r="I83" s="181"/>
      <c r="J83" s="182">
        <f t="shared" si="0"/>
        <v>0</v>
      </c>
      <c r="K83" s="178" t="s">
        <v>19</v>
      </c>
      <c r="L83" s="42"/>
      <c r="M83" s="183" t="s">
        <v>19</v>
      </c>
      <c r="N83" s="184" t="s">
        <v>44</v>
      </c>
      <c r="O83" s="67"/>
      <c r="P83" s="185">
        <f t="shared" si="1"/>
        <v>0</v>
      </c>
      <c r="Q83" s="185">
        <v>0</v>
      </c>
      <c r="R83" s="185">
        <f t="shared" si="2"/>
        <v>0</v>
      </c>
      <c r="S83" s="185">
        <v>0</v>
      </c>
      <c r="T83" s="186">
        <f t="shared" si="3"/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187" t="s">
        <v>125</v>
      </c>
      <c r="AT83" s="187" t="s">
        <v>120</v>
      </c>
      <c r="AU83" s="187" t="s">
        <v>81</v>
      </c>
      <c r="AY83" s="20" t="s">
        <v>118</v>
      </c>
      <c r="BE83" s="188">
        <f t="shared" si="4"/>
        <v>0</v>
      </c>
      <c r="BF83" s="188">
        <f t="shared" si="5"/>
        <v>0</v>
      </c>
      <c r="BG83" s="188">
        <f t="shared" si="6"/>
        <v>0</v>
      </c>
      <c r="BH83" s="188">
        <f t="shared" si="7"/>
        <v>0</v>
      </c>
      <c r="BI83" s="188">
        <f t="shared" si="8"/>
        <v>0</v>
      </c>
      <c r="BJ83" s="20" t="s">
        <v>81</v>
      </c>
      <c r="BK83" s="188">
        <f t="shared" si="9"/>
        <v>0</v>
      </c>
      <c r="BL83" s="20" t="s">
        <v>125</v>
      </c>
      <c r="BM83" s="187" t="s">
        <v>418</v>
      </c>
    </row>
    <row r="84" spans="1:65" s="2" customFormat="1" ht="66.75" customHeight="1">
      <c r="A84" s="37"/>
      <c r="B84" s="38"/>
      <c r="C84" s="176" t="s">
        <v>137</v>
      </c>
      <c r="D84" s="176" t="s">
        <v>120</v>
      </c>
      <c r="E84" s="177" t="s">
        <v>419</v>
      </c>
      <c r="F84" s="178" t="s">
        <v>420</v>
      </c>
      <c r="G84" s="179" t="s">
        <v>414</v>
      </c>
      <c r="H84" s="180">
        <v>1</v>
      </c>
      <c r="I84" s="181"/>
      <c r="J84" s="182">
        <f t="shared" si="0"/>
        <v>0</v>
      </c>
      <c r="K84" s="178" t="s">
        <v>19</v>
      </c>
      <c r="L84" s="42"/>
      <c r="M84" s="183" t="s">
        <v>19</v>
      </c>
      <c r="N84" s="184" t="s">
        <v>44</v>
      </c>
      <c r="O84" s="67"/>
      <c r="P84" s="185">
        <f t="shared" si="1"/>
        <v>0</v>
      </c>
      <c r="Q84" s="185">
        <v>0</v>
      </c>
      <c r="R84" s="185">
        <f t="shared" si="2"/>
        <v>0</v>
      </c>
      <c r="S84" s="185">
        <v>0</v>
      </c>
      <c r="T84" s="186">
        <f t="shared" si="3"/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125</v>
      </c>
      <c r="AT84" s="187" t="s">
        <v>120</v>
      </c>
      <c r="AU84" s="187" t="s">
        <v>81</v>
      </c>
      <c r="AY84" s="20" t="s">
        <v>118</v>
      </c>
      <c r="BE84" s="188">
        <f t="shared" si="4"/>
        <v>0</v>
      </c>
      <c r="BF84" s="188">
        <f t="shared" si="5"/>
        <v>0</v>
      </c>
      <c r="BG84" s="188">
        <f t="shared" si="6"/>
        <v>0</v>
      </c>
      <c r="BH84" s="188">
        <f t="shared" si="7"/>
        <v>0</v>
      </c>
      <c r="BI84" s="188">
        <f t="shared" si="8"/>
        <v>0</v>
      </c>
      <c r="BJ84" s="20" t="s">
        <v>81</v>
      </c>
      <c r="BK84" s="188">
        <f t="shared" si="9"/>
        <v>0</v>
      </c>
      <c r="BL84" s="20" t="s">
        <v>125</v>
      </c>
      <c r="BM84" s="187" t="s">
        <v>421</v>
      </c>
    </row>
    <row r="85" spans="1:65" s="2" customFormat="1" ht="21.75" customHeight="1">
      <c r="A85" s="37"/>
      <c r="B85" s="38"/>
      <c r="C85" s="176" t="s">
        <v>125</v>
      </c>
      <c r="D85" s="176" t="s">
        <v>120</v>
      </c>
      <c r="E85" s="177" t="s">
        <v>422</v>
      </c>
      <c r="F85" s="178" t="s">
        <v>423</v>
      </c>
      <c r="G85" s="179" t="s">
        <v>414</v>
      </c>
      <c r="H85" s="180">
        <v>1</v>
      </c>
      <c r="I85" s="181"/>
      <c r="J85" s="182">
        <f t="shared" si="0"/>
        <v>0</v>
      </c>
      <c r="K85" s="178" t="s">
        <v>19</v>
      </c>
      <c r="L85" s="42"/>
      <c r="M85" s="183" t="s">
        <v>19</v>
      </c>
      <c r="N85" s="184" t="s">
        <v>44</v>
      </c>
      <c r="O85" s="67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7" t="s">
        <v>125</v>
      </c>
      <c r="AT85" s="187" t="s">
        <v>120</v>
      </c>
      <c r="AU85" s="187" t="s">
        <v>81</v>
      </c>
      <c r="AY85" s="20" t="s">
        <v>118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20" t="s">
        <v>81</v>
      </c>
      <c r="BK85" s="188">
        <f t="shared" si="9"/>
        <v>0</v>
      </c>
      <c r="BL85" s="20" t="s">
        <v>125</v>
      </c>
      <c r="BM85" s="187" t="s">
        <v>424</v>
      </c>
    </row>
    <row r="86" spans="1:65" s="2" customFormat="1" ht="16.5" customHeight="1">
      <c r="A86" s="37"/>
      <c r="B86" s="38"/>
      <c r="C86" s="176" t="s">
        <v>149</v>
      </c>
      <c r="D86" s="176" t="s">
        <v>120</v>
      </c>
      <c r="E86" s="177" t="s">
        <v>425</v>
      </c>
      <c r="F86" s="178" t="s">
        <v>426</v>
      </c>
      <c r="G86" s="179" t="s">
        <v>414</v>
      </c>
      <c r="H86" s="180">
        <v>1</v>
      </c>
      <c r="I86" s="181"/>
      <c r="J86" s="182">
        <f t="shared" si="0"/>
        <v>0</v>
      </c>
      <c r="K86" s="178" t="s">
        <v>19</v>
      </c>
      <c r="L86" s="42"/>
      <c r="M86" s="183" t="s">
        <v>19</v>
      </c>
      <c r="N86" s="184" t="s">
        <v>44</v>
      </c>
      <c r="O86" s="67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125</v>
      </c>
      <c r="AT86" s="187" t="s">
        <v>120</v>
      </c>
      <c r="AU86" s="187" t="s">
        <v>81</v>
      </c>
      <c r="AY86" s="20" t="s">
        <v>118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20" t="s">
        <v>81</v>
      </c>
      <c r="BK86" s="188">
        <f t="shared" si="9"/>
        <v>0</v>
      </c>
      <c r="BL86" s="20" t="s">
        <v>125</v>
      </c>
      <c r="BM86" s="187" t="s">
        <v>427</v>
      </c>
    </row>
    <row r="87" spans="1:65" s="2" customFormat="1" ht="16.5" customHeight="1">
      <c r="A87" s="37"/>
      <c r="B87" s="38"/>
      <c r="C87" s="176" t="s">
        <v>155</v>
      </c>
      <c r="D87" s="176" t="s">
        <v>120</v>
      </c>
      <c r="E87" s="177" t="s">
        <v>428</v>
      </c>
      <c r="F87" s="178" t="s">
        <v>429</v>
      </c>
      <c r="G87" s="179" t="s">
        <v>414</v>
      </c>
      <c r="H87" s="180">
        <v>1</v>
      </c>
      <c r="I87" s="181"/>
      <c r="J87" s="182">
        <f t="shared" si="0"/>
        <v>0</v>
      </c>
      <c r="K87" s="178" t="s">
        <v>19</v>
      </c>
      <c r="L87" s="42"/>
      <c r="M87" s="251" t="s">
        <v>19</v>
      </c>
      <c r="N87" s="252" t="s">
        <v>44</v>
      </c>
      <c r="O87" s="253"/>
      <c r="P87" s="254">
        <f t="shared" si="1"/>
        <v>0</v>
      </c>
      <c r="Q87" s="254">
        <v>0</v>
      </c>
      <c r="R87" s="254">
        <f t="shared" si="2"/>
        <v>0</v>
      </c>
      <c r="S87" s="254">
        <v>0</v>
      </c>
      <c r="T87" s="255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87" t="s">
        <v>125</v>
      </c>
      <c r="AT87" s="187" t="s">
        <v>120</v>
      </c>
      <c r="AU87" s="187" t="s">
        <v>81</v>
      </c>
      <c r="AY87" s="20" t="s">
        <v>118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20" t="s">
        <v>81</v>
      </c>
      <c r="BK87" s="188">
        <f t="shared" si="9"/>
        <v>0</v>
      </c>
      <c r="BL87" s="20" t="s">
        <v>125</v>
      </c>
      <c r="BM87" s="187" t="s">
        <v>430</v>
      </c>
    </row>
    <row r="88" spans="1:31" s="2" customFormat="1" ht="6.95" customHeight="1">
      <c r="A88" s="37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42"/>
      <c r="M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</sheetData>
  <sheetProtection algorithmName="SHA-512" hashValue="RxjpESgaMJysMxX2X/E9zCT721hsQZL32O+BrmRG1jXf1/WFmr5hleWvyaVPmiHKtYVa0qUNmkLEpjNEwt+lVw==" saltValue="hAYWDnRtJpIXaHyrt0EPT8TPd3hwmvJrnIG50jrrJ2shvqS30nr+FmUOk1CcsnqGFwUrjxCMDDaxwm9Yh1YSyg==" spinCount="100000" sheet="1" objects="1" scenarios="1" formatColumns="0" formatRows="0" autoFilter="0"/>
  <autoFilter ref="C79:K8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95" t="s">
        <v>431</v>
      </c>
      <c r="D3" s="395"/>
      <c r="E3" s="395"/>
      <c r="F3" s="395"/>
      <c r="G3" s="395"/>
      <c r="H3" s="395"/>
      <c r="I3" s="395"/>
      <c r="J3" s="395"/>
      <c r="K3" s="261"/>
    </row>
    <row r="4" spans="2:11" s="1" customFormat="1" ht="25.5" customHeight="1">
      <c r="B4" s="262"/>
      <c r="C4" s="394" t="s">
        <v>432</v>
      </c>
      <c r="D4" s="394"/>
      <c r="E4" s="394"/>
      <c r="F4" s="394"/>
      <c r="G4" s="394"/>
      <c r="H4" s="394"/>
      <c r="I4" s="394"/>
      <c r="J4" s="394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3" t="s">
        <v>433</v>
      </c>
      <c r="D6" s="393"/>
      <c r="E6" s="393"/>
      <c r="F6" s="393"/>
      <c r="G6" s="393"/>
      <c r="H6" s="393"/>
      <c r="I6" s="393"/>
      <c r="J6" s="393"/>
      <c r="K6" s="263"/>
    </row>
    <row r="7" spans="2:11" s="1" customFormat="1" ht="15" customHeight="1">
      <c r="B7" s="266"/>
      <c r="C7" s="393" t="s">
        <v>434</v>
      </c>
      <c r="D7" s="393"/>
      <c r="E7" s="393"/>
      <c r="F7" s="393"/>
      <c r="G7" s="393"/>
      <c r="H7" s="393"/>
      <c r="I7" s="393"/>
      <c r="J7" s="393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3" t="s">
        <v>435</v>
      </c>
      <c r="D9" s="393"/>
      <c r="E9" s="393"/>
      <c r="F9" s="393"/>
      <c r="G9" s="393"/>
      <c r="H9" s="393"/>
      <c r="I9" s="393"/>
      <c r="J9" s="393"/>
      <c r="K9" s="263"/>
    </row>
    <row r="10" spans="2:11" s="1" customFormat="1" ht="15" customHeight="1">
      <c r="B10" s="266"/>
      <c r="C10" s="265"/>
      <c r="D10" s="393" t="s">
        <v>436</v>
      </c>
      <c r="E10" s="393"/>
      <c r="F10" s="393"/>
      <c r="G10" s="393"/>
      <c r="H10" s="393"/>
      <c r="I10" s="393"/>
      <c r="J10" s="393"/>
      <c r="K10" s="263"/>
    </row>
    <row r="11" spans="2:11" s="1" customFormat="1" ht="15" customHeight="1">
      <c r="B11" s="266"/>
      <c r="C11" s="267"/>
      <c r="D11" s="393" t="s">
        <v>437</v>
      </c>
      <c r="E11" s="393"/>
      <c r="F11" s="393"/>
      <c r="G11" s="393"/>
      <c r="H11" s="393"/>
      <c r="I11" s="393"/>
      <c r="J11" s="393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438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3" t="s">
        <v>439</v>
      </c>
      <c r="E15" s="393"/>
      <c r="F15" s="393"/>
      <c r="G15" s="393"/>
      <c r="H15" s="393"/>
      <c r="I15" s="393"/>
      <c r="J15" s="393"/>
      <c r="K15" s="263"/>
    </row>
    <row r="16" spans="2:11" s="1" customFormat="1" ht="15" customHeight="1">
      <c r="B16" s="266"/>
      <c r="C16" s="267"/>
      <c r="D16" s="393" t="s">
        <v>440</v>
      </c>
      <c r="E16" s="393"/>
      <c r="F16" s="393"/>
      <c r="G16" s="393"/>
      <c r="H16" s="393"/>
      <c r="I16" s="393"/>
      <c r="J16" s="393"/>
      <c r="K16" s="263"/>
    </row>
    <row r="17" spans="2:11" s="1" customFormat="1" ht="15" customHeight="1">
      <c r="B17" s="266"/>
      <c r="C17" s="267"/>
      <c r="D17" s="393" t="s">
        <v>441</v>
      </c>
      <c r="E17" s="393"/>
      <c r="F17" s="393"/>
      <c r="G17" s="393"/>
      <c r="H17" s="393"/>
      <c r="I17" s="393"/>
      <c r="J17" s="393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393" t="s">
        <v>442</v>
      </c>
      <c r="G18" s="393"/>
      <c r="H18" s="393"/>
      <c r="I18" s="393"/>
      <c r="J18" s="393"/>
      <c r="K18" s="263"/>
    </row>
    <row r="19" spans="2:11" s="1" customFormat="1" ht="15" customHeight="1">
      <c r="B19" s="266"/>
      <c r="C19" s="267"/>
      <c r="D19" s="267"/>
      <c r="E19" s="269" t="s">
        <v>443</v>
      </c>
      <c r="F19" s="393" t="s">
        <v>444</v>
      </c>
      <c r="G19" s="393"/>
      <c r="H19" s="393"/>
      <c r="I19" s="393"/>
      <c r="J19" s="393"/>
      <c r="K19" s="263"/>
    </row>
    <row r="20" spans="2:11" s="1" customFormat="1" ht="15" customHeight="1">
      <c r="B20" s="266"/>
      <c r="C20" s="267"/>
      <c r="D20" s="267"/>
      <c r="E20" s="269" t="s">
        <v>445</v>
      </c>
      <c r="F20" s="393" t="s">
        <v>446</v>
      </c>
      <c r="G20" s="393"/>
      <c r="H20" s="393"/>
      <c r="I20" s="393"/>
      <c r="J20" s="393"/>
      <c r="K20" s="263"/>
    </row>
    <row r="21" spans="2:11" s="1" customFormat="1" ht="15" customHeight="1">
      <c r="B21" s="266"/>
      <c r="C21" s="267"/>
      <c r="D21" s="267"/>
      <c r="E21" s="269" t="s">
        <v>447</v>
      </c>
      <c r="F21" s="393" t="s">
        <v>448</v>
      </c>
      <c r="G21" s="393"/>
      <c r="H21" s="393"/>
      <c r="I21" s="393"/>
      <c r="J21" s="393"/>
      <c r="K21" s="263"/>
    </row>
    <row r="22" spans="2:11" s="1" customFormat="1" ht="15" customHeight="1">
      <c r="B22" s="266"/>
      <c r="C22" s="267"/>
      <c r="D22" s="267"/>
      <c r="E22" s="269" t="s">
        <v>449</v>
      </c>
      <c r="F22" s="393" t="s">
        <v>450</v>
      </c>
      <c r="G22" s="393"/>
      <c r="H22" s="393"/>
      <c r="I22" s="393"/>
      <c r="J22" s="393"/>
      <c r="K22" s="263"/>
    </row>
    <row r="23" spans="2:11" s="1" customFormat="1" ht="15" customHeight="1">
      <c r="B23" s="266"/>
      <c r="C23" s="267"/>
      <c r="D23" s="267"/>
      <c r="E23" s="269" t="s">
        <v>451</v>
      </c>
      <c r="F23" s="393" t="s">
        <v>452</v>
      </c>
      <c r="G23" s="393"/>
      <c r="H23" s="393"/>
      <c r="I23" s="393"/>
      <c r="J23" s="393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3" t="s">
        <v>453</v>
      </c>
      <c r="D25" s="393"/>
      <c r="E25" s="393"/>
      <c r="F25" s="393"/>
      <c r="G25" s="393"/>
      <c r="H25" s="393"/>
      <c r="I25" s="393"/>
      <c r="J25" s="393"/>
      <c r="K25" s="263"/>
    </row>
    <row r="26" spans="2:11" s="1" customFormat="1" ht="15" customHeight="1">
      <c r="B26" s="266"/>
      <c r="C26" s="393" t="s">
        <v>454</v>
      </c>
      <c r="D26" s="393"/>
      <c r="E26" s="393"/>
      <c r="F26" s="393"/>
      <c r="G26" s="393"/>
      <c r="H26" s="393"/>
      <c r="I26" s="393"/>
      <c r="J26" s="393"/>
      <c r="K26" s="263"/>
    </row>
    <row r="27" spans="2:11" s="1" customFormat="1" ht="15" customHeight="1">
      <c r="B27" s="266"/>
      <c r="C27" s="265"/>
      <c r="D27" s="393" t="s">
        <v>455</v>
      </c>
      <c r="E27" s="393"/>
      <c r="F27" s="393"/>
      <c r="G27" s="393"/>
      <c r="H27" s="393"/>
      <c r="I27" s="393"/>
      <c r="J27" s="393"/>
      <c r="K27" s="263"/>
    </row>
    <row r="28" spans="2:11" s="1" customFormat="1" ht="15" customHeight="1">
      <c r="B28" s="266"/>
      <c r="C28" s="267"/>
      <c r="D28" s="393" t="s">
        <v>456</v>
      </c>
      <c r="E28" s="393"/>
      <c r="F28" s="393"/>
      <c r="G28" s="393"/>
      <c r="H28" s="393"/>
      <c r="I28" s="393"/>
      <c r="J28" s="393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3" t="s">
        <v>457</v>
      </c>
      <c r="E30" s="393"/>
      <c r="F30" s="393"/>
      <c r="G30" s="393"/>
      <c r="H30" s="393"/>
      <c r="I30" s="393"/>
      <c r="J30" s="393"/>
      <c r="K30" s="263"/>
    </row>
    <row r="31" spans="2:11" s="1" customFormat="1" ht="15" customHeight="1">
      <c r="B31" s="266"/>
      <c r="C31" s="267"/>
      <c r="D31" s="393" t="s">
        <v>458</v>
      </c>
      <c r="E31" s="393"/>
      <c r="F31" s="393"/>
      <c r="G31" s="393"/>
      <c r="H31" s="393"/>
      <c r="I31" s="393"/>
      <c r="J31" s="393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3" t="s">
        <v>459</v>
      </c>
      <c r="E33" s="393"/>
      <c r="F33" s="393"/>
      <c r="G33" s="393"/>
      <c r="H33" s="393"/>
      <c r="I33" s="393"/>
      <c r="J33" s="393"/>
      <c r="K33" s="263"/>
    </row>
    <row r="34" spans="2:11" s="1" customFormat="1" ht="15" customHeight="1">
      <c r="B34" s="266"/>
      <c r="C34" s="267"/>
      <c r="D34" s="393" t="s">
        <v>460</v>
      </c>
      <c r="E34" s="393"/>
      <c r="F34" s="393"/>
      <c r="G34" s="393"/>
      <c r="H34" s="393"/>
      <c r="I34" s="393"/>
      <c r="J34" s="393"/>
      <c r="K34" s="263"/>
    </row>
    <row r="35" spans="2:11" s="1" customFormat="1" ht="15" customHeight="1">
      <c r="B35" s="266"/>
      <c r="C35" s="267"/>
      <c r="D35" s="393" t="s">
        <v>461</v>
      </c>
      <c r="E35" s="393"/>
      <c r="F35" s="393"/>
      <c r="G35" s="393"/>
      <c r="H35" s="393"/>
      <c r="I35" s="393"/>
      <c r="J35" s="393"/>
      <c r="K35" s="263"/>
    </row>
    <row r="36" spans="2:11" s="1" customFormat="1" ht="15" customHeight="1">
      <c r="B36" s="266"/>
      <c r="C36" s="267"/>
      <c r="D36" s="265"/>
      <c r="E36" s="268" t="s">
        <v>104</v>
      </c>
      <c r="F36" s="265"/>
      <c r="G36" s="393" t="s">
        <v>462</v>
      </c>
      <c r="H36" s="393"/>
      <c r="I36" s="393"/>
      <c r="J36" s="393"/>
      <c r="K36" s="263"/>
    </row>
    <row r="37" spans="2:11" s="1" customFormat="1" ht="30.75" customHeight="1">
      <c r="B37" s="266"/>
      <c r="C37" s="267"/>
      <c r="D37" s="265"/>
      <c r="E37" s="268" t="s">
        <v>463</v>
      </c>
      <c r="F37" s="265"/>
      <c r="G37" s="393" t="s">
        <v>464</v>
      </c>
      <c r="H37" s="393"/>
      <c r="I37" s="393"/>
      <c r="J37" s="393"/>
      <c r="K37" s="263"/>
    </row>
    <row r="38" spans="2:11" s="1" customFormat="1" ht="15" customHeight="1">
      <c r="B38" s="266"/>
      <c r="C38" s="267"/>
      <c r="D38" s="265"/>
      <c r="E38" s="268" t="s">
        <v>54</v>
      </c>
      <c r="F38" s="265"/>
      <c r="G38" s="393" t="s">
        <v>465</v>
      </c>
      <c r="H38" s="393"/>
      <c r="I38" s="393"/>
      <c r="J38" s="393"/>
      <c r="K38" s="263"/>
    </row>
    <row r="39" spans="2:11" s="1" customFormat="1" ht="15" customHeight="1">
      <c r="B39" s="266"/>
      <c r="C39" s="267"/>
      <c r="D39" s="265"/>
      <c r="E39" s="268" t="s">
        <v>55</v>
      </c>
      <c r="F39" s="265"/>
      <c r="G39" s="393" t="s">
        <v>466</v>
      </c>
      <c r="H39" s="393"/>
      <c r="I39" s="393"/>
      <c r="J39" s="393"/>
      <c r="K39" s="263"/>
    </row>
    <row r="40" spans="2:11" s="1" customFormat="1" ht="15" customHeight="1">
      <c r="B40" s="266"/>
      <c r="C40" s="267"/>
      <c r="D40" s="265"/>
      <c r="E40" s="268" t="s">
        <v>105</v>
      </c>
      <c r="F40" s="265"/>
      <c r="G40" s="393" t="s">
        <v>467</v>
      </c>
      <c r="H40" s="393"/>
      <c r="I40" s="393"/>
      <c r="J40" s="393"/>
      <c r="K40" s="263"/>
    </row>
    <row r="41" spans="2:11" s="1" customFormat="1" ht="15" customHeight="1">
      <c r="B41" s="266"/>
      <c r="C41" s="267"/>
      <c r="D41" s="265"/>
      <c r="E41" s="268" t="s">
        <v>106</v>
      </c>
      <c r="F41" s="265"/>
      <c r="G41" s="393" t="s">
        <v>468</v>
      </c>
      <c r="H41" s="393"/>
      <c r="I41" s="393"/>
      <c r="J41" s="393"/>
      <c r="K41" s="263"/>
    </row>
    <row r="42" spans="2:11" s="1" customFormat="1" ht="15" customHeight="1">
      <c r="B42" s="266"/>
      <c r="C42" s="267"/>
      <c r="D42" s="265"/>
      <c r="E42" s="268" t="s">
        <v>469</v>
      </c>
      <c r="F42" s="265"/>
      <c r="G42" s="393" t="s">
        <v>470</v>
      </c>
      <c r="H42" s="393"/>
      <c r="I42" s="393"/>
      <c r="J42" s="393"/>
      <c r="K42" s="263"/>
    </row>
    <row r="43" spans="2:11" s="1" customFormat="1" ht="15" customHeight="1">
      <c r="B43" s="266"/>
      <c r="C43" s="267"/>
      <c r="D43" s="265"/>
      <c r="E43" s="268"/>
      <c r="F43" s="265"/>
      <c r="G43" s="393" t="s">
        <v>471</v>
      </c>
      <c r="H43" s="393"/>
      <c r="I43" s="393"/>
      <c r="J43" s="393"/>
      <c r="K43" s="263"/>
    </row>
    <row r="44" spans="2:11" s="1" customFormat="1" ht="15" customHeight="1">
      <c r="B44" s="266"/>
      <c r="C44" s="267"/>
      <c r="D44" s="265"/>
      <c r="E44" s="268" t="s">
        <v>472</v>
      </c>
      <c r="F44" s="265"/>
      <c r="G44" s="393" t="s">
        <v>473</v>
      </c>
      <c r="H44" s="393"/>
      <c r="I44" s="393"/>
      <c r="J44" s="393"/>
      <c r="K44" s="263"/>
    </row>
    <row r="45" spans="2:11" s="1" customFormat="1" ht="15" customHeight="1">
      <c r="B45" s="266"/>
      <c r="C45" s="267"/>
      <c r="D45" s="265"/>
      <c r="E45" s="268" t="s">
        <v>108</v>
      </c>
      <c r="F45" s="265"/>
      <c r="G45" s="393" t="s">
        <v>474</v>
      </c>
      <c r="H45" s="393"/>
      <c r="I45" s="393"/>
      <c r="J45" s="393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3" t="s">
        <v>475</v>
      </c>
      <c r="E47" s="393"/>
      <c r="F47" s="393"/>
      <c r="G47" s="393"/>
      <c r="H47" s="393"/>
      <c r="I47" s="393"/>
      <c r="J47" s="393"/>
      <c r="K47" s="263"/>
    </row>
    <row r="48" spans="2:11" s="1" customFormat="1" ht="15" customHeight="1">
      <c r="B48" s="266"/>
      <c r="C48" s="267"/>
      <c r="D48" s="267"/>
      <c r="E48" s="393" t="s">
        <v>476</v>
      </c>
      <c r="F48" s="393"/>
      <c r="G48" s="393"/>
      <c r="H48" s="393"/>
      <c r="I48" s="393"/>
      <c r="J48" s="393"/>
      <c r="K48" s="263"/>
    </row>
    <row r="49" spans="2:11" s="1" customFormat="1" ht="15" customHeight="1">
      <c r="B49" s="266"/>
      <c r="C49" s="267"/>
      <c r="D49" s="267"/>
      <c r="E49" s="393" t="s">
        <v>477</v>
      </c>
      <c r="F49" s="393"/>
      <c r="G49" s="393"/>
      <c r="H49" s="393"/>
      <c r="I49" s="393"/>
      <c r="J49" s="393"/>
      <c r="K49" s="263"/>
    </row>
    <row r="50" spans="2:11" s="1" customFormat="1" ht="15" customHeight="1">
      <c r="B50" s="266"/>
      <c r="C50" s="267"/>
      <c r="D50" s="267"/>
      <c r="E50" s="393" t="s">
        <v>478</v>
      </c>
      <c r="F50" s="393"/>
      <c r="G50" s="393"/>
      <c r="H50" s="393"/>
      <c r="I50" s="393"/>
      <c r="J50" s="393"/>
      <c r="K50" s="263"/>
    </row>
    <row r="51" spans="2:11" s="1" customFormat="1" ht="15" customHeight="1">
      <c r="B51" s="266"/>
      <c r="C51" s="267"/>
      <c r="D51" s="393" t="s">
        <v>479</v>
      </c>
      <c r="E51" s="393"/>
      <c r="F51" s="393"/>
      <c r="G51" s="393"/>
      <c r="H51" s="393"/>
      <c r="I51" s="393"/>
      <c r="J51" s="393"/>
      <c r="K51" s="263"/>
    </row>
    <row r="52" spans="2:11" s="1" customFormat="1" ht="25.5" customHeight="1">
      <c r="B52" s="262"/>
      <c r="C52" s="394" t="s">
        <v>480</v>
      </c>
      <c r="D52" s="394"/>
      <c r="E52" s="394"/>
      <c r="F52" s="394"/>
      <c r="G52" s="394"/>
      <c r="H52" s="394"/>
      <c r="I52" s="394"/>
      <c r="J52" s="394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3" t="s">
        <v>481</v>
      </c>
      <c r="D54" s="393"/>
      <c r="E54" s="393"/>
      <c r="F54" s="393"/>
      <c r="G54" s="393"/>
      <c r="H54" s="393"/>
      <c r="I54" s="393"/>
      <c r="J54" s="393"/>
      <c r="K54" s="263"/>
    </row>
    <row r="55" spans="2:11" s="1" customFormat="1" ht="15" customHeight="1">
      <c r="B55" s="262"/>
      <c r="C55" s="393" t="s">
        <v>482</v>
      </c>
      <c r="D55" s="393"/>
      <c r="E55" s="393"/>
      <c r="F55" s="393"/>
      <c r="G55" s="393"/>
      <c r="H55" s="393"/>
      <c r="I55" s="393"/>
      <c r="J55" s="393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3" t="s">
        <v>483</v>
      </c>
      <c r="D57" s="393"/>
      <c r="E57" s="393"/>
      <c r="F57" s="393"/>
      <c r="G57" s="393"/>
      <c r="H57" s="393"/>
      <c r="I57" s="393"/>
      <c r="J57" s="393"/>
      <c r="K57" s="263"/>
    </row>
    <row r="58" spans="2:11" s="1" customFormat="1" ht="15" customHeight="1">
      <c r="B58" s="262"/>
      <c r="C58" s="267"/>
      <c r="D58" s="393" t="s">
        <v>484</v>
      </c>
      <c r="E58" s="393"/>
      <c r="F58" s="393"/>
      <c r="G58" s="393"/>
      <c r="H58" s="393"/>
      <c r="I58" s="393"/>
      <c r="J58" s="393"/>
      <c r="K58" s="263"/>
    </row>
    <row r="59" spans="2:11" s="1" customFormat="1" ht="15" customHeight="1">
      <c r="B59" s="262"/>
      <c r="C59" s="267"/>
      <c r="D59" s="393" t="s">
        <v>485</v>
      </c>
      <c r="E59" s="393"/>
      <c r="F59" s="393"/>
      <c r="G59" s="393"/>
      <c r="H59" s="393"/>
      <c r="I59" s="393"/>
      <c r="J59" s="393"/>
      <c r="K59" s="263"/>
    </row>
    <row r="60" spans="2:11" s="1" customFormat="1" ht="15" customHeight="1">
      <c r="B60" s="262"/>
      <c r="C60" s="267"/>
      <c r="D60" s="393" t="s">
        <v>486</v>
      </c>
      <c r="E60" s="393"/>
      <c r="F60" s="393"/>
      <c r="G60" s="393"/>
      <c r="H60" s="393"/>
      <c r="I60" s="393"/>
      <c r="J60" s="393"/>
      <c r="K60" s="263"/>
    </row>
    <row r="61" spans="2:11" s="1" customFormat="1" ht="15" customHeight="1">
      <c r="B61" s="262"/>
      <c r="C61" s="267"/>
      <c r="D61" s="393" t="s">
        <v>487</v>
      </c>
      <c r="E61" s="393"/>
      <c r="F61" s="393"/>
      <c r="G61" s="393"/>
      <c r="H61" s="393"/>
      <c r="I61" s="393"/>
      <c r="J61" s="393"/>
      <c r="K61" s="263"/>
    </row>
    <row r="62" spans="2:11" s="1" customFormat="1" ht="15" customHeight="1">
      <c r="B62" s="262"/>
      <c r="C62" s="267"/>
      <c r="D62" s="396" t="s">
        <v>488</v>
      </c>
      <c r="E62" s="396"/>
      <c r="F62" s="396"/>
      <c r="G62" s="396"/>
      <c r="H62" s="396"/>
      <c r="I62" s="396"/>
      <c r="J62" s="396"/>
      <c r="K62" s="263"/>
    </row>
    <row r="63" spans="2:11" s="1" customFormat="1" ht="15" customHeight="1">
      <c r="B63" s="262"/>
      <c r="C63" s="267"/>
      <c r="D63" s="393" t="s">
        <v>489</v>
      </c>
      <c r="E63" s="393"/>
      <c r="F63" s="393"/>
      <c r="G63" s="393"/>
      <c r="H63" s="393"/>
      <c r="I63" s="393"/>
      <c r="J63" s="393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3" t="s">
        <v>490</v>
      </c>
      <c r="E65" s="393"/>
      <c r="F65" s="393"/>
      <c r="G65" s="393"/>
      <c r="H65" s="393"/>
      <c r="I65" s="393"/>
      <c r="J65" s="393"/>
      <c r="K65" s="263"/>
    </row>
    <row r="66" spans="2:11" s="1" customFormat="1" ht="15" customHeight="1">
      <c r="B66" s="262"/>
      <c r="C66" s="267"/>
      <c r="D66" s="396" t="s">
        <v>491</v>
      </c>
      <c r="E66" s="396"/>
      <c r="F66" s="396"/>
      <c r="G66" s="396"/>
      <c r="H66" s="396"/>
      <c r="I66" s="396"/>
      <c r="J66" s="396"/>
      <c r="K66" s="263"/>
    </row>
    <row r="67" spans="2:11" s="1" customFormat="1" ht="15" customHeight="1">
      <c r="B67" s="262"/>
      <c r="C67" s="267"/>
      <c r="D67" s="393" t="s">
        <v>492</v>
      </c>
      <c r="E67" s="393"/>
      <c r="F67" s="393"/>
      <c r="G67" s="393"/>
      <c r="H67" s="393"/>
      <c r="I67" s="393"/>
      <c r="J67" s="393"/>
      <c r="K67" s="263"/>
    </row>
    <row r="68" spans="2:11" s="1" customFormat="1" ht="15" customHeight="1">
      <c r="B68" s="262"/>
      <c r="C68" s="267"/>
      <c r="D68" s="393" t="s">
        <v>493</v>
      </c>
      <c r="E68" s="393"/>
      <c r="F68" s="393"/>
      <c r="G68" s="393"/>
      <c r="H68" s="393"/>
      <c r="I68" s="393"/>
      <c r="J68" s="393"/>
      <c r="K68" s="263"/>
    </row>
    <row r="69" spans="2:11" s="1" customFormat="1" ht="15" customHeight="1">
      <c r="B69" s="262"/>
      <c r="C69" s="267"/>
      <c r="D69" s="393" t="s">
        <v>494</v>
      </c>
      <c r="E69" s="393"/>
      <c r="F69" s="393"/>
      <c r="G69" s="393"/>
      <c r="H69" s="393"/>
      <c r="I69" s="393"/>
      <c r="J69" s="393"/>
      <c r="K69" s="263"/>
    </row>
    <row r="70" spans="2:11" s="1" customFormat="1" ht="15" customHeight="1">
      <c r="B70" s="262"/>
      <c r="C70" s="267"/>
      <c r="D70" s="393" t="s">
        <v>495</v>
      </c>
      <c r="E70" s="393"/>
      <c r="F70" s="393"/>
      <c r="G70" s="393"/>
      <c r="H70" s="393"/>
      <c r="I70" s="393"/>
      <c r="J70" s="393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97" t="s">
        <v>496</v>
      </c>
      <c r="D75" s="397"/>
      <c r="E75" s="397"/>
      <c r="F75" s="397"/>
      <c r="G75" s="397"/>
      <c r="H75" s="397"/>
      <c r="I75" s="397"/>
      <c r="J75" s="397"/>
      <c r="K75" s="280"/>
    </row>
    <row r="76" spans="2:11" s="1" customFormat="1" ht="17.25" customHeight="1">
      <c r="B76" s="279"/>
      <c r="C76" s="281" t="s">
        <v>497</v>
      </c>
      <c r="D76" s="281"/>
      <c r="E76" s="281"/>
      <c r="F76" s="281" t="s">
        <v>498</v>
      </c>
      <c r="G76" s="282"/>
      <c r="H76" s="281" t="s">
        <v>55</v>
      </c>
      <c r="I76" s="281" t="s">
        <v>58</v>
      </c>
      <c r="J76" s="281" t="s">
        <v>499</v>
      </c>
      <c r="K76" s="280"/>
    </row>
    <row r="77" spans="2:11" s="1" customFormat="1" ht="17.25" customHeight="1">
      <c r="B77" s="279"/>
      <c r="C77" s="283" t="s">
        <v>500</v>
      </c>
      <c r="D77" s="283"/>
      <c r="E77" s="283"/>
      <c r="F77" s="284" t="s">
        <v>501</v>
      </c>
      <c r="G77" s="285"/>
      <c r="H77" s="283"/>
      <c r="I77" s="283"/>
      <c r="J77" s="283" t="s">
        <v>502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54</v>
      </c>
      <c r="D79" s="288"/>
      <c r="E79" s="288"/>
      <c r="F79" s="289" t="s">
        <v>503</v>
      </c>
      <c r="G79" s="290"/>
      <c r="H79" s="268" t="s">
        <v>504</v>
      </c>
      <c r="I79" s="268" t="s">
        <v>505</v>
      </c>
      <c r="J79" s="268">
        <v>20</v>
      </c>
      <c r="K79" s="280"/>
    </row>
    <row r="80" spans="2:11" s="1" customFormat="1" ht="15" customHeight="1">
      <c r="B80" s="279"/>
      <c r="C80" s="268" t="s">
        <v>506</v>
      </c>
      <c r="D80" s="268"/>
      <c r="E80" s="268"/>
      <c r="F80" s="289" t="s">
        <v>503</v>
      </c>
      <c r="G80" s="290"/>
      <c r="H80" s="268" t="s">
        <v>507</v>
      </c>
      <c r="I80" s="268" t="s">
        <v>505</v>
      </c>
      <c r="J80" s="268">
        <v>120</v>
      </c>
      <c r="K80" s="280"/>
    </row>
    <row r="81" spans="2:11" s="1" customFormat="1" ht="15" customHeight="1">
      <c r="B81" s="291"/>
      <c r="C81" s="268" t="s">
        <v>508</v>
      </c>
      <c r="D81" s="268"/>
      <c r="E81" s="268"/>
      <c r="F81" s="289" t="s">
        <v>509</v>
      </c>
      <c r="G81" s="290"/>
      <c r="H81" s="268" t="s">
        <v>510</v>
      </c>
      <c r="I81" s="268" t="s">
        <v>505</v>
      </c>
      <c r="J81" s="268">
        <v>50</v>
      </c>
      <c r="K81" s="280"/>
    </row>
    <row r="82" spans="2:11" s="1" customFormat="1" ht="15" customHeight="1">
      <c r="B82" s="291"/>
      <c r="C82" s="268" t="s">
        <v>511</v>
      </c>
      <c r="D82" s="268"/>
      <c r="E82" s="268"/>
      <c r="F82" s="289" t="s">
        <v>503</v>
      </c>
      <c r="G82" s="290"/>
      <c r="H82" s="268" t="s">
        <v>512</v>
      </c>
      <c r="I82" s="268" t="s">
        <v>513</v>
      </c>
      <c r="J82" s="268"/>
      <c r="K82" s="280"/>
    </row>
    <row r="83" spans="2:11" s="1" customFormat="1" ht="15" customHeight="1">
      <c r="B83" s="291"/>
      <c r="C83" s="292" t="s">
        <v>514</v>
      </c>
      <c r="D83" s="292"/>
      <c r="E83" s="292"/>
      <c r="F83" s="293" t="s">
        <v>509</v>
      </c>
      <c r="G83" s="292"/>
      <c r="H83" s="292" t="s">
        <v>515</v>
      </c>
      <c r="I83" s="292" t="s">
        <v>505</v>
      </c>
      <c r="J83" s="292">
        <v>15</v>
      </c>
      <c r="K83" s="280"/>
    </row>
    <row r="84" spans="2:11" s="1" customFormat="1" ht="15" customHeight="1">
      <c r="B84" s="291"/>
      <c r="C84" s="292" t="s">
        <v>516</v>
      </c>
      <c r="D84" s="292"/>
      <c r="E84" s="292"/>
      <c r="F84" s="293" t="s">
        <v>509</v>
      </c>
      <c r="G84" s="292"/>
      <c r="H84" s="292" t="s">
        <v>517</v>
      </c>
      <c r="I84" s="292" t="s">
        <v>505</v>
      </c>
      <c r="J84" s="292">
        <v>15</v>
      </c>
      <c r="K84" s="280"/>
    </row>
    <row r="85" spans="2:11" s="1" customFormat="1" ht="15" customHeight="1">
      <c r="B85" s="291"/>
      <c r="C85" s="292" t="s">
        <v>518</v>
      </c>
      <c r="D85" s="292"/>
      <c r="E85" s="292"/>
      <c r="F85" s="293" t="s">
        <v>509</v>
      </c>
      <c r="G85" s="292"/>
      <c r="H85" s="292" t="s">
        <v>519</v>
      </c>
      <c r="I85" s="292" t="s">
        <v>505</v>
      </c>
      <c r="J85" s="292">
        <v>20</v>
      </c>
      <c r="K85" s="280"/>
    </row>
    <row r="86" spans="2:11" s="1" customFormat="1" ht="15" customHeight="1">
      <c r="B86" s="291"/>
      <c r="C86" s="292" t="s">
        <v>520</v>
      </c>
      <c r="D86" s="292"/>
      <c r="E86" s="292"/>
      <c r="F86" s="293" t="s">
        <v>509</v>
      </c>
      <c r="G86" s="292"/>
      <c r="H86" s="292" t="s">
        <v>521</v>
      </c>
      <c r="I86" s="292" t="s">
        <v>505</v>
      </c>
      <c r="J86" s="292">
        <v>20</v>
      </c>
      <c r="K86" s="280"/>
    </row>
    <row r="87" spans="2:11" s="1" customFormat="1" ht="15" customHeight="1">
      <c r="B87" s="291"/>
      <c r="C87" s="268" t="s">
        <v>522</v>
      </c>
      <c r="D87" s="268"/>
      <c r="E87" s="268"/>
      <c r="F87" s="289" t="s">
        <v>509</v>
      </c>
      <c r="G87" s="290"/>
      <c r="H87" s="268" t="s">
        <v>523</v>
      </c>
      <c r="I87" s="268" t="s">
        <v>505</v>
      </c>
      <c r="J87" s="268">
        <v>50</v>
      </c>
      <c r="K87" s="280"/>
    </row>
    <row r="88" spans="2:11" s="1" customFormat="1" ht="15" customHeight="1">
      <c r="B88" s="291"/>
      <c r="C88" s="268" t="s">
        <v>524</v>
      </c>
      <c r="D88" s="268"/>
      <c r="E88" s="268"/>
      <c r="F88" s="289" t="s">
        <v>509</v>
      </c>
      <c r="G88" s="290"/>
      <c r="H88" s="268" t="s">
        <v>525</v>
      </c>
      <c r="I88" s="268" t="s">
        <v>505</v>
      </c>
      <c r="J88" s="268">
        <v>20</v>
      </c>
      <c r="K88" s="280"/>
    </row>
    <row r="89" spans="2:11" s="1" customFormat="1" ht="15" customHeight="1">
      <c r="B89" s="291"/>
      <c r="C89" s="268" t="s">
        <v>526</v>
      </c>
      <c r="D89" s="268"/>
      <c r="E89" s="268"/>
      <c r="F89" s="289" t="s">
        <v>509</v>
      </c>
      <c r="G89" s="290"/>
      <c r="H89" s="268" t="s">
        <v>527</v>
      </c>
      <c r="I89" s="268" t="s">
        <v>505</v>
      </c>
      <c r="J89" s="268">
        <v>20</v>
      </c>
      <c r="K89" s="280"/>
    </row>
    <row r="90" spans="2:11" s="1" customFormat="1" ht="15" customHeight="1">
      <c r="B90" s="291"/>
      <c r="C90" s="268" t="s">
        <v>528</v>
      </c>
      <c r="D90" s="268"/>
      <c r="E90" s="268"/>
      <c r="F90" s="289" t="s">
        <v>509</v>
      </c>
      <c r="G90" s="290"/>
      <c r="H90" s="268" t="s">
        <v>529</v>
      </c>
      <c r="I90" s="268" t="s">
        <v>505</v>
      </c>
      <c r="J90" s="268">
        <v>50</v>
      </c>
      <c r="K90" s="280"/>
    </row>
    <row r="91" spans="2:11" s="1" customFormat="1" ht="15" customHeight="1">
      <c r="B91" s="291"/>
      <c r="C91" s="268" t="s">
        <v>530</v>
      </c>
      <c r="D91" s="268"/>
      <c r="E91" s="268"/>
      <c r="F91" s="289" t="s">
        <v>509</v>
      </c>
      <c r="G91" s="290"/>
      <c r="H91" s="268" t="s">
        <v>530</v>
      </c>
      <c r="I91" s="268" t="s">
        <v>505</v>
      </c>
      <c r="J91" s="268">
        <v>50</v>
      </c>
      <c r="K91" s="280"/>
    </row>
    <row r="92" spans="2:11" s="1" customFormat="1" ht="15" customHeight="1">
      <c r="B92" s="291"/>
      <c r="C92" s="268" t="s">
        <v>531</v>
      </c>
      <c r="D92" s="268"/>
      <c r="E92" s="268"/>
      <c r="F92" s="289" t="s">
        <v>509</v>
      </c>
      <c r="G92" s="290"/>
      <c r="H92" s="268" t="s">
        <v>532</v>
      </c>
      <c r="I92" s="268" t="s">
        <v>505</v>
      </c>
      <c r="J92" s="268">
        <v>255</v>
      </c>
      <c r="K92" s="280"/>
    </row>
    <row r="93" spans="2:11" s="1" customFormat="1" ht="15" customHeight="1">
      <c r="B93" s="291"/>
      <c r="C93" s="268" t="s">
        <v>533</v>
      </c>
      <c r="D93" s="268"/>
      <c r="E93" s="268"/>
      <c r="F93" s="289" t="s">
        <v>503</v>
      </c>
      <c r="G93" s="290"/>
      <c r="H93" s="268" t="s">
        <v>534</v>
      </c>
      <c r="I93" s="268" t="s">
        <v>535</v>
      </c>
      <c r="J93" s="268"/>
      <c r="K93" s="280"/>
    </row>
    <row r="94" spans="2:11" s="1" customFormat="1" ht="15" customHeight="1">
      <c r="B94" s="291"/>
      <c r="C94" s="268" t="s">
        <v>536</v>
      </c>
      <c r="D94" s="268"/>
      <c r="E94" s="268"/>
      <c r="F94" s="289" t="s">
        <v>503</v>
      </c>
      <c r="G94" s="290"/>
      <c r="H94" s="268" t="s">
        <v>537</v>
      </c>
      <c r="I94" s="268" t="s">
        <v>538</v>
      </c>
      <c r="J94" s="268"/>
      <c r="K94" s="280"/>
    </row>
    <row r="95" spans="2:11" s="1" customFormat="1" ht="15" customHeight="1">
      <c r="B95" s="291"/>
      <c r="C95" s="268" t="s">
        <v>539</v>
      </c>
      <c r="D95" s="268"/>
      <c r="E95" s="268"/>
      <c r="F95" s="289" t="s">
        <v>503</v>
      </c>
      <c r="G95" s="290"/>
      <c r="H95" s="268" t="s">
        <v>539</v>
      </c>
      <c r="I95" s="268" t="s">
        <v>538</v>
      </c>
      <c r="J95" s="268"/>
      <c r="K95" s="280"/>
    </row>
    <row r="96" spans="2:11" s="1" customFormat="1" ht="15" customHeight="1">
      <c r="B96" s="291"/>
      <c r="C96" s="268" t="s">
        <v>39</v>
      </c>
      <c r="D96" s="268"/>
      <c r="E96" s="268"/>
      <c r="F96" s="289" t="s">
        <v>503</v>
      </c>
      <c r="G96" s="290"/>
      <c r="H96" s="268" t="s">
        <v>540</v>
      </c>
      <c r="I96" s="268" t="s">
        <v>538</v>
      </c>
      <c r="J96" s="268"/>
      <c r="K96" s="280"/>
    </row>
    <row r="97" spans="2:11" s="1" customFormat="1" ht="15" customHeight="1">
      <c r="B97" s="291"/>
      <c r="C97" s="268" t="s">
        <v>49</v>
      </c>
      <c r="D97" s="268"/>
      <c r="E97" s="268"/>
      <c r="F97" s="289" t="s">
        <v>503</v>
      </c>
      <c r="G97" s="290"/>
      <c r="H97" s="268" t="s">
        <v>541</v>
      </c>
      <c r="I97" s="268" t="s">
        <v>538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97" t="s">
        <v>542</v>
      </c>
      <c r="D102" s="397"/>
      <c r="E102" s="397"/>
      <c r="F102" s="397"/>
      <c r="G102" s="397"/>
      <c r="H102" s="397"/>
      <c r="I102" s="397"/>
      <c r="J102" s="397"/>
      <c r="K102" s="280"/>
    </row>
    <row r="103" spans="2:11" s="1" customFormat="1" ht="17.25" customHeight="1">
      <c r="B103" s="279"/>
      <c r="C103" s="281" t="s">
        <v>497</v>
      </c>
      <c r="D103" s="281"/>
      <c r="E103" s="281"/>
      <c r="F103" s="281" t="s">
        <v>498</v>
      </c>
      <c r="G103" s="282"/>
      <c r="H103" s="281" t="s">
        <v>55</v>
      </c>
      <c r="I103" s="281" t="s">
        <v>58</v>
      </c>
      <c r="J103" s="281" t="s">
        <v>499</v>
      </c>
      <c r="K103" s="280"/>
    </row>
    <row r="104" spans="2:11" s="1" customFormat="1" ht="17.25" customHeight="1">
      <c r="B104" s="279"/>
      <c r="C104" s="283" t="s">
        <v>500</v>
      </c>
      <c r="D104" s="283"/>
      <c r="E104" s="283"/>
      <c r="F104" s="284" t="s">
        <v>501</v>
      </c>
      <c r="G104" s="285"/>
      <c r="H104" s="283"/>
      <c r="I104" s="283"/>
      <c r="J104" s="283" t="s">
        <v>502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54</v>
      </c>
      <c r="D106" s="288"/>
      <c r="E106" s="288"/>
      <c r="F106" s="289" t="s">
        <v>503</v>
      </c>
      <c r="G106" s="268"/>
      <c r="H106" s="268" t="s">
        <v>543</v>
      </c>
      <c r="I106" s="268" t="s">
        <v>505</v>
      </c>
      <c r="J106" s="268">
        <v>20</v>
      </c>
      <c r="K106" s="280"/>
    </row>
    <row r="107" spans="2:11" s="1" customFormat="1" ht="15" customHeight="1">
      <c r="B107" s="279"/>
      <c r="C107" s="268" t="s">
        <v>506</v>
      </c>
      <c r="D107" s="268"/>
      <c r="E107" s="268"/>
      <c r="F107" s="289" t="s">
        <v>503</v>
      </c>
      <c r="G107" s="268"/>
      <c r="H107" s="268" t="s">
        <v>543</v>
      </c>
      <c r="I107" s="268" t="s">
        <v>505</v>
      </c>
      <c r="J107" s="268">
        <v>120</v>
      </c>
      <c r="K107" s="280"/>
    </row>
    <row r="108" spans="2:11" s="1" customFormat="1" ht="15" customHeight="1">
      <c r="B108" s="291"/>
      <c r="C108" s="268" t="s">
        <v>508</v>
      </c>
      <c r="D108" s="268"/>
      <c r="E108" s="268"/>
      <c r="F108" s="289" t="s">
        <v>509</v>
      </c>
      <c r="G108" s="268"/>
      <c r="H108" s="268" t="s">
        <v>543</v>
      </c>
      <c r="I108" s="268" t="s">
        <v>505</v>
      </c>
      <c r="J108" s="268">
        <v>50</v>
      </c>
      <c r="K108" s="280"/>
    </row>
    <row r="109" spans="2:11" s="1" customFormat="1" ht="15" customHeight="1">
      <c r="B109" s="291"/>
      <c r="C109" s="268" t="s">
        <v>511</v>
      </c>
      <c r="D109" s="268"/>
      <c r="E109" s="268"/>
      <c r="F109" s="289" t="s">
        <v>503</v>
      </c>
      <c r="G109" s="268"/>
      <c r="H109" s="268" t="s">
        <v>543</v>
      </c>
      <c r="I109" s="268" t="s">
        <v>513</v>
      </c>
      <c r="J109" s="268"/>
      <c r="K109" s="280"/>
    </row>
    <row r="110" spans="2:11" s="1" customFormat="1" ht="15" customHeight="1">
      <c r="B110" s="291"/>
      <c r="C110" s="268" t="s">
        <v>522</v>
      </c>
      <c r="D110" s="268"/>
      <c r="E110" s="268"/>
      <c r="F110" s="289" t="s">
        <v>509</v>
      </c>
      <c r="G110" s="268"/>
      <c r="H110" s="268" t="s">
        <v>543</v>
      </c>
      <c r="I110" s="268" t="s">
        <v>505</v>
      </c>
      <c r="J110" s="268">
        <v>50</v>
      </c>
      <c r="K110" s="280"/>
    </row>
    <row r="111" spans="2:11" s="1" customFormat="1" ht="15" customHeight="1">
      <c r="B111" s="291"/>
      <c r="C111" s="268" t="s">
        <v>530</v>
      </c>
      <c r="D111" s="268"/>
      <c r="E111" s="268"/>
      <c r="F111" s="289" t="s">
        <v>509</v>
      </c>
      <c r="G111" s="268"/>
      <c r="H111" s="268" t="s">
        <v>543</v>
      </c>
      <c r="I111" s="268" t="s">
        <v>505</v>
      </c>
      <c r="J111" s="268">
        <v>50</v>
      </c>
      <c r="K111" s="280"/>
    </row>
    <row r="112" spans="2:11" s="1" customFormat="1" ht="15" customHeight="1">
      <c r="B112" s="291"/>
      <c r="C112" s="268" t="s">
        <v>528</v>
      </c>
      <c r="D112" s="268"/>
      <c r="E112" s="268"/>
      <c r="F112" s="289" t="s">
        <v>509</v>
      </c>
      <c r="G112" s="268"/>
      <c r="H112" s="268" t="s">
        <v>543</v>
      </c>
      <c r="I112" s="268" t="s">
        <v>505</v>
      </c>
      <c r="J112" s="268">
        <v>50</v>
      </c>
      <c r="K112" s="280"/>
    </row>
    <row r="113" spans="2:11" s="1" customFormat="1" ht="15" customHeight="1">
      <c r="B113" s="291"/>
      <c r="C113" s="268" t="s">
        <v>54</v>
      </c>
      <c r="D113" s="268"/>
      <c r="E113" s="268"/>
      <c r="F113" s="289" t="s">
        <v>503</v>
      </c>
      <c r="G113" s="268"/>
      <c r="H113" s="268" t="s">
        <v>544</v>
      </c>
      <c r="I113" s="268" t="s">
        <v>505</v>
      </c>
      <c r="J113" s="268">
        <v>20</v>
      </c>
      <c r="K113" s="280"/>
    </row>
    <row r="114" spans="2:11" s="1" customFormat="1" ht="15" customHeight="1">
      <c r="B114" s="291"/>
      <c r="C114" s="268" t="s">
        <v>545</v>
      </c>
      <c r="D114" s="268"/>
      <c r="E114" s="268"/>
      <c r="F114" s="289" t="s">
        <v>503</v>
      </c>
      <c r="G114" s="268"/>
      <c r="H114" s="268" t="s">
        <v>546</v>
      </c>
      <c r="I114" s="268" t="s">
        <v>505</v>
      </c>
      <c r="J114" s="268">
        <v>120</v>
      </c>
      <c r="K114" s="280"/>
    </row>
    <row r="115" spans="2:11" s="1" customFormat="1" ht="15" customHeight="1">
      <c r="B115" s="291"/>
      <c r="C115" s="268" t="s">
        <v>39</v>
      </c>
      <c r="D115" s="268"/>
      <c r="E115" s="268"/>
      <c r="F115" s="289" t="s">
        <v>503</v>
      </c>
      <c r="G115" s="268"/>
      <c r="H115" s="268" t="s">
        <v>547</v>
      </c>
      <c r="I115" s="268" t="s">
        <v>538</v>
      </c>
      <c r="J115" s="268"/>
      <c r="K115" s="280"/>
    </row>
    <row r="116" spans="2:11" s="1" customFormat="1" ht="15" customHeight="1">
      <c r="B116" s="291"/>
      <c r="C116" s="268" t="s">
        <v>49</v>
      </c>
      <c r="D116" s="268"/>
      <c r="E116" s="268"/>
      <c r="F116" s="289" t="s">
        <v>503</v>
      </c>
      <c r="G116" s="268"/>
      <c r="H116" s="268" t="s">
        <v>548</v>
      </c>
      <c r="I116" s="268" t="s">
        <v>538</v>
      </c>
      <c r="J116" s="268"/>
      <c r="K116" s="280"/>
    </row>
    <row r="117" spans="2:11" s="1" customFormat="1" ht="15" customHeight="1">
      <c r="B117" s="291"/>
      <c r="C117" s="268" t="s">
        <v>58</v>
      </c>
      <c r="D117" s="268"/>
      <c r="E117" s="268"/>
      <c r="F117" s="289" t="s">
        <v>503</v>
      </c>
      <c r="G117" s="268"/>
      <c r="H117" s="268" t="s">
        <v>549</v>
      </c>
      <c r="I117" s="268" t="s">
        <v>550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95" t="s">
        <v>551</v>
      </c>
      <c r="D122" s="395"/>
      <c r="E122" s="395"/>
      <c r="F122" s="395"/>
      <c r="G122" s="395"/>
      <c r="H122" s="395"/>
      <c r="I122" s="395"/>
      <c r="J122" s="395"/>
      <c r="K122" s="308"/>
    </row>
    <row r="123" spans="2:11" s="1" customFormat="1" ht="17.25" customHeight="1">
      <c r="B123" s="309"/>
      <c r="C123" s="281" t="s">
        <v>497</v>
      </c>
      <c r="D123" s="281"/>
      <c r="E123" s="281"/>
      <c r="F123" s="281" t="s">
        <v>498</v>
      </c>
      <c r="G123" s="282"/>
      <c r="H123" s="281" t="s">
        <v>55</v>
      </c>
      <c r="I123" s="281" t="s">
        <v>58</v>
      </c>
      <c r="J123" s="281" t="s">
        <v>499</v>
      </c>
      <c r="K123" s="310"/>
    </row>
    <row r="124" spans="2:11" s="1" customFormat="1" ht="17.25" customHeight="1">
      <c r="B124" s="309"/>
      <c r="C124" s="283" t="s">
        <v>500</v>
      </c>
      <c r="D124" s="283"/>
      <c r="E124" s="283"/>
      <c r="F124" s="284" t="s">
        <v>501</v>
      </c>
      <c r="G124" s="285"/>
      <c r="H124" s="283"/>
      <c r="I124" s="283"/>
      <c r="J124" s="283" t="s">
        <v>502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506</v>
      </c>
      <c r="D126" s="288"/>
      <c r="E126" s="288"/>
      <c r="F126" s="289" t="s">
        <v>503</v>
      </c>
      <c r="G126" s="268"/>
      <c r="H126" s="268" t="s">
        <v>543</v>
      </c>
      <c r="I126" s="268" t="s">
        <v>505</v>
      </c>
      <c r="J126" s="268">
        <v>120</v>
      </c>
      <c r="K126" s="314"/>
    </row>
    <row r="127" spans="2:11" s="1" customFormat="1" ht="15" customHeight="1">
      <c r="B127" s="311"/>
      <c r="C127" s="268" t="s">
        <v>552</v>
      </c>
      <c r="D127" s="268"/>
      <c r="E127" s="268"/>
      <c r="F127" s="289" t="s">
        <v>503</v>
      </c>
      <c r="G127" s="268"/>
      <c r="H127" s="268" t="s">
        <v>553</v>
      </c>
      <c r="I127" s="268" t="s">
        <v>505</v>
      </c>
      <c r="J127" s="268" t="s">
        <v>554</v>
      </c>
      <c r="K127" s="314"/>
    </row>
    <row r="128" spans="2:11" s="1" customFormat="1" ht="15" customHeight="1">
      <c r="B128" s="311"/>
      <c r="C128" s="268" t="s">
        <v>451</v>
      </c>
      <c r="D128" s="268"/>
      <c r="E128" s="268"/>
      <c r="F128" s="289" t="s">
        <v>503</v>
      </c>
      <c r="G128" s="268"/>
      <c r="H128" s="268" t="s">
        <v>555</v>
      </c>
      <c r="I128" s="268" t="s">
        <v>505</v>
      </c>
      <c r="J128" s="268" t="s">
        <v>554</v>
      </c>
      <c r="K128" s="314"/>
    </row>
    <row r="129" spans="2:11" s="1" customFormat="1" ht="15" customHeight="1">
      <c r="B129" s="311"/>
      <c r="C129" s="268" t="s">
        <v>514</v>
      </c>
      <c r="D129" s="268"/>
      <c r="E129" s="268"/>
      <c r="F129" s="289" t="s">
        <v>509</v>
      </c>
      <c r="G129" s="268"/>
      <c r="H129" s="268" t="s">
        <v>515</v>
      </c>
      <c r="I129" s="268" t="s">
        <v>505</v>
      </c>
      <c r="J129" s="268">
        <v>15</v>
      </c>
      <c r="K129" s="314"/>
    </row>
    <row r="130" spans="2:11" s="1" customFormat="1" ht="15" customHeight="1">
      <c r="B130" s="311"/>
      <c r="C130" s="292" t="s">
        <v>516</v>
      </c>
      <c r="D130" s="292"/>
      <c r="E130" s="292"/>
      <c r="F130" s="293" t="s">
        <v>509</v>
      </c>
      <c r="G130" s="292"/>
      <c r="H130" s="292" t="s">
        <v>517</v>
      </c>
      <c r="I130" s="292" t="s">
        <v>505</v>
      </c>
      <c r="J130" s="292">
        <v>15</v>
      </c>
      <c r="K130" s="314"/>
    </row>
    <row r="131" spans="2:11" s="1" customFormat="1" ht="15" customHeight="1">
      <c r="B131" s="311"/>
      <c r="C131" s="292" t="s">
        <v>518</v>
      </c>
      <c r="D131" s="292"/>
      <c r="E131" s="292"/>
      <c r="F131" s="293" t="s">
        <v>509</v>
      </c>
      <c r="G131" s="292"/>
      <c r="H131" s="292" t="s">
        <v>519</v>
      </c>
      <c r="I131" s="292" t="s">
        <v>505</v>
      </c>
      <c r="J131" s="292">
        <v>20</v>
      </c>
      <c r="K131" s="314"/>
    </row>
    <row r="132" spans="2:11" s="1" customFormat="1" ht="15" customHeight="1">
      <c r="B132" s="311"/>
      <c r="C132" s="292" t="s">
        <v>520</v>
      </c>
      <c r="D132" s="292"/>
      <c r="E132" s="292"/>
      <c r="F132" s="293" t="s">
        <v>509</v>
      </c>
      <c r="G132" s="292"/>
      <c r="H132" s="292" t="s">
        <v>521</v>
      </c>
      <c r="I132" s="292" t="s">
        <v>505</v>
      </c>
      <c r="J132" s="292">
        <v>20</v>
      </c>
      <c r="K132" s="314"/>
    </row>
    <row r="133" spans="2:11" s="1" customFormat="1" ht="15" customHeight="1">
      <c r="B133" s="311"/>
      <c r="C133" s="268" t="s">
        <v>508</v>
      </c>
      <c r="D133" s="268"/>
      <c r="E133" s="268"/>
      <c r="F133" s="289" t="s">
        <v>509</v>
      </c>
      <c r="G133" s="268"/>
      <c r="H133" s="268" t="s">
        <v>543</v>
      </c>
      <c r="I133" s="268" t="s">
        <v>505</v>
      </c>
      <c r="J133" s="268">
        <v>50</v>
      </c>
      <c r="K133" s="314"/>
    </row>
    <row r="134" spans="2:11" s="1" customFormat="1" ht="15" customHeight="1">
      <c r="B134" s="311"/>
      <c r="C134" s="268" t="s">
        <v>522</v>
      </c>
      <c r="D134" s="268"/>
      <c r="E134" s="268"/>
      <c r="F134" s="289" t="s">
        <v>509</v>
      </c>
      <c r="G134" s="268"/>
      <c r="H134" s="268" t="s">
        <v>543</v>
      </c>
      <c r="I134" s="268" t="s">
        <v>505</v>
      </c>
      <c r="J134" s="268">
        <v>50</v>
      </c>
      <c r="K134" s="314"/>
    </row>
    <row r="135" spans="2:11" s="1" customFormat="1" ht="15" customHeight="1">
      <c r="B135" s="311"/>
      <c r="C135" s="268" t="s">
        <v>528</v>
      </c>
      <c r="D135" s="268"/>
      <c r="E135" s="268"/>
      <c r="F135" s="289" t="s">
        <v>509</v>
      </c>
      <c r="G135" s="268"/>
      <c r="H135" s="268" t="s">
        <v>543</v>
      </c>
      <c r="I135" s="268" t="s">
        <v>505</v>
      </c>
      <c r="J135" s="268">
        <v>50</v>
      </c>
      <c r="K135" s="314"/>
    </row>
    <row r="136" spans="2:11" s="1" customFormat="1" ht="15" customHeight="1">
      <c r="B136" s="311"/>
      <c r="C136" s="268" t="s">
        <v>530</v>
      </c>
      <c r="D136" s="268"/>
      <c r="E136" s="268"/>
      <c r="F136" s="289" t="s">
        <v>509</v>
      </c>
      <c r="G136" s="268"/>
      <c r="H136" s="268" t="s">
        <v>543</v>
      </c>
      <c r="I136" s="268" t="s">
        <v>505</v>
      </c>
      <c r="J136" s="268">
        <v>50</v>
      </c>
      <c r="K136" s="314"/>
    </row>
    <row r="137" spans="2:11" s="1" customFormat="1" ht="15" customHeight="1">
      <c r="B137" s="311"/>
      <c r="C137" s="268" t="s">
        <v>531</v>
      </c>
      <c r="D137" s="268"/>
      <c r="E137" s="268"/>
      <c r="F137" s="289" t="s">
        <v>509</v>
      </c>
      <c r="G137" s="268"/>
      <c r="H137" s="268" t="s">
        <v>556</v>
      </c>
      <c r="I137" s="268" t="s">
        <v>505</v>
      </c>
      <c r="J137" s="268">
        <v>255</v>
      </c>
      <c r="K137" s="314"/>
    </row>
    <row r="138" spans="2:11" s="1" customFormat="1" ht="15" customHeight="1">
      <c r="B138" s="311"/>
      <c r="C138" s="268" t="s">
        <v>533</v>
      </c>
      <c r="D138" s="268"/>
      <c r="E138" s="268"/>
      <c r="F138" s="289" t="s">
        <v>503</v>
      </c>
      <c r="G138" s="268"/>
      <c r="H138" s="268" t="s">
        <v>557</v>
      </c>
      <c r="I138" s="268" t="s">
        <v>535</v>
      </c>
      <c r="J138" s="268"/>
      <c r="K138" s="314"/>
    </row>
    <row r="139" spans="2:11" s="1" customFormat="1" ht="15" customHeight="1">
      <c r="B139" s="311"/>
      <c r="C139" s="268" t="s">
        <v>536</v>
      </c>
      <c r="D139" s="268"/>
      <c r="E139" s="268"/>
      <c r="F139" s="289" t="s">
        <v>503</v>
      </c>
      <c r="G139" s="268"/>
      <c r="H139" s="268" t="s">
        <v>558</v>
      </c>
      <c r="I139" s="268" t="s">
        <v>538</v>
      </c>
      <c r="J139" s="268"/>
      <c r="K139" s="314"/>
    </row>
    <row r="140" spans="2:11" s="1" customFormat="1" ht="15" customHeight="1">
      <c r="B140" s="311"/>
      <c r="C140" s="268" t="s">
        <v>539</v>
      </c>
      <c r="D140" s="268"/>
      <c r="E140" s="268"/>
      <c r="F140" s="289" t="s">
        <v>503</v>
      </c>
      <c r="G140" s="268"/>
      <c r="H140" s="268" t="s">
        <v>539</v>
      </c>
      <c r="I140" s="268" t="s">
        <v>538</v>
      </c>
      <c r="J140" s="268"/>
      <c r="K140" s="314"/>
    </row>
    <row r="141" spans="2:11" s="1" customFormat="1" ht="15" customHeight="1">
      <c r="B141" s="311"/>
      <c r="C141" s="268" t="s">
        <v>39</v>
      </c>
      <c r="D141" s="268"/>
      <c r="E141" s="268"/>
      <c r="F141" s="289" t="s">
        <v>503</v>
      </c>
      <c r="G141" s="268"/>
      <c r="H141" s="268" t="s">
        <v>559</v>
      </c>
      <c r="I141" s="268" t="s">
        <v>538</v>
      </c>
      <c r="J141" s="268"/>
      <c r="K141" s="314"/>
    </row>
    <row r="142" spans="2:11" s="1" customFormat="1" ht="15" customHeight="1">
      <c r="B142" s="311"/>
      <c r="C142" s="268" t="s">
        <v>560</v>
      </c>
      <c r="D142" s="268"/>
      <c r="E142" s="268"/>
      <c r="F142" s="289" t="s">
        <v>503</v>
      </c>
      <c r="G142" s="268"/>
      <c r="H142" s="268" t="s">
        <v>561</v>
      </c>
      <c r="I142" s="268" t="s">
        <v>538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97" t="s">
        <v>562</v>
      </c>
      <c r="D147" s="397"/>
      <c r="E147" s="397"/>
      <c r="F147" s="397"/>
      <c r="G147" s="397"/>
      <c r="H147" s="397"/>
      <c r="I147" s="397"/>
      <c r="J147" s="397"/>
      <c r="K147" s="280"/>
    </row>
    <row r="148" spans="2:11" s="1" customFormat="1" ht="17.25" customHeight="1">
      <c r="B148" s="279"/>
      <c r="C148" s="281" t="s">
        <v>497</v>
      </c>
      <c r="D148" s="281"/>
      <c r="E148" s="281"/>
      <c r="F148" s="281" t="s">
        <v>498</v>
      </c>
      <c r="G148" s="282"/>
      <c r="H148" s="281" t="s">
        <v>55</v>
      </c>
      <c r="I148" s="281" t="s">
        <v>58</v>
      </c>
      <c r="J148" s="281" t="s">
        <v>499</v>
      </c>
      <c r="K148" s="280"/>
    </row>
    <row r="149" spans="2:11" s="1" customFormat="1" ht="17.25" customHeight="1">
      <c r="B149" s="279"/>
      <c r="C149" s="283" t="s">
        <v>500</v>
      </c>
      <c r="D149" s="283"/>
      <c r="E149" s="283"/>
      <c r="F149" s="284" t="s">
        <v>501</v>
      </c>
      <c r="G149" s="285"/>
      <c r="H149" s="283"/>
      <c r="I149" s="283"/>
      <c r="J149" s="283" t="s">
        <v>502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506</v>
      </c>
      <c r="D151" s="268"/>
      <c r="E151" s="268"/>
      <c r="F151" s="319" t="s">
        <v>503</v>
      </c>
      <c r="G151" s="268"/>
      <c r="H151" s="318" t="s">
        <v>543</v>
      </c>
      <c r="I151" s="318" t="s">
        <v>505</v>
      </c>
      <c r="J151" s="318">
        <v>120</v>
      </c>
      <c r="K151" s="314"/>
    </row>
    <row r="152" spans="2:11" s="1" customFormat="1" ht="15" customHeight="1">
      <c r="B152" s="291"/>
      <c r="C152" s="318" t="s">
        <v>552</v>
      </c>
      <c r="D152" s="268"/>
      <c r="E152" s="268"/>
      <c r="F152" s="319" t="s">
        <v>503</v>
      </c>
      <c r="G152" s="268"/>
      <c r="H152" s="318" t="s">
        <v>563</v>
      </c>
      <c r="I152" s="318" t="s">
        <v>505</v>
      </c>
      <c r="J152" s="318" t="s">
        <v>554</v>
      </c>
      <c r="K152" s="314"/>
    </row>
    <row r="153" spans="2:11" s="1" customFormat="1" ht="15" customHeight="1">
      <c r="B153" s="291"/>
      <c r="C153" s="318" t="s">
        <v>451</v>
      </c>
      <c r="D153" s="268"/>
      <c r="E153" s="268"/>
      <c r="F153" s="319" t="s">
        <v>503</v>
      </c>
      <c r="G153" s="268"/>
      <c r="H153" s="318" t="s">
        <v>564</v>
      </c>
      <c r="I153" s="318" t="s">
        <v>505</v>
      </c>
      <c r="J153" s="318" t="s">
        <v>554</v>
      </c>
      <c r="K153" s="314"/>
    </row>
    <row r="154" spans="2:11" s="1" customFormat="1" ht="15" customHeight="1">
      <c r="B154" s="291"/>
      <c r="C154" s="318" t="s">
        <v>508</v>
      </c>
      <c r="D154" s="268"/>
      <c r="E154" s="268"/>
      <c r="F154" s="319" t="s">
        <v>509</v>
      </c>
      <c r="G154" s="268"/>
      <c r="H154" s="318" t="s">
        <v>543</v>
      </c>
      <c r="I154" s="318" t="s">
        <v>505</v>
      </c>
      <c r="J154" s="318">
        <v>50</v>
      </c>
      <c r="K154" s="314"/>
    </row>
    <row r="155" spans="2:11" s="1" customFormat="1" ht="15" customHeight="1">
      <c r="B155" s="291"/>
      <c r="C155" s="318" t="s">
        <v>511</v>
      </c>
      <c r="D155" s="268"/>
      <c r="E155" s="268"/>
      <c r="F155" s="319" t="s">
        <v>503</v>
      </c>
      <c r="G155" s="268"/>
      <c r="H155" s="318" t="s">
        <v>543</v>
      </c>
      <c r="I155" s="318" t="s">
        <v>513</v>
      </c>
      <c r="J155" s="318"/>
      <c r="K155" s="314"/>
    </row>
    <row r="156" spans="2:11" s="1" customFormat="1" ht="15" customHeight="1">
      <c r="B156" s="291"/>
      <c r="C156" s="318" t="s">
        <v>522</v>
      </c>
      <c r="D156" s="268"/>
      <c r="E156" s="268"/>
      <c r="F156" s="319" t="s">
        <v>509</v>
      </c>
      <c r="G156" s="268"/>
      <c r="H156" s="318" t="s">
        <v>543</v>
      </c>
      <c r="I156" s="318" t="s">
        <v>505</v>
      </c>
      <c r="J156" s="318">
        <v>50</v>
      </c>
      <c r="K156" s="314"/>
    </row>
    <row r="157" spans="2:11" s="1" customFormat="1" ht="15" customHeight="1">
      <c r="B157" s="291"/>
      <c r="C157" s="318" t="s">
        <v>530</v>
      </c>
      <c r="D157" s="268"/>
      <c r="E157" s="268"/>
      <c r="F157" s="319" t="s">
        <v>509</v>
      </c>
      <c r="G157" s="268"/>
      <c r="H157" s="318" t="s">
        <v>543</v>
      </c>
      <c r="I157" s="318" t="s">
        <v>505</v>
      </c>
      <c r="J157" s="318">
        <v>50</v>
      </c>
      <c r="K157" s="314"/>
    </row>
    <row r="158" spans="2:11" s="1" customFormat="1" ht="15" customHeight="1">
      <c r="B158" s="291"/>
      <c r="C158" s="318" t="s">
        <v>528</v>
      </c>
      <c r="D158" s="268"/>
      <c r="E158" s="268"/>
      <c r="F158" s="319" t="s">
        <v>509</v>
      </c>
      <c r="G158" s="268"/>
      <c r="H158" s="318" t="s">
        <v>543</v>
      </c>
      <c r="I158" s="318" t="s">
        <v>505</v>
      </c>
      <c r="J158" s="318">
        <v>50</v>
      </c>
      <c r="K158" s="314"/>
    </row>
    <row r="159" spans="2:11" s="1" customFormat="1" ht="15" customHeight="1">
      <c r="B159" s="291"/>
      <c r="C159" s="318" t="s">
        <v>91</v>
      </c>
      <c r="D159" s="268"/>
      <c r="E159" s="268"/>
      <c r="F159" s="319" t="s">
        <v>503</v>
      </c>
      <c r="G159" s="268"/>
      <c r="H159" s="318" t="s">
        <v>565</v>
      </c>
      <c r="I159" s="318" t="s">
        <v>505</v>
      </c>
      <c r="J159" s="318" t="s">
        <v>566</v>
      </c>
      <c r="K159" s="314"/>
    </row>
    <row r="160" spans="2:11" s="1" customFormat="1" ht="15" customHeight="1">
      <c r="B160" s="291"/>
      <c r="C160" s="318" t="s">
        <v>567</v>
      </c>
      <c r="D160" s="268"/>
      <c r="E160" s="268"/>
      <c r="F160" s="319" t="s">
        <v>503</v>
      </c>
      <c r="G160" s="268"/>
      <c r="H160" s="318" t="s">
        <v>568</v>
      </c>
      <c r="I160" s="318" t="s">
        <v>538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95" t="s">
        <v>569</v>
      </c>
      <c r="D165" s="395"/>
      <c r="E165" s="395"/>
      <c r="F165" s="395"/>
      <c r="G165" s="395"/>
      <c r="H165" s="395"/>
      <c r="I165" s="395"/>
      <c r="J165" s="395"/>
      <c r="K165" s="261"/>
    </row>
    <row r="166" spans="2:11" s="1" customFormat="1" ht="17.25" customHeight="1">
      <c r="B166" s="260"/>
      <c r="C166" s="281" t="s">
        <v>497</v>
      </c>
      <c r="D166" s="281"/>
      <c r="E166" s="281"/>
      <c r="F166" s="281" t="s">
        <v>498</v>
      </c>
      <c r="G166" s="323"/>
      <c r="H166" s="324" t="s">
        <v>55</v>
      </c>
      <c r="I166" s="324" t="s">
        <v>58</v>
      </c>
      <c r="J166" s="281" t="s">
        <v>499</v>
      </c>
      <c r="K166" s="261"/>
    </row>
    <row r="167" spans="2:11" s="1" customFormat="1" ht="17.25" customHeight="1">
      <c r="B167" s="262"/>
      <c r="C167" s="283" t="s">
        <v>500</v>
      </c>
      <c r="D167" s="283"/>
      <c r="E167" s="283"/>
      <c r="F167" s="284" t="s">
        <v>501</v>
      </c>
      <c r="G167" s="325"/>
      <c r="H167" s="326"/>
      <c r="I167" s="326"/>
      <c r="J167" s="283" t="s">
        <v>502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506</v>
      </c>
      <c r="D169" s="268"/>
      <c r="E169" s="268"/>
      <c r="F169" s="289" t="s">
        <v>503</v>
      </c>
      <c r="G169" s="268"/>
      <c r="H169" s="268" t="s">
        <v>543</v>
      </c>
      <c r="I169" s="268" t="s">
        <v>505</v>
      </c>
      <c r="J169" s="268">
        <v>120</v>
      </c>
      <c r="K169" s="314"/>
    </row>
    <row r="170" spans="2:11" s="1" customFormat="1" ht="15" customHeight="1">
      <c r="B170" s="291"/>
      <c r="C170" s="268" t="s">
        <v>552</v>
      </c>
      <c r="D170" s="268"/>
      <c r="E170" s="268"/>
      <c r="F170" s="289" t="s">
        <v>503</v>
      </c>
      <c r="G170" s="268"/>
      <c r="H170" s="268" t="s">
        <v>553</v>
      </c>
      <c r="I170" s="268" t="s">
        <v>505</v>
      </c>
      <c r="J170" s="268" t="s">
        <v>554</v>
      </c>
      <c r="K170" s="314"/>
    </row>
    <row r="171" spans="2:11" s="1" customFormat="1" ht="15" customHeight="1">
      <c r="B171" s="291"/>
      <c r="C171" s="268" t="s">
        <v>451</v>
      </c>
      <c r="D171" s="268"/>
      <c r="E171" s="268"/>
      <c r="F171" s="289" t="s">
        <v>503</v>
      </c>
      <c r="G171" s="268"/>
      <c r="H171" s="268" t="s">
        <v>570</v>
      </c>
      <c r="I171" s="268" t="s">
        <v>505</v>
      </c>
      <c r="J171" s="268" t="s">
        <v>554</v>
      </c>
      <c r="K171" s="314"/>
    </row>
    <row r="172" spans="2:11" s="1" customFormat="1" ht="15" customHeight="1">
      <c r="B172" s="291"/>
      <c r="C172" s="268" t="s">
        <v>508</v>
      </c>
      <c r="D172" s="268"/>
      <c r="E172" s="268"/>
      <c r="F172" s="289" t="s">
        <v>509</v>
      </c>
      <c r="G172" s="268"/>
      <c r="H172" s="268" t="s">
        <v>570</v>
      </c>
      <c r="I172" s="268" t="s">
        <v>505</v>
      </c>
      <c r="J172" s="268">
        <v>50</v>
      </c>
      <c r="K172" s="314"/>
    </row>
    <row r="173" spans="2:11" s="1" customFormat="1" ht="15" customHeight="1">
      <c r="B173" s="291"/>
      <c r="C173" s="268" t="s">
        <v>511</v>
      </c>
      <c r="D173" s="268"/>
      <c r="E173" s="268"/>
      <c r="F173" s="289" t="s">
        <v>503</v>
      </c>
      <c r="G173" s="268"/>
      <c r="H173" s="268" t="s">
        <v>570</v>
      </c>
      <c r="I173" s="268" t="s">
        <v>513</v>
      </c>
      <c r="J173" s="268"/>
      <c r="K173" s="314"/>
    </row>
    <row r="174" spans="2:11" s="1" customFormat="1" ht="15" customHeight="1">
      <c r="B174" s="291"/>
      <c r="C174" s="268" t="s">
        <v>522</v>
      </c>
      <c r="D174" s="268"/>
      <c r="E174" s="268"/>
      <c r="F174" s="289" t="s">
        <v>509</v>
      </c>
      <c r="G174" s="268"/>
      <c r="H174" s="268" t="s">
        <v>570</v>
      </c>
      <c r="I174" s="268" t="s">
        <v>505</v>
      </c>
      <c r="J174" s="268">
        <v>50</v>
      </c>
      <c r="K174" s="314"/>
    </row>
    <row r="175" spans="2:11" s="1" customFormat="1" ht="15" customHeight="1">
      <c r="B175" s="291"/>
      <c r="C175" s="268" t="s">
        <v>530</v>
      </c>
      <c r="D175" s="268"/>
      <c r="E175" s="268"/>
      <c r="F175" s="289" t="s">
        <v>509</v>
      </c>
      <c r="G175" s="268"/>
      <c r="H175" s="268" t="s">
        <v>570</v>
      </c>
      <c r="I175" s="268" t="s">
        <v>505</v>
      </c>
      <c r="J175" s="268">
        <v>50</v>
      </c>
      <c r="K175" s="314"/>
    </row>
    <row r="176" spans="2:11" s="1" customFormat="1" ht="15" customHeight="1">
      <c r="B176" s="291"/>
      <c r="C176" s="268" t="s">
        <v>528</v>
      </c>
      <c r="D176" s="268"/>
      <c r="E176" s="268"/>
      <c r="F176" s="289" t="s">
        <v>509</v>
      </c>
      <c r="G176" s="268"/>
      <c r="H176" s="268" t="s">
        <v>570</v>
      </c>
      <c r="I176" s="268" t="s">
        <v>505</v>
      </c>
      <c r="J176" s="268">
        <v>50</v>
      </c>
      <c r="K176" s="314"/>
    </row>
    <row r="177" spans="2:11" s="1" customFormat="1" ht="15" customHeight="1">
      <c r="B177" s="291"/>
      <c r="C177" s="268" t="s">
        <v>104</v>
      </c>
      <c r="D177" s="268"/>
      <c r="E177" s="268"/>
      <c r="F177" s="289" t="s">
        <v>503</v>
      </c>
      <c r="G177" s="268"/>
      <c r="H177" s="268" t="s">
        <v>571</v>
      </c>
      <c r="I177" s="268" t="s">
        <v>572</v>
      </c>
      <c r="J177" s="268"/>
      <c r="K177" s="314"/>
    </row>
    <row r="178" spans="2:11" s="1" customFormat="1" ht="15" customHeight="1">
      <c r="B178" s="291"/>
      <c r="C178" s="268" t="s">
        <v>58</v>
      </c>
      <c r="D178" s="268"/>
      <c r="E178" s="268"/>
      <c r="F178" s="289" t="s">
        <v>503</v>
      </c>
      <c r="G178" s="268"/>
      <c r="H178" s="268" t="s">
        <v>573</v>
      </c>
      <c r="I178" s="268" t="s">
        <v>574</v>
      </c>
      <c r="J178" s="268">
        <v>1</v>
      </c>
      <c r="K178" s="314"/>
    </row>
    <row r="179" spans="2:11" s="1" customFormat="1" ht="15" customHeight="1">
      <c r="B179" s="291"/>
      <c r="C179" s="268" t="s">
        <v>54</v>
      </c>
      <c r="D179" s="268"/>
      <c r="E179" s="268"/>
      <c r="F179" s="289" t="s">
        <v>503</v>
      </c>
      <c r="G179" s="268"/>
      <c r="H179" s="268" t="s">
        <v>575</v>
      </c>
      <c r="I179" s="268" t="s">
        <v>505</v>
      </c>
      <c r="J179" s="268">
        <v>20</v>
      </c>
      <c r="K179" s="314"/>
    </row>
    <row r="180" spans="2:11" s="1" customFormat="1" ht="15" customHeight="1">
      <c r="B180" s="291"/>
      <c r="C180" s="268" t="s">
        <v>55</v>
      </c>
      <c r="D180" s="268"/>
      <c r="E180" s="268"/>
      <c r="F180" s="289" t="s">
        <v>503</v>
      </c>
      <c r="G180" s="268"/>
      <c r="H180" s="268" t="s">
        <v>576</v>
      </c>
      <c r="I180" s="268" t="s">
        <v>505</v>
      </c>
      <c r="J180" s="268">
        <v>255</v>
      </c>
      <c r="K180" s="314"/>
    </row>
    <row r="181" spans="2:11" s="1" customFormat="1" ht="15" customHeight="1">
      <c r="B181" s="291"/>
      <c r="C181" s="268" t="s">
        <v>105</v>
      </c>
      <c r="D181" s="268"/>
      <c r="E181" s="268"/>
      <c r="F181" s="289" t="s">
        <v>503</v>
      </c>
      <c r="G181" s="268"/>
      <c r="H181" s="268" t="s">
        <v>467</v>
      </c>
      <c r="I181" s="268" t="s">
        <v>505</v>
      </c>
      <c r="J181" s="268">
        <v>10</v>
      </c>
      <c r="K181" s="314"/>
    </row>
    <row r="182" spans="2:11" s="1" customFormat="1" ht="15" customHeight="1">
      <c r="B182" s="291"/>
      <c r="C182" s="268" t="s">
        <v>106</v>
      </c>
      <c r="D182" s="268"/>
      <c r="E182" s="268"/>
      <c r="F182" s="289" t="s">
        <v>503</v>
      </c>
      <c r="G182" s="268"/>
      <c r="H182" s="268" t="s">
        <v>577</v>
      </c>
      <c r="I182" s="268" t="s">
        <v>538</v>
      </c>
      <c r="J182" s="268"/>
      <c r="K182" s="314"/>
    </row>
    <row r="183" spans="2:11" s="1" customFormat="1" ht="15" customHeight="1">
      <c r="B183" s="291"/>
      <c r="C183" s="268" t="s">
        <v>578</v>
      </c>
      <c r="D183" s="268"/>
      <c r="E183" s="268"/>
      <c r="F183" s="289" t="s">
        <v>503</v>
      </c>
      <c r="G183" s="268"/>
      <c r="H183" s="268" t="s">
        <v>579</v>
      </c>
      <c r="I183" s="268" t="s">
        <v>538</v>
      </c>
      <c r="J183" s="268"/>
      <c r="K183" s="314"/>
    </row>
    <row r="184" spans="2:11" s="1" customFormat="1" ht="15" customHeight="1">
      <c r="B184" s="291"/>
      <c r="C184" s="268" t="s">
        <v>567</v>
      </c>
      <c r="D184" s="268"/>
      <c r="E184" s="268"/>
      <c r="F184" s="289" t="s">
        <v>503</v>
      </c>
      <c r="G184" s="268"/>
      <c r="H184" s="268" t="s">
        <v>580</v>
      </c>
      <c r="I184" s="268" t="s">
        <v>538</v>
      </c>
      <c r="J184" s="268"/>
      <c r="K184" s="314"/>
    </row>
    <row r="185" spans="2:11" s="1" customFormat="1" ht="15" customHeight="1">
      <c r="B185" s="291"/>
      <c r="C185" s="268" t="s">
        <v>108</v>
      </c>
      <c r="D185" s="268"/>
      <c r="E185" s="268"/>
      <c r="F185" s="289" t="s">
        <v>509</v>
      </c>
      <c r="G185" s="268"/>
      <c r="H185" s="268" t="s">
        <v>581</v>
      </c>
      <c r="I185" s="268" t="s">
        <v>505</v>
      </c>
      <c r="J185" s="268">
        <v>50</v>
      </c>
      <c r="K185" s="314"/>
    </row>
    <row r="186" spans="2:11" s="1" customFormat="1" ht="15" customHeight="1">
      <c r="B186" s="291"/>
      <c r="C186" s="268" t="s">
        <v>582</v>
      </c>
      <c r="D186" s="268"/>
      <c r="E186" s="268"/>
      <c r="F186" s="289" t="s">
        <v>509</v>
      </c>
      <c r="G186" s="268"/>
      <c r="H186" s="268" t="s">
        <v>583</v>
      </c>
      <c r="I186" s="268" t="s">
        <v>584</v>
      </c>
      <c r="J186" s="268"/>
      <c r="K186" s="314"/>
    </row>
    <row r="187" spans="2:11" s="1" customFormat="1" ht="15" customHeight="1">
      <c r="B187" s="291"/>
      <c r="C187" s="268" t="s">
        <v>585</v>
      </c>
      <c r="D187" s="268"/>
      <c r="E187" s="268"/>
      <c r="F187" s="289" t="s">
        <v>509</v>
      </c>
      <c r="G187" s="268"/>
      <c r="H187" s="268" t="s">
        <v>586</v>
      </c>
      <c r="I187" s="268" t="s">
        <v>584</v>
      </c>
      <c r="J187" s="268"/>
      <c r="K187" s="314"/>
    </row>
    <row r="188" spans="2:11" s="1" customFormat="1" ht="15" customHeight="1">
      <c r="B188" s="291"/>
      <c r="C188" s="268" t="s">
        <v>587</v>
      </c>
      <c r="D188" s="268"/>
      <c r="E188" s="268"/>
      <c r="F188" s="289" t="s">
        <v>509</v>
      </c>
      <c r="G188" s="268"/>
      <c r="H188" s="268" t="s">
        <v>588</v>
      </c>
      <c r="I188" s="268" t="s">
        <v>584</v>
      </c>
      <c r="J188" s="268"/>
      <c r="K188" s="314"/>
    </row>
    <row r="189" spans="2:11" s="1" customFormat="1" ht="15" customHeight="1">
      <c r="B189" s="291"/>
      <c r="C189" s="327" t="s">
        <v>589</v>
      </c>
      <c r="D189" s="268"/>
      <c r="E189" s="268"/>
      <c r="F189" s="289" t="s">
        <v>509</v>
      </c>
      <c r="G189" s="268"/>
      <c r="H189" s="268" t="s">
        <v>590</v>
      </c>
      <c r="I189" s="268" t="s">
        <v>591</v>
      </c>
      <c r="J189" s="328" t="s">
        <v>592</v>
      </c>
      <c r="K189" s="314"/>
    </row>
    <row r="190" spans="2:11" s="18" customFormat="1" ht="15" customHeight="1">
      <c r="B190" s="329"/>
      <c r="C190" s="330" t="s">
        <v>593</v>
      </c>
      <c r="D190" s="331"/>
      <c r="E190" s="331"/>
      <c r="F190" s="332" t="s">
        <v>509</v>
      </c>
      <c r="G190" s="331"/>
      <c r="H190" s="331" t="s">
        <v>594</v>
      </c>
      <c r="I190" s="331" t="s">
        <v>591</v>
      </c>
      <c r="J190" s="333" t="s">
        <v>592</v>
      </c>
      <c r="K190" s="334"/>
    </row>
    <row r="191" spans="2:11" s="1" customFormat="1" ht="15" customHeight="1">
      <c r="B191" s="291"/>
      <c r="C191" s="327" t="s">
        <v>43</v>
      </c>
      <c r="D191" s="268"/>
      <c r="E191" s="268"/>
      <c r="F191" s="289" t="s">
        <v>503</v>
      </c>
      <c r="G191" s="268"/>
      <c r="H191" s="265" t="s">
        <v>595</v>
      </c>
      <c r="I191" s="268" t="s">
        <v>596</v>
      </c>
      <c r="J191" s="268"/>
      <c r="K191" s="314"/>
    </row>
    <row r="192" spans="2:11" s="1" customFormat="1" ht="15" customHeight="1">
      <c r="B192" s="291"/>
      <c r="C192" s="327" t="s">
        <v>597</v>
      </c>
      <c r="D192" s="268"/>
      <c r="E192" s="268"/>
      <c r="F192" s="289" t="s">
        <v>503</v>
      </c>
      <c r="G192" s="268"/>
      <c r="H192" s="268" t="s">
        <v>598</v>
      </c>
      <c r="I192" s="268" t="s">
        <v>538</v>
      </c>
      <c r="J192" s="268"/>
      <c r="K192" s="314"/>
    </row>
    <row r="193" spans="2:11" s="1" customFormat="1" ht="15" customHeight="1">
      <c r="B193" s="291"/>
      <c r="C193" s="327" t="s">
        <v>599</v>
      </c>
      <c r="D193" s="268"/>
      <c r="E193" s="268"/>
      <c r="F193" s="289" t="s">
        <v>503</v>
      </c>
      <c r="G193" s="268"/>
      <c r="H193" s="268" t="s">
        <v>600</v>
      </c>
      <c r="I193" s="268" t="s">
        <v>538</v>
      </c>
      <c r="J193" s="268"/>
      <c r="K193" s="314"/>
    </row>
    <row r="194" spans="2:11" s="1" customFormat="1" ht="15" customHeight="1">
      <c r="B194" s="291"/>
      <c r="C194" s="327" t="s">
        <v>601</v>
      </c>
      <c r="D194" s="268"/>
      <c r="E194" s="268"/>
      <c r="F194" s="289" t="s">
        <v>509</v>
      </c>
      <c r="G194" s="268"/>
      <c r="H194" s="268" t="s">
        <v>602</v>
      </c>
      <c r="I194" s="268" t="s">
        <v>538</v>
      </c>
      <c r="J194" s="268"/>
      <c r="K194" s="314"/>
    </row>
    <row r="195" spans="2:11" s="1" customFormat="1" ht="15" customHeight="1">
      <c r="B195" s="320"/>
      <c r="C195" s="335"/>
      <c r="D195" s="300"/>
      <c r="E195" s="300"/>
      <c r="F195" s="300"/>
      <c r="G195" s="300"/>
      <c r="H195" s="300"/>
      <c r="I195" s="300"/>
      <c r="J195" s="300"/>
      <c r="K195" s="321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302"/>
      <c r="C197" s="312"/>
      <c r="D197" s="312"/>
      <c r="E197" s="312"/>
      <c r="F197" s="322"/>
      <c r="G197" s="312"/>
      <c r="H197" s="312"/>
      <c r="I197" s="312"/>
      <c r="J197" s="312"/>
      <c r="K197" s="302"/>
    </row>
    <row r="198" spans="2:11" s="1" customFormat="1" ht="18.75" customHeight="1"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</row>
    <row r="199" spans="2:11" s="1" customFormat="1" ht="13.5">
      <c r="B199" s="257"/>
      <c r="C199" s="258"/>
      <c r="D199" s="258"/>
      <c r="E199" s="258"/>
      <c r="F199" s="258"/>
      <c r="G199" s="258"/>
      <c r="H199" s="258"/>
      <c r="I199" s="258"/>
      <c r="J199" s="258"/>
      <c r="K199" s="259"/>
    </row>
    <row r="200" spans="2:11" s="1" customFormat="1" ht="21">
      <c r="B200" s="260"/>
      <c r="C200" s="395" t="s">
        <v>603</v>
      </c>
      <c r="D200" s="395"/>
      <c r="E200" s="395"/>
      <c r="F200" s="395"/>
      <c r="G200" s="395"/>
      <c r="H200" s="395"/>
      <c r="I200" s="395"/>
      <c r="J200" s="395"/>
      <c r="K200" s="261"/>
    </row>
    <row r="201" spans="2:11" s="1" customFormat="1" ht="25.5" customHeight="1">
      <c r="B201" s="260"/>
      <c r="C201" s="336" t="s">
        <v>604</v>
      </c>
      <c r="D201" s="336"/>
      <c r="E201" s="336"/>
      <c r="F201" s="336" t="s">
        <v>605</v>
      </c>
      <c r="G201" s="337"/>
      <c r="H201" s="398" t="s">
        <v>606</v>
      </c>
      <c r="I201" s="398"/>
      <c r="J201" s="398"/>
      <c r="K201" s="261"/>
    </row>
    <row r="202" spans="2:11" s="1" customFormat="1" ht="5.25" customHeight="1">
      <c r="B202" s="291"/>
      <c r="C202" s="286"/>
      <c r="D202" s="286"/>
      <c r="E202" s="286"/>
      <c r="F202" s="286"/>
      <c r="G202" s="312"/>
      <c r="H202" s="286"/>
      <c r="I202" s="286"/>
      <c r="J202" s="286"/>
      <c r="K202" s="314"/>
    </row>
    <row r="203" spans="2:11" s="1" customFormat="1" ht="15" customHeight="1">
      <c r="B203" s="291"/>
      <c r="C203" s="268" t="s">
        <v>596</v>
      </c>
      <c r="D203" s="268"/>
      <c r="E203" s="268"/>
      <c r="F203" s="289" t="s">
        <v>44</v>
      </c>
      <c r="G203" s="268"/>
      <c r="H203" s="399" t="s">
        <v>607</v>
      </c>
      <c r="I203" s="399"/>
      <c r="J203" s="399"/>
      <c r="K203" s="314"/>
    </row>
    <row r="204" spans="2:11" s="1" customFormat="1" ht="15" customHeight="1">
      <c r="B204" s="291"/>
      <c r="C204" s="268"/>
      <c r="D204" s="268"/>
      <c r="E204" s="268"/>
      <c r="F204" s="289" t="s">
        <v>45</v>
      </c>
      <c r="G204" s="268"/>
      <c r="H204" s="399" t="s">
        <v>608</v>
      </c>
      <c r="I204" s="399"/>
      <c r="J204" s="399"/>
      <c r="K204" s="314"/>
    </row>
    <row r="205" spans="2:11" s="1" customFormat="1" ht="15" customHeight="1">
      <c r="B205" s="291"/>
      <c r="C205" s="268"/>
      <c r="D205" s="268"/>
      <c r="E205" s="268"/>
      <c r="F205" s="289" t="s">
        <v>48</v>
      </c>
      <c r="G205" s="268"/>
      <c r="H205" s="399" t="s">
        <v>609</v>
      </c>
      <c r="I205" s="399"/>
      <c r="J205" s="399"/>
      <c r="K205" s="314"/>
    </row>
    <row r="206" spans="2:11" s="1" customFormat="1" ht="15" customHeight="1">
      <c r="B206" s="291"/>
      <c r="C206" s="268"/>
      <c r="D206" s="268"/>
      <c r="E206" s="268"/>
      <c r="F206" s="289" t="s">
        <v>46</v>
      </c>
      <c r="G206" s="268"/>
      <c r="H206" s="399" t="s">
        <v>610</v>
      </c>
      <c r="I206" s="399"/>
      <c r="J206" s="399"/>
      <c r="K206" s="314"/>
    </row>
    <row r="207" spans="2:11" s="1" customFormat="1" ht="15" customHeight="1">
      <c r="B207" s="291"/>
      <c r="C207" s="268"/>
      <c r="D207" s="268"/>
      <c r="E207" s="268"/>
      <c r="F207" s="289" t="s">
        <v>47</v>
      </c>
      <c r="G207" s="268"/>
      <c r="H207" s="399" t="s">
        <v>611</v>
      </c>
      <c r="I207" s="399"/>
      <c r="J207" s="399"/>
      <c r="K207" s="314"/>
    </row>
    <row r="208" spans="2:11" s="1" customFormat="1" ht="15" customHeight="1">
      <c r="B208" s="291"/>
      <c r="C208" s="268"/>
      <c r="D208" s="268"/>
      <c r="E208" s="268"/>
      <c r="F208" s="289"/>
      <c r="G208" s="268"/>
      <c r="H208" s="268"/>
      <c r="I208" s="268"/>
      <c r="J208" s="268"/>
      <c r="K208" s="314"/>
    </row>
    <row r="209" spans="2:11" s="1" customFormat="1" ht="15" customHeight="1">
      <c r="B209" s="291"/>
      <c r="C209" s="268" t="s">
        <v>550</v>
      </c>
      <c r="D209" s="268"/>
      <c r="E209" s="268"/>
      <c r="F209" s="289" t="s">
        <v>80</v>
      </c>
      <c r="G209" s="268"/>
      <c r="H209" s="399" t="s">
        <v>612</v>
      </c>
      <c r="I209" s="399"/>
      <c r="J209" s="399"/>
      <c r="K209" s="314"/>
    </row>
    <row r="210" spans="2:11" s="1" customFormat="1" ht="15" customHeight="1">
      <c r="B210" s="291"/>
      <c r="C210" s="268"/>
      <c r="D210" s="268"/>
      <c r="E210" s="268"/>
      <c r="F210" s="289" t="s">
        <v>445</v>
      </c>
      <c r="G210" s="268"/>
      <c r="H210" s="399" t="s">
        <v>446</v>
      </c>
      <c r="I210" s="399"/>
      <c r="J210" s="399"/>
      <c r="K210" s="314"/>
    </row>
    <row r="211" spans="2:11" s="1" customFormat="1" ht="15" customHeight="1">
      <c r="B211" s="291"/>
      <c r="C211" s="268"/>
      <c r="D211" s="268"/>
      <c r="E211" s="268"/>
      <c r="F211" s="289" t="s">
        <v>443</v>
      </c>
      <c r="G211" s="268"/>
      <c r="H211" s="399" t="s">
        <v>613</v>
      </c>
      <c r="I211" s="399"/>
      <c r="J211" s="399"/>
      <c r="K211" s="314"/>
    </row>
    <row r="212" spans="2:11" s="1" customFormat="1" ht="15" customHeight="1">
      <c r="B212" s="338"/>
      <c r="C212" s="268"/>
      <c r="D212" s="268"/>
      <c r="E212" s="268"/>
      <c r="F212" s="289" t="s">
        <v>447</v>
      </c>
      <c r="G212" s="327"/>
      <c r="H212" s="400" t="s">
        <v>448</v>
      </c>
      <c r="I212" s="400"/>
      <c r="J212" s="400"/>
      <c r="K212" s="339"/>
    </row>
    <row r="213" spans="2:11" s="1" customFormat="1" ht="15" customHeight="1">
      <c r="B213" s="338"/>
      <c r="C213" s="268"/>
      <c r="D213" s="268"/>
      <c r="E213" s="268"/>
      <c r="F213" s="289" t="s">
        <v>449</v>
      </c>
      <c r="G213" s="327"/>
      <c r="H213" s="400" t="s">
        <v>614</v>
      </c>
      <c r="I213" s="400"/>
      <c r="J213" s="400"/>
      <c r="K213" s="339"/>
    </row>
    <row r="214" spans="2:11" s="1" customFormat="1" ht="15" customHeight="1">
      <c r="B214" s="338"/>
      <c r="C214" s="268"/>
      <c r="D214" s="268"/>
      <c r="E214" s="268"/>
      <c r="F214" s="289"/>
      <c r="G214" s="327"/>
      <c r="H214" s="318"/>
      <c r="I214" s="318"/>
      <c r="J214" s="318"/>
      <c r="K214" s="339"/>
    </row>
    <row r="215" spans="2:11" s="1" customFormat="1" ht="15" customHeight="1">
      <c r="B215" s="338"/>
      <c r="C215" s="268" t="s">
        <v>574</v>
      </c>
      <c r="D215" s="268"/>
      <c r="E215" s="268"/>
      <c r="F215" s="289">
        <v>1</v>
      </c>
      <c r="G215" s="327"/>
      <c r="H215" s="400" t="s">
        <v>615</v>
      </c>
      <c r="I215" s="400"/>
      <c r="J215" s="400"/>
      <c r="K215" s="339"/>
    </row>
    <row r="216" spans="2:11" s="1" customFormat="1" ht="15" customHeight="1">
      <c r="B216" s="338"/>
      <c r="C216" s="268"/>
      <c r="D216" s="268"/>
      <c r="E216" s="268"/>
      <c r="F216" s="289">
        <v>2</v>
      </c>
      <c r="G216" s="327"/>
      <c r="H216" s="400" t="s">
        <v>616</v>
      </c>
      <c r="I216" s="400"/>
      <c r="J216" s="400"/>
      <c r="K216" s="339"/>
    </row>
    <row r="217" spans="2:11" s="1" customFormat="1" ht="15" customHeight="1">
      <c r="B217" s="338"/>
      <c r="C217" s="268"/>
      <c r="D217" s="268"/>
      <c r="E217" s="268"/>
      <c r="F217" s="289">
        <v>3</v>
      </c>
      <c r="G217" s="327"/>
      <c r="H217" s="400" t="s">
        <v>617</v>
      </c>
      <c r="I217" s="400"/>
      <c r="J217" s="400"/>
      <c r="K217" s="339"/>
    </row>
    <row r="218" spans="2:11" s="1" customFormat="1" ht="15" customHeight="1">
      <c r="B218" s="338"/>
      <c r="C218" s="268"/>
      <c r="D218" s="268"/>
      <c r="E218" s="268"/>
      <c r="F218" s="289">
        <v>4</v>
      </c>
      <c r="G218" s="327"/>
      <c r="H218" s="400" t="s">
        <v>618</v>
      </c>
      <c r="I218" s="400"/>
      <c r="J218" s="400"/>
      <c r="K218" s="339"/>
    </row>
    <row r="219" spans="2:11" s="1" customFormat="1" ht="12.75" customHeight="1">
      <c r="B219" s="340"/>
      <c r="C219" s="341"/>
      <c r="D219" s="341"/>
      <c r="E219" s="341"/>
      <c r="F219" s="341"/>
      <c r="G219" s="341"/>
      <c r="H219" s="341"/>
      <c r="I219" s="341"/>
      <c r="J219" s="341"/>
      <c r="K219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Jiruška Václav PhDr. Ing. Mgr., MBA</cp:lastModifiedBy>
  <dcterms:created xsi:type="dcterms:W3CDTF">2024-05-10T07:47:42Z</dcterms:created>
  <dcterms:modified xsi:type="dcterms:W3CDTF">2024-05-14T11:23:45Z</dcterms:modified>
  <cp:category/>
  <cp:version/>
  <cp:contentType/>
  <cp:contentStatus/>
</cp:coreProperties>
</file>