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Uzivatel\Desktop\LUKÁŠ\"/>
    </mc:Choice>
  </mc:AlternateContent>
  <bookViews>
    <workbookView xWindow="0" yWindow="0" windowWidth="0" windowHeight="0"/>
  </bookViews>
  <sheets>
    <sheet name="Rekapitulace stavby" sheetId="1" r:id="rId1"/>
    <sheet name="012-2024 - Oprava místní ..." sheetId="2" r:id="rId2"/>
    <sheet name="Pokyny pro vyplnění" sheetId="3" r:id="rId3"/>
  </sheets>
  <definedNames>
    <definedName name="_xlnm.Print_Area" localSheetId="0">'Rekapitulace stavby'!$D$4:$AO$36,'Rekapitulace stavby'!$C$42:$AQ$56</definedName>
    <definedName name="_xlnm.Print_Titles" localSheetId="0">'Rekapitulace stavby'!$52:$52</definedName>
    <definedName name="_xlnm._FilterDatabase" localSheetId="1" hidden="1">'012-2024 - Oprava místní ...'!$C$80:$K$187</definedName>
    <definedName name="_xlnm.Print_Area" localSheetId="1">'012-2024 - Oprava místní ...'!$C$4:$J$37,'012-2024 - Oprava místní ...'!$C$43:$J$64,'012-2024 - Oprava místní ...'!$C$70:$K$187</definedName>
    <definedName name="_xlnm.Print_Titles" localSheetId="1">'012-2024 - Oprava místní ...'!$80:$80</definedName>
    <definedName name="_xlnm.Print_Area" localSheetId="2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2" l="1" r="J35"/>
  <c r="J34"/>
  <c i="1" r="AY55"/>
  <c i="2" r="J33"/>
  <c i="1" r="AX55"/>
  <c i="2"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1"/>
  <c r="BH181"/>
  <c r="BG181"/>
  <c r="BF181"/>
  <c r="T181"/>
  <c r="T180"/>
  <c r="R181"/>
  <c r="R180"/>
  <c r="P181"/>
  <c r="P180"/>
  <c r="BI178"/>
  <c r="BH178"/>
  <c r="BG178"/>
  <c r="BF178"/>
  <c r="T178"/>
  <c r="T177"/>
  <c r="R178"/>
  <c r="R177"/>
  <c r="P178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BI122"/>
  <c r="BH122"/>
  <c r="BG122"/>
  <c r="BF122"/>
  <c r="T122"/>
  <c r="R122"/>
  <c r="P122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6"/>
  <c r="BH106"/>
  <c r="BG106"/>
  <c r="BF106"/>
  <c r="T106"/>
  <c r="R106"/>
  <c r="P106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7"/>
  <c r="BH87"/>
  <c r="BG87"/>
  <c r="BF87"/>
  <c r="T87"/>
  <c r="R87"/>
  <c r="P87"/>
  <c r="BI84"/>
  <c r="BH84"/>
  <c r="BG84"/>
  <c r="BF84"/>
  <c r="T84"/>
  <c r="R84"/>
  <c r="P84"/>
  <c r="J78"/>
  <c r="J77"/>
  <c r="F77"/>
  <c r="F75"/>
  <c r="E73"/>
  <c r="J51"/>
  <c r="J50"/>
  <c r="F50"/>
  <c r="F48"/>
  <c r="E46"/>
  <c r="J16"/>
  <c r="E16"/>
  <c r="F78"/>
  <c r="J15"/>
  <c r="J10"/>
  <c r="J75"/>
  <c i="1" r="L50"/>
  <c r="AM50"/>
  <c r="AM49"/>
  <c r="L49"/>
  <c r="AM47"/>
  <c r="L47"/>
  <c r="L45"/>
  <c r="L44"/>
  <c i="2" r="J87"/>
  <c r="BK84"/>
  <c r="BK150"/>
  <c r="J99"/>
  <c r="BK99"/>
  <c r="J84"/>
  <c r="BK126"/>
  <c r="J178"/>
  <c r="J106"/>
  <c r="J185"/>
  <c r="J119"/>
  <c r="BK163"/>
  <c r="BK181"/>
  <c r="J126"/>
  <c r="J160"/>
  <c r="J142"/>
  <c r="BK185"/>
  <c r="BK104"/>
  <c r="J133"/>
  <c r="BK172"/>
  <c r="J175"/>
  <c r="BK106"/>
  <c r="J157"/>
  <c r="BK87"/>
  <c r="J129"/>
  <c r="J163"/>
  <c r="BK154"/>
  <c i="1" r="AS54"/>
  <c i="2" r="BK142"/>
  <c r="BK186"/>
  <c r="BK184"/>
  <c r="BK170"/>
  <c r="J122"/>
  <c r="BK111"/>
  <c r="BK160"/>
  <c r="J184"/>
  <c r="BK122"/>
  <c r="J150"/>
  <c r="J181"/>
  <c r="J94"/>
  <c r="J154"/>
  <c r="BK119"/>
  <c r="BK146"/>
  <c r="BK94"/>
  <c r="BK178"/>
  <c r="BK90"/>
  <c r="J146"/>
  <c r="BK116"/>
  <c r="BK187"/>
  <c r="J90"/>
  <c r="BK133"/>
  <c r="J140"/>
  <c r="J172"/>
  <c r="J111"/>
  <c r="BK129"/>
  <c r="J170"/>
  <c r="J187"/>
  <c r="J136"/>
  <c r="BK175"/>
  <c r="BK140"/>
  <c r="J186"/>
  <c r="J116"/>
  <c r="BK157"/>
  <c r="J104"/>
  <c r="BK136"/>
  <c l="1" r="P83"/>
  <c r="BK118"/>
  <c r="J118"/>
  <c r="J58"/>
  <c r="R118"/>
  <c r="R169"/>
  <c r="R145"/>
  <c r="BK183"/>
  <c r="J183"/>
  <c r="J63"/>
  <c r="T83"/>
  <c r="T118"/>
  <c r="P169"/>
  <c r="P145"/>
  <c r="T183"/>
  <c r="BK83"/>
  <c r="J83"/>
  <c r="J57"/>
  <c r="R83"/>
  <c r="P118"/>
  <c r="BK169"/>
  <c r="J169"/>
  <c r="J60"/>
  <c r="T169"/>
  <c r="T145"/>
  <c r="P183"/>
  <c r="R183"/>
  <c r="BK145"/>
  <c r="J145"/>
  <c r="J59"/>
  <c r="BK177"/>
  <c r="J177"/>
  <c r="J61"/>
  <c r="BK180"/>
  <c r="J180"/>
  <c r="J62"/>
  <c r="BE84"/>
  <c r="BE111"/>
  <c r="BE142"/>
  <c r="BE157"/>
  <c r="BE160"/>
  <c r="BE181"/>
  <c r="BE187"/>
  <c r="BE87"/>
  <c r="BE90"/>
  <c r="BE116"/>
  <c r="BE122"/>
  <c r="BE126"/>
  <c r="BE129"/>
  <c r="BE140"/>
  <c r="BE185"/>
  <c r="F51"/>
  <c r="BE99"/>
  <c r="BE136"/>
  <c r="BE150"/>
  <c r="BE154"/>
  <c r="BE163"/>
  <c r="BE186"/>
  <c r="J48"/>
  <c r="BE94"/>
  <c r="BE104"/>
  <c r="BE106"/>
  <c r="BE119"/>
  <c r="BE133"/>
  <c r="BE146"/>
  <c r="BE170"/>
  <c r="BE172"/>
  <c r="BE175"/>
  <c r="BE178"/>
  <c r="BE184"/>
  <c r="F34"/>
  <c i="1" r="BC55"/>
  <c r="BC54"/>
  <c r="AY54"/>
  <c i="2" r="F35"/>
  <c i="1" r="BD55"/>
  <c r="BD54"/>
  <c r="W33"/>
  <c i="2" r="F32"/>
  <c i="1" r="BA55"/>
  <c r="BA54"/>
  <c r="W30"/>
  <c i="2" r="J32"/>
  <c i="1" r="AW55"/>
  <c i="2" r="F33"/>
  <c i="1" r="BB55"/>
  <c r="BB54"/>
  <c r="W31"/>
  <c i="2" l="1" r="P82"/>
  <c r="P81"/>
  <c i="1" r="AU55"/>
  <c i="2" r="R82"/>
  <c r="R81"/>
  <c r="T82"/>
  <c r="T81"/>
  <c r="BK82"/>
  <c r="J82"/>
  <c r="J56"/>
  <c r="J31"/>
  <c i="1" r="AV55"/>
  <c r="AT55"/>
  <c r="AW54"/>
  <c r="AK30"/>
  <c r="AX54"/>
  <c i="2" r="F31"/>
  <c i="1" r="AZ55"/>
  <c r="AZ54"/>
  <c r="AV54"/>
  <c r="AK29"/>
  <c r="AU54"/>
  <c r="W32"/>
  <c i="2" l="1" r="BK81"/>
  <c r="J81"/>
  <c r="J55"/>
  <c i="1" r="AT54"/>
  <c r="W29"/>
  <c i="2" l="1" r="J28"/>
  <c i="1" r="AG55"/>
  <c r="AG54"/>
  <c r="AK26"/>
  <c r="AK35"/>
  <c l="1" r="AN54"/>
  <c i="2" r="J37"/>
  <c i="1" r="AN5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<sst xmlns="http://schemas.openxmlformats.org/spreadsheetml/2006/main">
  <si>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</si>
  <si>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</si>
  <si>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</si>
  <si>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</si>
  <si>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</si>
  <si>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{c656e646-9abb-4179-9b38-def20e3f64e3}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</si>
  <si>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</si>
  <si>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</si>
  <si>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</si>
  <si>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</si>
  <si>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</si>
  <si>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</si>
  <si>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</si>
  <si>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</si>
  <si>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012/2024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</si>
  <si>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</si>
  <si>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</si>
  <si>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místní komunikace Kozodry, Kostelec nad Orlicí</t>
  </si>
  <si>
    <t>KSO:</t>
  </si>
  <si>
    <t/>
  </si>
  <si>
    <t>CC-CZ:</t>
  </si>
  <si>
    <t>Místo:</t>
  </si>
  <si>
    <t xml:space="preserve"> Kozodry</t>
  </si>
  <si>
    <t>Datum:</t>
  </si>
  <si>
    <t>12. 3. 2024</t>
  </si>
  <si>
    <t>Zadavatel:</t>
  </si>
  <si>
    <t>IČ:</t>
  </si>
  <si>
    <t>00274968</t>
  </si>
  <si>
    <t>Město Kostelec nad Orlicí</t>
  </si>
  <si>
    <t>DIČ:</t>
  </si>
  <si>
    <t>CZ00274968</t>
  </si>
  <si>
    <t>Uchazeč:</t>
  </si>
  <si>
    <t>Vyplň údaj</t>
  </si>
  <si>
    <t>Projektant:</t>
  </si>
  <si>
    <t>01873687</t>
  </si>
  <si>
    <t>DI PROJEKT s.r.o.</t>
  </si>
  <si>
    <t>CZ01873687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</si>
  <si>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</si>
  <si>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</si>
  <si>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</si>
  <si>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</si>
  <si>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</si>
  <si>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</si>
  <si>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</si>
  <si>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</si>
  <si>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</si>
  <si>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</si>
  <si>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</si>
  <si>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</si>
  <si>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</si>
  <si>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</si>
  <si>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</si>
  <si>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</si>
  <si>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</si>
  <si>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</si>
  <si>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</si>
  <si>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</si>
  <si>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</si>
  <si>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</si>
  <si>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</si>
  <si>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</si>
  <si>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</si>
  <si>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</si>
  <si>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</si>
  <si>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</si>
  <si>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</si>
  <si>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</si>
  <si>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</si>
  <si>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</si>
  <si>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</si>
  <si>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</si>
  <si>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</si>
  <si>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</si>
  <si>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</si>
  <si>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</si>
  <si>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</si>
  <si>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</si>
  <si>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</si>
  <si>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</si>
  <si>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</si>
  <si>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</si>
  <si>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</si>
  <si>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</si>
  <si>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</si>
  <si>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</si>
  <si>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</si>
  <si>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</si>
  <si>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</si>
  <si>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</si>
  <si>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</si>
  <si>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</si>
  <si>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</si>
  <si>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  99 - Přesuny hmot a sutí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</si>
  <si>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</si>
  <si>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</si>
  <si>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</si>
  <si>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</si>
  <si>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</si>
  <si>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</si>
  <si>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</si>
  <si>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</si>
  <si>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</si>
  <si>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</si>
  <si>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</si>
  <si>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</si>
  <si>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</si>
  <si>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</si>
  <si>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</si>
  <si>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</si>
  <si>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</si>
  <si>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</si>
  <si>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</si>
  <si>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</si>
  <si>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</si>
  <si>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</si>
  <si>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s odstraněním kořenů ručně průměru kmene do 100 mm jakékoliv plochy v rovině nebo ve svahu o sklonu do 1:5</t>
  </si>
  <si>
    <t>m2</t>
  </si>
  <si>
    <t>CS ÚRS 2024 01</t>
  </si>
  <si>
    <t>4</t>
  </si>
  <si>
    <t>1934559744</t>
  </si>
  <si>
    <t>Online PSC</t>
  </si>
  <si>
    <t>https://podminky.urs.cz/item/CS_URS_2024_01/111211101</t>
  </si>
  <si>
    <t>VV</t>
  </si>
  <si>
    <t>"odstranění keřů"80</t>
  </si>
  <si>
    <t>113107343</t>
  </si>
  <si>
    <t>Odstranění podkladů nebo krytů strojně plochy jednotlivě do 50 m2 s přemístěním hmot na skládku na vzdálenost do 3 m nebo s naložením na dopravní prostředek živičných, o tl. vrstvy přes 100 do 150 mm</t>
  </si>
  <si>
    <t>385469630</t>
  </si>
  <si>
    <t>https://podminky.urs.cz/item/CS_URS_2024_01/113107343</t>
  </si>
  <si>
    <t>" v místě sanace odstranění rozfrézovaného materiálu"55</t>
  </si>
  <si>
    <t>3</t>
  </si>
  <si>
    <t>113108442</t>
  </si>
  <si>
    <t>Rozrytí vrstvy krytu nebo podkladu z kameniva bez zhutnění, bez vyrovnání rozrytého materiálu, pro jakékoliv tloušťky se živičným pojivem</t>
  </si>
  <si>
    <t>1998511946</t>
  </si>
  <si>
    <t>https://podminky.urs.cz/item/CS_URS_2024_01/113108442</t>
  </si>
  <si>
    <t>"dle přílohy 4. Situace stavby a 5. Vzorový příčný řez"</t>
  </si>
  <si>
    <t>"rozrytí tl. 150mm"1320+22+38</t>
  </si>
  <si>
    <t>122251101</t>
  </si>
  <si>
    <t>Odkopávky a prokopávky nezapažené strojně v hornině třídy těžitelnosti I skupiny 3 do 20 m3</t>
  </si>
  <si>
    <t>m3</t>
  </si>
  <si>
    <t>41595369</t>
  </si>
  <si>
    <t>https://podminky.urs.cz/item/CS_URS_2024_01/122251101</t>
  </si>
  <si>
    <t>" v místě sanace odstranění stávající konstrukce"55*0,2</t>
  </si>
  <si>
    <t>"sanace tl. 300mm"55*0,3</t>
  </si>
  <si>
    <t>Součet</t>
  </si>
  <si>
    <t>5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</si>
  <si>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</si>
  <si>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</si>
  <si>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489357274</t>
  </si>
  <si>
    <t>https://podminky.urs.cz/item/CS_URS_2024_01/162751117</t>
  </si>
  <si>
    <t>6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</si>
  <si>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</si>
  <si>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</si>
  <si>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-1258563492</t>
  </si>
  <si>
    <t>https://podminky.urs.cz/item/CS_URS_2024_01/162751119</t>
  </si>
  <si>
    <t>7</t>
  </si>
  <si>
    <t>171201201</t>
  </si>
  <si>
    <t>Uložení sypaniny na skládky nebo meziskládky bez hutnění s upravením uložené sypaniny do předepsaného tvaru</t>
  </si>
  <si>
    <t>-1371394790</t>
  </si>
  <si>
    <t>https://podminky.urs.cz/item/CS_URS_2024_01/171201201</t>
  </si>
  <si>
    <t>8</t>
  </si>
  <si>
    <t>171201231</t>
  </si>
  <si>
    <t>Poplatek za uložení stavebního odpadu na recyklační skládce (skládkovné) zeminy a kamení zatříděného do Katalogu odpadů pod kódem 17 05 04</t>
  </si>
  <si>
    <t>t</t>
  </si>
  <si>
    <t>648809161</t>
  </si>
  <si>
    <t>https://podminky.urs.cz/item/CS_URS_2024_01/171201231</t>
  </si>
  <si>
    <t>" v místě sanace odstranění stávající konstrukce"55*0,2*2</t>
  </si>
  <si>
    <t>"sanace tl. 300mm"55*0,3*2</t>
  </si>
  <si>
    <t>9</t>
  </si>
  <si>
    <t>181951112</t>
  </si>
  <si>
    <t>Úprava pláně vyrovnáním výškových rozdílů strojně v hornině třídy těžitelnosti I, skupiny 1 až 3 se zhutněním</t>
  </si>
  <si>
    <t>1555549391</t>
  </si>
  <si>
    <t>https://podminky.urs.cz/item/CS_URS_2024_01/181951112</t>
  </si>
  <si>
    <t>Komunikace pozemní</t>
  </si>
  <si>
    <t>10</t>
  </si>
  <si>
    <t>564681011</t>
  </si>
  <si>
    <t>Podklad z kameniva hrubého drceného vel. 63-125 mm, s rozprostřením a zhutněním plochy jednotlivě do 100 m2, po zhutnění tl. 300 mm</t>
  </si>
  <si>
    <t>-542939446</t>
  </si>
  <si>
    <t>https://podminky.urs.cz/item/CS_URS_2024_01/564681011</t>
  </si>
  <si>
    <t>"sanace kamenivem 63-125"55*0,3</t>
  </si>
  <si>
    <t>11</t>
  </si>
  <si>
    <t>564831111</t>
  </si>
  <si>
    <t>Podklad ze štěrkodrti ŠD s rozprostřením a zhutněním plochy přes 100 m2, po zhutnění tl. 100 mm</t>
  </si>
  <si>
    <t>2024777259</t>
  </si>
  <si>
    <t>https://podminky.urs.cz/item/CS_URS_2024_01/564831111</t>
  </si>
  <si>
    <t>"vyrovnávací vrstva"1380</t>
  </si>
  <si>
    <t>564861011</t>
  </si>
  <si>
    <t>Podklad ze štěrkodrti ŠD s rozprostřením a zhutněním plochy jednotlivě do 100 m2, po zhutnění tl. 200 mm</t>
  </si>
  <si>
    <t>2037381275</t>
  </si>
  <si>
    <t>https://podminky.urs.cz/item/CS_URS_2024_01/564861011</t>
  </si>
  <si>
    <t>"ochranná vrstva"68,75</t>
  </si>
  <si>
    <t>13</t>
  </si>
  <si>
    <t>564931412</t>
  </si>
  <si>
    <t>Podklad nebo podsyp z asfaltového recyklátu s rozprostřením a zhutněním plochy přes 100 m2, po zhutnění tl. 100 mm</t>
  </si>
  <si>
    <t>1187252747</t>
  </si>
  <si>
    <t>https://podminky.urs.cz/item/CS_URS_2024_01/564931412</t>
  </si>
  <si>
    <t>"sjezdy"62</t>
  </si>
  <si>
    <t>14</t>
  </si>
  <si>
    <t>564950413</t>
  </si>
  <si>
    <t>Podklad nebo podsyp z asfaltového recyklátu s rozprostřením a zhutněním plochy jednotlivě do 100 m2, po zhutnění tl. 150 mm</t>
  </si>
  <si>
    <t>1901146811</t>
  </si>
  <si>
    <t>https://podminky.urs.cz/item/CS_URS_2024_01/564950413</t>
  </si>
  <si>
    <t>"použije se materiál ze stavby"55</t>
  </si>
  <si>
    <t>15</t>
  </si>
  <si>
    <t>569931132</t>
  </si>
  <si>
    <t>Zpevnění krajnic nebo komunikací pro pěší s rozprostřením a zhutněním, po zhutnění asfaltovým recyklátem tl. 100 mm</t>
  </si>
  <si>
    <t>2088786643</t>
  </si>
  <si>
    <t>https://podminky.urs.cz/item/CS_URS_2024_01/569931132</t>
  </si>
  <si>
    <t>"krajnice"(431+431)*0,5</t>
  </si>
  <si>
    <t>16</t>
  </si>
  <si>
    <t>573421111</t>
  </si>
  <si>
    <t>Jednoduchý nátěr s dvojitým podrcením JND se zaválcováním z asfaltu silničního, v množství 1,1 kg/m2</t>
  </si>
  <si>
    <t>1456015917</t>
  </si>
  <si>
    <t>https://podminky.urs.cz/item/CS_URS_2024_01/573421111</t>
  </si>
  <si>
    <t>17</t>
  </si>
  <si>
    <t>577144111</t>
  </si>
  <si>
    <t>Asfaltový beton vrstva obrusná ACO 11 (ABS) s rozprostřením a se zhutněním z nemodifikovaného asfaltu v pruhu šířky do 3 m tř. I (ACO 11+), po zhutnění tl. 50 mm</t>
  </si>
  <si>
    <t>-1961720628</t>
  </si>
  <si>
    <t>https://podminky.urs.cz/item/CS_URS_2024_01/577144111</t>
  </si>
  <si>
    <t>"obrusná vrstva"1380</t>
  </si>
  <si>
    <t>Ostatní konstrukce a práce, bourání</t>
  </si>
  <si>
    <t>18</t>
  </si>
  <si>
    <t>919112213</t>
  </si>
  <si>
    <t>Řezání dilatačních spár v živičném krytu vytvoření komůrky pro těsnící zálivku šířky 10 mm, hloubky 25 mm</t>
  </si>
  <si>
    <t>m</t>
  </si>
  <si>
    <t>736991493</t>
  </si>
  <si>
    <t>https://podminky.urs.cz/item/CS_URS_2024_01/919112213</t>
  </si>
  <si>
    <t>"řezání spáry"4+6+14+3+3</t>
  </si>
  <si>
    <t>19</t>
  </si>
  <si>
    <t>919121112</t>
  </si>
  <si>
    <t>Utěsnění dilatačních spár zálivkou za studena v cementobetonovém nebo živičném krytu včetně adhezního nátěru s těsnicím profilem pod zálivkou, pro komůrky šířky 10 mm, hloubky 25 mm</t>
  </si>
  <si>
    <t>503410092</t>
  </si>
  <si>
    <t>https://podminky.urs.cz/item/CS_URS_2024_01/919121112</t>
  </si>
  <si>
    <t>"dle řezání spáry"30</t>
  </si>
  <si>
    <t>20</t>
  </si>
  <si>
    <t>919726123</t>
  </si>
  <si>
    <t>Geotextilie netkaná pro ochranu, separaci nebo filtraci měrná hmotnost přes 300 do 500 g/m2</t>
  </si>
  <si>
    <t>-633710587</t>
  </si>
  <si>
    <t>https://podminky.urs.cz/item/CS_URS_2024_01/919726123</t>
  </si>
  <si>
    <t>"geotextilie"88</t>
  </si>
  <si>
    <t>938902201</t>
  </si>
  <si>
    <t>Čištění příkopů komunikací s odstraněním travnatého porostu nebo nánosu s naložením na dopravní prostředek nebo s přemístěním na hromady na vzdálenost do 20 m ručně při šířce dna do 400 mm a objemu nánosu do 0,15 m3/m</t>
  </si>
  <si>
    <t>-1808942399</t>
  </si>
  <si>
    <t>https://podminky.urs.cz/item/CS_URS_2024_01/938902201</t>
  </si>
  <si>
    <t>"čištění přípkopů"11+13</t>
  </si>
  <si>
    <t>22</t>
  </si>
  <si>
    <t>938902411</t>
  </si>
  <si>
    <t>Čištění propustků s odstraněním travnatého porostu nebo nánosu, s naložením na dopravní prostředek nebo s přemístěním na hromady na vzdálenost do 20 m strojně tlakovou vodou tloušťky nánosu do 25% průměru propustku do 500 mm</t>
  </si>
  <si>
    <t>427426958</t>
  </si>
  <si>
    <t>https://podminky.urs.cz/item/CS_URS_2024_01/938902411</t>
  </si>
  <si>
    <t>"pročištění potrubí"43+11</t>
  </si>
  <si>
    <t>23</t>
  </si>
  <si>
    <t>938909611</t>
  </si>
  <si>
    <t>Čištění krajnic odstraněním nánosu (ulehlého, popř. zaježděného) naneseného vlivem silničního provozu, s přemístěním na hromady na vzdálenost do 50 m nebo s naložením na dopravní prostředek, ale bez složení průměrné tloušťky do 100 mm</t>
  </si>
  <si>
    <t>-1293846049</t>
  </si>
  <si>
    <t>https://podminky.urs.cz/item/CS_URS_2024_01/938909611</t>
  </si>
  <si>
    <t>"odstraěnní nánosu z krajnic"431*2*0,5</t>
  </si>
  <si>
    <t>"drn ve vozovce"10+10+9+7+9+8+9</t>
  </si>
  <si>
    <t>99</t>
  </si>
  <si>
    <t>Přesuny hmot a sutí</t>
  </si>
  <si>
    <t>24</t>
  </si>
  <si>
    <t>997221551</t>
  </si>
  <si>
    <t>Vodorovná doprava suti bez naložení, ale se složením a s hrubým urovnáním ze sypkých materiálů, na vzdálenost do 1 km</t>
  </si>
  <si>
    <t>285809106</t>
  </si>
  <si>
    <t>https://podminky.urs.cz/item/CS_URS_2024_01/997221551</t>
  </si>
  <si>
    <t>25</t>
  </si>
  <si>
    <t>997221559</t>
  </si>
  <si>
    <t>Vodorovná doprava suti bez naložení, ale se složením a s hrubým urovnáním Příplatek k ceně za každý další započatý 1 km přes 1 km</t>
  </si>
  <si>
    <t>-988091313</t>
  </si>
  <si>
    <t>https://podminky.urs.cz/item/CS_URS_2024_01/997221559</t>
  </si>
  <si>
    <t>"skládka do 14km"13*66,504</t>
  </si>
  <si>
    <t>26</t>
  </si>
  <si>
    <t>997221611</t>
  </si>
  <si>
    <t>Nakládání na dopravní prostředky pro vodorovnou dopravu suti</t>
  </si>
  <si>
    <t>-1212040414</t>
  </si>
  <si>
    <t>https://podminky.urs.cz/item/CS_URS_2024_01/997221611</t>
  </si>
  <si>
    <t>997</t>
  </si>
  <si>
    <t>Přesun sutě</t>
  </si>
  <si>
    <t>27</t>
  </si>
  <si>
    <t>997221873</t>
  </si>
  <si>
    <t>412372906</t>
  </si>
  <si>
    <t>https://podminky.urs.cz/item/CS_URS_2024_01/997221873</t>
  </si>
  <si>
    <t>998</t>
  </si>
  <si>
    <t>Přesun hmot</t>
  </si>
  <si>
    <t>28</t>
  </si>
  <si>
    <t>998225111</t>
  </si>
  <si>
    <t>Přesun hmot pro komunikace s krytem z kameniva, monolitickým betonovým nebo živičným dopravní vzdálenost do 200 m jakékoliv délky objektu</t>
  </si>
  <si>
    <t>1802758414</t>
  </si>
  <si>
    <t>https://podminky.urs.cz/item/CS_URS_2024_01/998225111</t>
  </si>
  <si>
    <t>VRN</t>
  </si>
  <si>
    <t>Vedlejší rozpočtové náklady</t>
  </si>
  <si>
    <t>29</t>
  </si>
  <si>
    <t>0001</t>
  </si>
  <si>
    <t>Vytyčení inženýrských sítí_x000d_
Ručně kopané sondy pro ověření polohy inženýrských sítí (dle potřeby stavby 5ks)</t>
  </si>
  <si>
    <t>sada</t>
  </si>
  <si>
    <t>970067400</t>
  </si>
  <si>
    <t>30</t>
  </si>
  <si>
    <t>0002</t>
  </si>
  <si>
    <t>Zařízení staveniště, provoz a odstranění</t>
  </si>
  <si>
    <t>1894867365</t>
  </si>
  <si>
    <t>31</t>
  </si>
  <si>
    <t>0003</t>
  </si>
  <si>
    <t>Pomocné práce- zajištění nebo zřízení, regulaci a ochranu dopravy vč. DIO a přechodného dopravního značení - úhrnná částka musí obsahovat veškeré náklady na dočasné úpravy a regulaci (vč. pěších) na staveništi a nezbytné značení a opatření vyplívající z požadeavků BOZP na staveništi, uvažováno jednotyčové zábradlí vysoké min. 1,10m s označením zákazu vstupu, lávky pro pěší, provizorní dopravní značení v rozsahu dle stanovení přechodného dopravního značení</t>
  </si>
  <si>
    <t>-270681558</t>
  </si>
  <si>
    <t>32</t>
  </si>
  <si>
    <t>0004</t>
  </si>
  <si>
    <t>Geodetické zaměření skutečného provedení stavby - výškopis, polohopis (3x tištěná dokumentace, 3xCD)</t>
  </si>
  <si>
    <t>1516497476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</si>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</sst>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7" fillId="0" borderId="0" applyNumberFormat="0" applyFill="0" applyBorder="0" applyAlignment="0" applyProtection="0"/>
  </cellStyleXfs>
  <cellXfs count="346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0" xfId="0" applyFont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2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39" fillId="0" borderId="1" xfId="0" applyFont="1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45" fillId="0" borderId="27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vertical="top"/>
    </xf>
    <xf numFmtId="0" fontId="46" fillId="0" borderId="1" xfId="0" applyFont="1" applyBorder="1" applyAlignment="1" applyProtection="1">
      <alignment horizontal="left" vertical="center"/>
    </xf>
    <xf numFmtId="0" fontId="46" fillId="0" borderId="1" xfId="0" applyFont="1" applyBorder="1" applyAlignment="1" applyProtection="1">
      <alignment horizontal="center" vertical="center"/>
    </xf>
    <xf numFmtId="49" fontId="46" fillId="0" borderId="1" xfId="0" applyNumberFormat="1" applyFont="1" applyBorder="1" applyAlignment="1" applyProtection="1">
      <alignment horizontal="left" vertical="center"/>
    </xf>
    <xf numFmtId="0" fontId="45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1/111211101" TargetMode="External" /><Relationship Id="rId2" Type="http://schemas.openxmlformats.org/officeDocument/2006/relationships/hyperlink" Target="https://podminky.urs.cz/item/CS_URS_2024_01/113107343" TargetMode="External" /><Relationship Id="rId3" Type="http://schemas.openxmlformats.org/officeDocument/2006/relationships/hyperlink" Target="https://podminky.urs.cz/item/CS_URS_2024_01/113108442" TargetMode="External" /><Relationship Id="rId4" Type="http://schemas.openxmlformats.org/officeDocument/2006/relationships/hyperlink" Target="https://podminky.urs.cz/item/CS_URS_2024_01/122251101" TargetMode="External" /><Relationship Id="rId5" Type="http://schemas.openxmlformats.org/officeDocument/2006/relationships/hyperlink" Target="https://podminky.urs.cz/item/CS_URS_2024_01/162751117" TargetMode="External" /><Relationship Id="rId6" Type="http://schemas.openxmlformats.org/officeDocument/2006/relationships/hyperlink" Target="https://podminky.urs.cz/item/CS_URS_2024_01/162751119" TargetMode="External" /><Relationship Id="rId7" Type="http://schemas.openxmlformats.org/officeDocument/2006/relationships/hyperlink" Target="https://podminky.urs.cz/item/CS_URS_2024_01/171201201" TargetMode="External" /><Relationship Id="rId8" Type="http://schemas.openxmlformats.org/officeDocument/2006/relationships/hyperlink" Target="https://podminky.urs.cz/item/CS_URS_2024_01/171201231" TargetMode="External" /><Relationship Id="rId9" Type="http://schemas.openxmlformats.org/officeDocument/2006/relationships/hyperlink" Target="https://podminky.urs.cz/item/CS_URS_2024_01/181951112" TargetMode="External" /><Relationship Id="rId10" Type="http://schemas.openxmlformats.org/officeDocument/2006/relationships/hyperlink" Target="https://podminky.urs.cz/item/CS_URS_2024_01/564681011" TargetMode="External" /><Relationship Id="rId11" Type="http://schemas.openxmlformats.org/officeDocument/2006/relationships/hyperlink" Target="https://podminky.urs.cz/item/CS_URS_2024_01/564831111" TargetMode="External" /><Relationship Id="rId12" Type="http://schemas.openxmlformats.org/officeDocument/2006/relationships/hyperlink" Target="https://podminky.urs.cz/item/CS_URS_2024_01/564861011" TargetMode="External" /><Relationship Id="rId13" Type="http://schemas.openxmlformats.org/officeDocument/2006/relationships/hyperlink" Target="https://podminky.urs.cz/item/CS_URS_2024_01/564931412" TargetMode="External" /><Relationship Id="rId14" Type="http://schemas.openxmlformats.org/officeDocument/2006/relationships/hyperlink" Target="https://podminky.urs.cz/item/CS_URS_2024_01/564950413" TargetMode="External" /><Relationship Id="rId15" Type="http://schemas.openxmlformats.org/officeDocument/2006/relationships/hyperlink" Target="https://podminky.urs.cz/item/CS_URS_2024_01/569931132" TargetMode="External" /><Relationship Id="rId16" Type="http://schemas.openxmlformats.org/officeDocument/2006/relationships/hyperlink" Target="https://podminky.urs.cz/item/CS_URS_2024_01/573421111" TargetMode="External" /><Relationship Id="rId17" Type="http://schemas.openxmlformats.org/officeDocument/2006/relationships/hyperlink" Target="https://podminky.urs.cz/item/CS_URS_2024_01/577144111" TargetMode="External" /><Relationship Id="rId18" Type="http://schemas.openxmlformats.org/officeDocument/2006/relationships/hyperlink" Target="https://podminky.urs.cz/item/CS_URS_2024_01/919112213" TargetMode="External" /><Relationship Id="rId19" Type="http://schemas.openxmlformats.org/officeDocument/2006/relationships/hyperlink" Target="https://podminky.urs.cz/item/CS_URS_2024_01/919121112" TargetMode="External" /><Relationship Id="rId20" Type="http://schemas.openxmlformats.org/officeDocument/2006/relationships/hyperlink" Target="https://podminky.urs.cz/item/CS_URS_2024_01/919726123" TargetMode="External" /><Relationship Id="rId21" Type="http://schemas.openxmlformats.org/officeDocument/2006/relationships/hyperlink" Target="https://podminky.urs.cz/item/CS_URS_2024_01/938902201" TargetMode="External" /><Relationship Id="rId22" Type="http://schemas.openxmlformats.org/officeDocument/2006/relationships/hyperlink" Target="https://podminky.urs.cz/item/CS_URS_2024_01/938902411" TargetMode="External" /><Relationship Id="rId23" Type="http://schemas.openxmlformats.org/officeDocument/2006/relationships/hyperlink" Target="https://podminky.urs.cz/item/CS_URS_2024_01/938909611" TargetMode="External" /><Relationship Id="rId24" Type="http://schemas.openxmlformats.org/officeDocument/2006/relationships/hyperlink" Target="https://podminky.urs.cz/item/CS_URS_2024_01/997221551" TargetMode="External" /><Relationship Id="rId25" Type="http://schemas.openxmlformats.org/officeDocument/2006/relationships/hyperlink" Target="https://podminky.urs.cz/item/CS_URS_2024_01/997221559" TargetMode="External" /><Relationship Id="rId26" Type="http://schemas.openxmlformats.org/officeDocument/2006/relationships/hyperlink" Target="https://podminky.urs.cz/item/CS_URS_2024_01/997221611" TargetMode="External" /><Relationship Id="rId27" Type="http://schemas.openxmlformats.org/officeDocument/2006/relationships/hyperlink" Target="https://podminky.urs.cz/item/CS_URS_2024_01/997221873" TargetMode="External" /><Relationship Id="rId28" Type="http://schemas.openxmlformats.org/officeDocument/2006/relationships/hyperlink" Target="https://podminky.urs.cz/item/CS_URS_2024_01/998225111" TargetMode="External" /><Relationship Id="rId2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30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31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32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32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32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33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34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35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36</v>
      </c>
      <c r="AO17" s="24"/>
      <c r="AP17" s="24"/>
      <c r="AQ17" s="24"/>
      <c r="AR17" s="22"/>
      <c r="BE17" s="33"/>
      <c r="BS17" s="19" t="s">
        <v>37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34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35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36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39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40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41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42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43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44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45</v>
      </c>
      <c r="E29" s="49"/>
      <c r="F29" s="34" t="s">
        <v>46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47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48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49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50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51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52</v>
      </c>
      <c r="U35" s="56"/>
      <c r="V35" s="56"/>
      <c r="W35" s="56"/>
      <c r="X35" s="58" t="s">
        <v>53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54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012/2024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Oprava místní komunikace Kozodry, Kostelec nad Orlicí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 xml:space="preserve"> Kozodry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12. 3. 2024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Město Kostelec nad Orlicí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33</v>
      </c>
      <c r="AJ49" s="42"/>
      <c r="AK49" s="42"/>
      <c r="AL49" s="42"/>
      <c r="AM49" s="75" t="str">
        <f>IF(E17="","",E17)</f>
        <v>DI PROJEKT s.r.o.</v>
      </c>
      <c r="AN49" s="66"/>
      <c r="AO49" s="66"/>
      <c r="AP49" s="66"/>
      <c r="AQ49" s="42"/>
      <c r="AR49" s="46"/>
      <c r="AS49" s="76" t="s">
        <v>55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31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38</v>
      </c>
      <c r="AJ50" s="42"/>
      <c r="AK50" s="42"/>
      <c r="AL50" s="42"/>
      <c r="AM50" s="75" t="str">
        <f>IF(E20="","",E20)</f>
        <v>DI PROJEKT s.r.o.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56</v>
      </c>
      <c r="D52" s="89"/>
      <c r="E52" s="89"/>
      <c r="F52" s="89"/>
      <c r="G52" s="89"/>
      <c r="H52" s="90"/>
      <c r="I52" s="91" t="s">
        <v>57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58</v>
      </c>
      <c r="AH52" s="89"/>
      <c r="AI52" s="89"/>
      <c r="AJ52" s="89"/>
      <c r="AK52" s="89"/>
      <c r="AL52" s="89"/>
      <c r="AM52" s="89"/>
      <c r="AN52" s="91" t="s">
        <v>59</v>
      </c>
      <c r="AO52" s="89"/>
      <c r="AP52" s="89"/>
      <c r="AQ52" s="93" t="s">
        <v>60</v>
      </c>
      <c r="AR52" s="46"/>
      <c r="AS52" s="94" t="s">
        <v>61</v>
      </c>
      <c r="AT52" s="95" t="s">
        <v>62</v>
      </c>
      <c r="AU52" s="95" t="s">
        <v>63</v>
      </c>
      <c r="AV52" s="95" t="s">
        <v>64</v>
      </c>
      <c r="AW52" s="95" t="s">
        <v>65</v>
      </c>
      <c r="AX52" s="95" t="s">
        <v>66</v>
      </c>
      <c r="AY52" s="95" t="s">
        <v>67</v>
      </c>
      <c r="AZ52" s="95" t="s">
        <v>68</v>
      </c>
      <c r="BA52" s="95" t="s">
        <v>69</v>
      </c>
      <c r="BB52" s="95" t="s">
        <v>70</v>
      </c>
      <c r="BC52" s="95" t="s">
        <v>71</v>
      </c>
      <c r="BD52" s="96" t="s">
        <v>72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73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ROUND(AG55,2)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ROUND(AS55,2)</f>
        <v>0</v>
      </c>
      <c r="AT54" s="108">
        <f>ROUND(SUM(AV54:AW54),2)</f>
        <v>0</v>
      </c>
      <c r="AU54" s="109">
        <f>ROUND(AU55,5)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ROUND(AZ55,2)</f>
        <v>0</v>
      </c>
      <c r="BA54" s="108">
        <f>ROUND(BA55,2)</f>
        <v>0</v>
      </c>
      <c r="BB54" s="108">
        <f>ROUND(BB55,2)</f>
        <v>0</v>
      </c>
      <c r="BC54" s="108">
        <f>ROUND(BC55,2)</f>
        <v>0</v>
      </c>
      <c r="BD54" s="110">
        <f>ROUND(BD55,2)</f>
        <v>0</v>
      </c>
      <c r="BE54" s="6"/>
      <c r="BS54" s="111" t="s">
        <v>74</v>
      </c>
      <c r="BT54" s="111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24.75" customHeight="1">
      <c r="A55" s="112" t="s">
        <v>78</v>
      </c>
      <c r="B55" s="113"/>
      <c r="C55" s="114"/>
      <c r="D55" s="115" t="s">
        <v>14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'012-2024 - Oprava místní ...'!J28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79</v>
      </c>
      <c r="AR55" s="119"/>
      <c r="AS55" s="120">
        <v>0</v>
      </c>
      <c r="AT55" s="121">
        <f>ROUND(SUM(AV55:AW55),2)</f>
        <v>0</v>
      </c>
      <c r="AU55" s="122">
        <f>'012-2024 - Oprava místní ...'!P81</f>
        <v>0</v>
      </c>
      <c r="AV55" s="121">
        <f>'012-2024 - Oprava místní ...'!J31</f>
        <v>0</v>
      </c>
      <c r="AW55" s="121">
        <f>'012-2024 - Oprava místní ...'!J32</f>
        <v>0</v>
      </c>
      <c r="AX55" s="121">
        <f>'012-2024 - Oprava místní ...'!J33</f>
        <v>0</v>
      </c>
      <c r="AY55" s="121">
        <f>'012-2024 - Oprava místní ...'!J34</f>
        <v>0</v>
      </c>
      <c r="AZ55" s="121">
        <f>'012-2024 - Oprava místní ...'!F31</f>
        <v>0</v>
      </c>
      <c r="BA55" s="121">
        <f>'012-2024 - Oprava místní ...'!F32</f>
        <v>0</v>
      </c>
      <c r="BB55" s="121">
        <f>'012-2024 - Oprava místní ...'!F33</f>
        <v>0</v>
      </c>
      <c r="BC55" s="121">
        <f>'012-2024 - Oprava místní ...'!F34</f>
        <v>0</v>
      </c>
      <c r="BD55" s="123">
        <f>'012-2024 - Oprava místní ...'!F35</f>
        <v>0</v>
      </c>
      <c r="BE55" s="7"/>
      <c r="BT55" s="124" t="s">
        <v>80</v>
      </c>
      <c r="BU55" s="124" t="s">
        <v>81</v>
      </c>
      <c r="BV55" s="124" t="s">
        <v>76</v>
      </c>
      <c r="BW55" s="124" t="s">
        <v>5</v>
      </c>
      <c r="BX55" s="124" t="s">
        <v>77</v>
      </c>
      <c r="CL55" s="124" t="s">
        <v>19</v>
      </c>
    </row>
    <row r="56" s="2" customFormat="1" ht="30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  <c r="R56" s="42"/>
      <c r="S56" s="42"/>
      <c r="T56" s="42"/>
      <c r="U56" s="42"/>
      <c r="V56" s="42"/>
      <c r="W56" s="42"/>
      <c r="X56" s="42"/>
      <c r="Y56" s="42"/>
      <c r="Z56" s="42"/>
      <c r="AA56" s="42"/>
      <c r="AB56" s="42"/>
      <c r="AC56" s="42"/>
      <c r="AD56" s="42"/>
      <c r="AE56" s="42"/>
      <c r="AF56" s="42"/>
      <c r="AG56" s="42"/>
      <c r="AH56" s="42"/>
      <c r="AI56" s="42"/>
      <c r="AJ56" s="42"/>
      <c r="AK56" s="42"/>
      <c r="AL56" s="42"/>
      <c r="AM56" s="42"/>
      <c r="AN56" s="42"/>
      <c r="AO56" s="42"/>
      <c r="AP56" s="42"/>
      <c r="AQ56" s="42"/>
      <c r="AR56" s="46"/>
      <c r="AS56" s="40"/>
      <c r="AT56" s="40"/>
      <c r="AU56" s="40"/>
      <c r="AV56" s="40"/>
      <c r="AW56" s="40"/>
      <c r="AX56" s="40"/>
      <c r="AY56" s="40"/>
      <c r="AZ56" s="40"/>
      <c r="BA56" s="40"/>
      <c r="BB56" s="40"/>
      <c r="BC56" s="40"/>
      <c r="BD56" s="40"/>
      <c r="BE56" s="40"/>
    </row>
    <row r="57" s="2" customFormat="1" ht="6.96" customHeight="1">
      <c r="A57" s="40"/>
      <c r="B57" s="61"/>
      <c r="C57" s="62"/>
      <c r="D57" s="62"/>
      <c r="E57" s="62"/>
      <c r="F57" s="62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62"/>
      <c r="Y57" s="62"/>
      <c r="Z57" s="62"/>
      <c r="AA57" s="62"/>
      <c r="AB57" s="62"/>
      <c r="AC57" s="62"/>
      <c r="AD57" s="62"/>
      <c r="AE57" s="62"/>
      <c r="AF57" s="62"/>
      <c r="AG57" s="62"/>
      <c r="AH57" s="62"/>
      <c r="AI57" s="62"/>
      <c r="AJ57" s="62"/>
      <c r="AK57" s="62"/>
      <c r="AL57" s="62"/>
      <c r="AM57" s="62"/>
      <c r="AN57" s="62"/>
      <c r="AO57" s="62"/>
      <c r="AP57" s="62"/>
      <c r="AQ57" s="62"/>
      <c r="AR57" s="46"/>
      <c r="AS57" s="40"/>
      <c r="AT57" s="40"/>
      <c r="AU57" s="40"/>
      <c r="AV57" s="40"/>
      <c r="AW57" s="40"/>
      <c r="AX57" s="40"/>
      <c r="AY57" s="40"/>
      <c r="AZ57" s="40"/>
      <c r="BA57" s="40"/>
      <c r="BB57" s="40"/>
      <c r="BC57" s="40"/>
      <c r="BD57" s="40"/>
      <c r="BE57" s="40"/>
    </row>
  </sheetData>
  <sheetProtection sheet="1" formatColumns="0" formatRows="0" objects="1" scenarios="1" spinCount="100000" saltValue="RBqXrwW9yM7i+bgnjAReV+vkcjmz4kU4eRXF03/8GfargWDdFww4xblCvw85ojTcUVuO5vwdDj+tGYbWw4hAww==" hashValue="diK0OsdUTETtADdyRu1D59DSWM1JHQ0ZmjSrTFuTLPnrwTcTg3O/8srkVzEWKfjVzRs0kjG8zn4xF2qUHxJVtw==" algorithmName="SHA-512" password="CC35"/>
  <mergeCells count="42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G54:AM54"/>
    <mergeCell ref="AN54:AP54"/>
    <mergeCell ref="AR2:BE2"/>
  </mergeCells>
  <hyperlinks>
    <hyperlink ref="A55" location="'012-2024 - Oprava místní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5</v>
      </c>
    </row>
    <row r="3" s="1" customFormat="1" ht="6.96" customHeight="1">
      <c r="B3" s="125"/>
      <c r="C3" s="126"/>
      <c r="D3" s="126"/>
      <c r="E3" s="126"/>
      <c r="F3" s="126"/>
      <c r="G3" s="126"/>
      <c r="H3" s="126"/>
      <c r="I3" s="126"/>
      <c r="J3" s="126"/>
      <c r="K3" s="126"/>
      <c r="L3" s="22"/>
      <c r="AT3" s="19" t="s">
        <v>82</v>
      </c>
    </row>
    <row r="4" s="1" customFormat="1" ht="24.96" customHeight="1">
      <c r="B4" s="22"/>
      <c r="D4" s="127" t="s">
        <v>83</v>
      </c>
      <c r="L4" s="22"/>
      <c r="M4" s="128" t="s">
        <v>10</v>
      </c>
      <c r="AT4" s="19" t="s">
        <v>4</v>
      </c>
    </row>
    <row r="5" s="1" customFormat="1" ht="6.96" customHeight="1">
      <c r="B5" s="22"/>
      <c r="L5" s="22"/>
    </row>
    <row r="6" s="2" customFormat="1" ht="12" customHeight="1">
      <c r="A6" s="40"/>
      <c r="B6" s="46"/>
      <c r="C6" s="40"/>
      <c r="D6" s="129" t="s">
        <v>16</v>
      </c>
      <c r="E6" s="40"/>
      <c r="F6" s="40"/>
      <c r="G6" s="40"/>
      <c r="H6" s="40"/>
      <c r="I6" s="40"/>
      <c r="J6" s="40"/>
      <c r="K6" s="40"/>
      <c r="L6" s="130"/>
      <c r="S6" s="40"/>
      <c r="T6" s="40"/>
      <c r="U6" s="40"/>
      <c r="V6" s="40"/>
      <c r="W6" s="40"/>
      <c r="X6" s="40"/>
      <c r="Y6" s="40"/>
      <c r="Z6" s="40"/>
      <c r="AA6" s="40"/>
      <c r="AB6" s="40"/>
      <c r="AC6" s="40"/>
      <c r="AD6" s="40"/>
      <c r="AE6" s="40"/>
    </row>
    <row r="7" s="2" customFormat="1" ht="16.5" customHeight="1">
      <c r="A7" s="40"/>
      <c r="B7" s="46"/>
      <c r="C7" s="40"/>
      <c r="D7" s="40"/>
      <c r="E7" s="131" t="s">
        <v>17</v>
      </c>
      <c r="F7" s="40"/>
      <c r="G7" s="40"/>
      <c r="H7" s="40"/>
      <c r="I7" s="40"/>
      <c r="J7" s="40"/>
      <c r="K7" s="40"/>
      <c r="L7" s="13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</row>
    <row r="8" s="2" customFormat="1">
      <c r="A8" s="40"/>
      <c r="B8" s="46"/>
      <c r="C8" s="40"/>
      <c r="D8" s="40"/>
      <c r="E8" s="40"/>
      <c r="F8" s="40"/>
      <c r="G8" s="40"/>
      <c r="H8" s="40"/>
      <c r="I8" s="40"/>
      <c r="J8" s="40"/>
      <c r="K8" s="40"/>
      <c r="L8" s="13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2" customHeight="1">
      <c r="A9" s="40"/>
      <c r="B9" s="46"/>
      <c r="C9" s="40"/>
      <c r="D9" s="129" t="s">
        <v>18</v>
      </c>
      <c r="E9" s="40"/>
      <c r="F9" s="132" t="s">
        <v>19</v>
      </c>
      <c r="G9" s="40"/>
      <c r="H9" s="40"/>
      <c r="I9" s="129" t="s">
        <v>20</v>
      </c>
      <c r="J9" s="132" t="s">
        <v>19</v>
      </c>
      <c r="K9" s="40"/>
      <c r="L9" s="13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 ht="12" customHeight="1">
      <c r="A10" s="40"/>
      <c r="B10" s="46"/>
      <c r="C10" s="40"/>
      <c r="D10" s="129" t="s">
        <v>21</v>
      </c>
      <c r="E10" s="40"/>
      <c r="F10" s="132" t="s">
        <v>22</v>
      </c>
      <c r="G10" s="40"/>
      <c r="H10" s="40"/>
      <c r="I10" s="129" t="s">
        <v>23</v>
      </c>
      <c r="J10" s="133" t="str">
        <f>'Rekapitulace stavby'!AN8</f>
        <v>12. 3. 2024</v>
      </c>
      <c r="K10" s="40"/>
      <c r="L10" s="13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0.8" customHeight="1">
      <c r="A11" s="40"/>
      <c r="B11" s="46"/>
      <c r="C11" s="40"/>
      <c r="D11" s="40"/>
      <c r="E11" s="40"/>
      <c r="F11" s="40"/>
      <c r="G11" s="40"/>
      <c r="H11" s="40"/>
      <c r="I11" s="40"/>
      <c r="J11" s="40"/>
      <c r="K11" s="40"/>
      <c r="L11" s="13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29" t="s">
        <v>25</v>
      </c>
      <c r="E12" s="40"/>
      <c r="F12" s="40"/>
      <c r="G12" s="40"/>
      <c r="H12" s="40"/>
      <c r="I12" s="129" t="s">
        <v>26</v>
      </c>
      <c r="J12" s="132" t="s">
        <v>27</v>
      </c>
      <c r="K12" s="40"/>
      <c r="L12" s="13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8" customHeight="1">
      <c r="A13" s="40"/>
      <c r="B13" s="46"/>
      <c r="C13" s="40"/>
      <c r="D13" s="40"/>
      <c r="E13" s="132" t="s">
        <v>28</v>
      </c>
      <c r="F13" s="40"/>
      <c r="G13" s="40"/>
      <c r="H13" s="40"/>
      <c r="I13" s="129" t="s">
        <v>29</v>
      </c>
      <c r="J13" s="132" t="s">
        <v>30</v>
      </c>
      <c r="K13" s="40"/>
      <c r="L13" s="13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6.96" customHeight="1">
      <c r="A14" s="40"/>
      <c r="B14" s="46"/>
      <c r="C14" s="40"/>
      <c r="D14" s="40"/>
      <c r="E14" s="40"/>
      <c r="F14" s="40"/>
      <c r="G14" s="40"/>
      <c r="H14" s="40"/>
      <c r="I14" s="40"/>
      <c r="J14" s="40"/>
      <c r="K14" s="40"/>
      <c r="L14" s="13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2" customHeight="1">
      <c r="A15" s="40"/>
      <c r="B15" s="46"/>
      <c r="C15" s="40"/>
      <c r="D15" s="129" t="s">
        <v>31</v>
      </c>
      <c r="E15" s="40"/>
      <c r="F15" s="40"/>
      <c r="G15" s="40"/>
      <c r="H15" s="40"/>
      <c r="I15" s="129" t="s">
        <v>26</v>
      </c>
      <c r="J15" s="35" t="str">
        <f>'Rekapitulace stavby'!AN13</f>
        <v>Vyplň údaj</v>
      </c>
      <c r="K15" s="40"/>
      <c r="L15" s="13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18" customHeight="1">
      <c r="A16" s="40"/>
      <c r="B16" s="46"/>
      <c r="C16" s="40"/>
      <c r="D16" s="40"/>
      <c r="E16" s="35" t="str">
        <f>'Rekapitulace stavby'!E14</f>
        <v>Vyplň údaj</v>
      </c>
      <c r="F16" s="132"/>
      <c r="G16" s="132"/>
      <c r="H16" s="132"/>
      <c r="I16" s="129" t="s">
        <v>29</v>
      </c>
      <c r="J16" s="35" t="str">
        <f>'Rekapitulace stavby'!AN14</f>
        <v>Vyplň údaj</v>
      </c>
      <c r="K16" s="40"/>
      <c r="L16" s="13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6.96" customHeight="1">
      <c r="A17" s="40"/>
      <c r="B17" s="46"/>
      <c r="C17" s="40"/>
      <c r="D17" s="40"/>
      <c r="E17" s="40"/>
      <c r="F17" s="40"/>
      <c r="G17" s="40"/>
      <c r="H17" s="40"/>
      <c r="I17" s="40"/>
      <c r="J17" s="40"/>
      <c r="K17" s="40"/>
      <c r="L17" s="13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2" customHeight="1">
      <c r="A18" s="40"/>
      <c r="B18" s="46"/>
      <c r="C18" s="40"/>
      <c r="D18" s="129" t="s">
        <v>33</v>
      </c>
      <c r="E18" s="40"/>
      <c r="F18" s="40"/>
      <c r="G18" s="40"/>
      <c r="H18" s="40"/>
      <c r="I18" s="129" t="s">
        <v>26</v>
      </c>
      <c r="J18" s="132" t="s">
        <v>34</v>
      </c>
      <c r="K18" s="40"/>
      <c r="L18" s="13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18" customHeight="1">
      <c r="A19" s="40"/>
      <c r="B19" s="46"/>
      <c r="C19" s="40"/>
      <c r="D19" s="40"/>
      <c r="E19" s="132" t="s">
        <v>35</v>
      </c>
      <c r="F19" s="40"/>
      <c r="G19" s="40"/>
      <c r="H19" s="40"/>
      <c r="I19" s="129" t="s">
        <v>29</v>
      </c>
      <c r="J19" s="132" t="s">
        <v>36</v>
      </c>
      <c r="K19" s="40"/>
      <c r="L19" s="13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6.96" customHeight="1">
      <c r="A20" s="40"/>
      <c r="B20" s="46"/>
      <c r="C20" s="40"/>
      <c r="D20" s="40"/>
      <c r="E20" s="40"/>
      <c r="F20" s="40"/>
      <c r="G20" s="40"/>
      <c r="H20" s="40"/>
      <c r="I20" s="40"/>
      <c r="J20" s="40"/>
      <c r="K20" s="40"/>
      <c r="L20" s="13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2" customHeight="1">
      <c r="A21" s="40"/>
      <c r="B21" s="46"/>
      <c r="C21" s="40"/>
      <c r="D21" s="129" t="s">
        <v>38</v>
      </c>
      <c r="E21" s="40"/>
      <c r="F21" s="40"/>
      <c r="G21" s="40"/>
      <c r="H21" s="40"/>
      <c r="I21" s="129" t="s">
        <v>26</v>
      </c>
      <c r="J21" s="132" t="s">
        <v>34</v>
      </c>
      <c r="K21" s="40"/>
      <c r="L21" s="13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18" customHeight="1">
      <c r="A22" s="40"/>
      <c r="B22" s="46"/>
      <c r="C22" s="40"/>
      <c r="D22" s="40"/>
      <c r="E22" s="132" t="s">
        <v>35</v>
      </c>
      <c r="F22" s="40"/>
      <c r="G22" s="40"/>
      <c r="H22" s="40"/>
      <c r="I22" s="129" t="s">
        <v>29</v>
      </c>
      <c r="J22" s="132" t="s">
        <v>36</v>
      </c>
      <c r="K22" s="40"/>
      <c r="L22" s="13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6.96" customHeight="1">
      <c r="A23" s="40"/>
      <c r="B23" s="46"/>
      <c r="C23" s="40"/>
      <c r="D23" s="40"/>
      <c r="E23" s="40"/>
      <c r="F23" s="40"/>
      <c r="G23" s="40"/>
      <c r="H23" s="40"/>
      <c r="I23" s="40"/>
      <c r="J23" s="40"/>
      <c r="K23" s="40"/>
      <c r="L23" s="13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2" customHeight="1">
      <c r="A24" s="40"/>
      <c r="B24" s="46"/>
      <c r="C24" s="40"/>
      <c r="D24" s="129" t="s">
        <v>39</v>
      </c>
      <c r="E24" s="40"/>
      <c r="F24" s="40"/>
      <c r="G24" s="40"/>
      <c r="H24" s="40"/>
      <c r="I24" s="40"/>
      <c r="J24" s="40"/>
      <c r="K24" s="40"/>
      <c r="L24" s="13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8" customFormat="1" ht="47.25" customHeight="1">
      <c r="A25" s="134"/>
      <c r="B25" s="135"/>
      <c r="C25" s="134"/>
      <c r="D25" s="134"/>
      <c r="E25" s="136" t="s">
        <v>40</v>
      </c>
      <c r="F25" s="136"/>
      <c r="G25" s="136"/>
      <c r="H25" s="136"/>
      <c r="I25" s="134"/>
      <c r="J25" s="134"/>
      <c r="K25" s="134"/>
      <c r="L25" s="137"/>
      <c r="S25" s="134"/>
      <c r="T25" s="134"/>
      <c r="U25" s="134"/>
      <c r="V25" s="134"/>
      <c r="W25" s="134"/>
      <c r="X25" s="134"/>
      <c r="Y25" s="134"/>
      <c r="Z25" s="134"/>
      <c r="AA25" s="134"/>
      <c r="AB25" s="134"/>
      <c r="AC25" s="134"/>
      <c r="AD25" s="134"/>
      <c r="AE25" s="134"/>
    </row>
    <row r="26" s="2" customFormat="1" ht="6.96" customHeight="1">
      <c r="A26" s="40"/>
      <c r="B26" s="46"/>
      <c r="C26" s="40"/>
      <c r="D26" s="40"/>
      <c r="E26" s="40"/>
      <c r="F26" s="40"/>
      <c r="G26" s="40"/>
      <c r="H26" s="40"/>
      <c r="I26" s="40"/>
      <c r="J26" s="40"/>
      <c r="K26" s="40"/>
      <c r="L26" s="13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2" customFormat="1" ht="6.96" customHeight="1">
      <c r="A27" s="40"/>
      <c r="B27" s="46"/>
      <c r="C27" s="40"/>
      <c r="D27" s="138"/>
      <c r="E27" s="138"/>
      <c r="F27" s="138"/>
      <c r="G27" s="138"/>
      <c r="H27" s="138"/>
      <c r="I27" s="138"/>
      <c r="J27" s="138"/>
      <c r="K27" s="138"/>
      <c r="L27" s="13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</row>
    <row r="28" s="2" customFormat="1" ht="25.44" customHeight="1">
      <c r="A28" s="40"/>
      <c r="B28" s="46"/>
      <c r="C28" s="40"/>
      <c r="D28" s="139" t="s">
        <v>41</v>
      </c>
      <c r="E28" s="40"/>
      <c r="F28" s="40"/>
      <c r="G28" s="40"/>
      <c r="H28" s="40"/>
      <c r="I28" s="40"/>
      <c r="J28" s="140">
        <f>ROUND(J81, 2)</f>
        <v>0</v>
      </c>
      <c r="K28" s="40"/>
      <c r="L28" s="130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38"/>
      <c r="E29" s="138"/>
      <c r="F29" s="138"/>
      <c r="G29" s="138"/>
      <c r="H29" s="138"/>
      <c r="I29" s="138"/>
      <c r="J29" s="138"/>
      <c r="K29" s="138"/>
      <c r="L29" s="13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14.4" customHeight="1">
      <c r="A30" s="40"/>
      <c r="B30" s="46"/>
      <c r="C30" s="40"/>
      <c r="D30" s="40"/>
      <c r="E30" s="40"/>
      <c r="F30" s="141" t="s">
        <v>43</v>
      </c>
      <c r="G30" s="40"/>
      <c r="H30" s="40"/>
      <c r="I30" s="141" t="s">
        <v>42</v>
      </c>
      <c r="J30" s="141" t="s">
        <v>44</v>
      </c>
      <c r="K30" s="40"/>
      <c r="L30" s="130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14.4" customHeight="1">
      <c r="A31" s="40"/>
      <c r="B31" s="46"/>
      <c r="C31" s="40"/>
      <c r="D31" s="142" t="s">
        <v>45</v>
      </c>
      <c r="E31" s="129" t="s">
        <v>46</v>
      </c>
      <c r="F31" s="143">
        <f>ROUND((SUM(BE81:BE187)),  2)</f>
        <v>0</v>
      </c>
      <c r="G31" s="40"/>
      <c r="H31" s="40"/>
      <c r="I31" s="144">
        <v>0.20999999999999999</v>
      </c>
      <c r="J31" s="143">
        <f>ROUND(((SUM(BE81:BE187))*I31),  2)</f>
        <v>0</v>
      </c>
      <c r="K31" s="40"/>
      <c r="L31" s="13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129" t="s">
        <v>47</v>
      </c>
      <c r="F32" s="143">
        <f>ROUND((SUM(BF81:BF187)),  2)</f>
        <v>0</v>
      </c>
      <c r="G32" s="40"/>
      <c r="H32" s="40"/>
      <c r="I32" s="144">
        <v>0.12</v>
      </c>
      <c r="J32" s="143">
        <f>ROUND(((SUM(BF81:BF187))*I32),  2)</f>
        <v>0</v>
      </c>
      <c r="K32" s="40"/>
      <c r="L32" s="130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hidden="1" s="2" customFormat="1" ht="14.4" customHeight="1">
      <c r="A33" s="40"/>
      <c r="B33" s="46"/>
      <c r="C33" s="40"/>
      <c r="D33" s="40"/>
      <c r="E33" s="129" t="s">
        <v>48</v>
      </c>
      <c r="F33" s="143">
        <f>ROUND((SUM(BG81:BG187)),  2)</f>
        <v>0</v>
      </c>
      <c r="G33" s="40"/>
      <c r="H33" s="40"/>
      <c r="I33" s="144">
        <v>0.20999999999999999</v>
      </c>
      <c r="J33" s="143">
        <f>0</f>
        <v>0</v>
      </c>
      <c r="K33" s="40"/>
      <c r="L33" s="13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hidden="1" s="2" customFormat="1" ht="14.4" customHeight="1">
      <c r="A34" s="40"/>
      <c r="B34" s="46"/>
      <c r="C34" s="40"/>
      <c r="D34" s="40"/>
      <c r="E34" s="129" t="s">
        <v>49</v>
      </c>
      <c r="F34" s="143">
        <f>ROUND((SUM(BH81:BH187)),  2)</f>
        <v>0</v>
      </c>
      <c r="G34" s="40"/>
      <c r="H34" s="40"/>
      <c r="I34" s="144">
        <v>0.12</v>
      </c>
      <c r="J34" s="143">
        <f>0</f>
        <v>0</v>
      </c>
      <c r="K34" s="40"/>
      <c r="L34" s="13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29" t="s">
        <v>50</v>
      </c>
      <c r="F35" s="143">
        <f>ROUND((SUM(BI81:BI187)),  2)</f>
        <v>0</v>
      </c>
      <c r="G35" s="40"/>
      <c r="H35" s="40"/>
      <c r="I35" s="144">
        <v>0</v>
      </c>
      <c r="J35" s="143">
        <f>0</f>
        <v>0</v>
      </c>
      <c r="K35" s="40"/>
      <c r="L35" s="130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s="2" customFormat="1" ht="6.96" customHeight="1">
      <c r="A36" s="40"/>
      <c r="B36" s="46"/>
      <c r="C36" s="40"/>
      <c r="D36" s="40"/>
      <c r="E36" s="40"/>
      <c r="F36" s="40"/>
      <c r="G36" s="40"/>
      <c r="H36" s="40"/>
      <c r="I36" s="40"/>
      <c r="J36" s="40"/>
      <c r="K36" s="40"/>
      <c r="L36" s="13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s="2" customFormat="1" ht="25.44" customHeight="1">
      <c r="A37" s="40"/>
      <c r="B37" s="46"/>
      <c r="C37" s="145"/>
      <c r="D37" s="146" t="s">
        <v>51</v>
      </c>
      <c r="E37" s="147"/>
      <c r="F37" s="147"/>
      <c r="G37" s="148" t="s">
        <v>52</v>
      </c>
      <c r="H37" s="149" t="s">
        <v>53</v>
      </c>
      <c r="I37" s="147"/>
      <c r="J37" s="150">
        <f>SUM(J28:J35)</f>
        <v>0</v>
      </c>
      <c r="K37" s="151"/>
      <c r="L37" s="13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14.4" customHeight="1">
      <c r="A38" s="40"/>
      <c r="B38" s="152"/>
      <c r="C38" s="153"/>
      <c r="D38" s="153"/>
      <c r="E38" s="153"/>
      <c r="F38" s="153"/>
      <c r="G38" s="153"/>
      <c r="H38" s="153"/>
      <c r="I38" s="153"/>
      <c r="J38" s="153"/>
      <c r="K38" s="153"/>
      <c r="L38" s="130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42" s="2" customFormat="1" ht="6.96" customHeight="1">
      <c r="A42" s="40"/>
      <c r="B42" s="154"/>
      <c r="C42" s="155"/>
      <c r="D42" s="155"/>
      <c r="E42" s="155"/>
      <c r="F42" s="155"/>
      <c r="G42" s="155"/>
      <c r="H42" s="155"/>
      <c r="I42" s="155"/>
      <c r="J42" s="155"/>
      <c r="K42" s="155"/>
      <c r="L42" s="13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</row>
    <row r="43" s="2" customFormat="1" ht="24.96" customHeight="1">
      <c r="A43" s="40"/>
      <c r="B43" s="41"/>
      <c r="C43" s="25" t="s">
        <v>84</v>
      </c>
      <c r="D43" s="42"/>
      <c r="E43" s="42"/>
      <c r="F43" s="42"/>
      <c r="G43" s="42"/>
      <c r="H43" s="42"/>
      <c r="I43" s="42"/>
      <c r="J43" s="42"/>
      <c r="K43" s="42"/>
      <c r="L43" s="13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</row>
    <row r="44" s="2" customFormat="1" ht="6.96" customHeight="1">
      <c r="A44" s="40"/>
      <c r="B44" s="41"/>
      <c r="C44" s="42"/>
      <c r="D44" s="42"/>
      <c r="E44" s="42"/>
      <c r="F44" s="42"/>
      <c r="G44" s="42"/>
      <c r="H44" s="42"/>
      <c r="I44" s="42"/>
      <c r="J44" s="42"/>
      <c r="K44" s="42"/>
      <c r="L44" s="130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12" customHeight="1">
      <c r="A45" s="40"/>
      <c r="B45" s="41"/>
      <c r="C45" s="34" t="s">
        <v>16</v>
      </c>
      <c r="D45" s="42"/>
      <c r="E45" s="42"/>
      <c r="F45" s="42"/>
      <c r="G45" s="42"/>
      <c r="H45" s="42"/>
      <c r="I45" s="42"/>
      <c r="J45" s="42"/>
      <c r="K45" s="42"/>
      <c r="L45" s="130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16.5" customHeight="1">
      <c r="A46" s="40"/>
      <c r="B46" s="41"/>
      <c r="C46" s="42"/>
      <c r="D46" s="42"/>
      <c r="E46" s="71" t="str">
        <f>E7</f>
        <v>Oprava místní komunikace Kozodry, Kostelec nad Orlicí</v>
      </c>
      <c r="F46" s="42"/>
      <c r="G46" s="42"/>
      <c r="H46" s="42"/>
      <c r="I46" s="42"/>
      <c r="J46" s="42"/>
      <c r="K46" s="42"/>
      <c r="L46" s="13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6.96" customHeight="1">
      <c r="A47" s="40"/>
      <c r="B47" s="41"/>
      <c r="C47" s="42"/>
      <c r="D47" s="42"/>
      <c r="E47" s="42"/>
      <c r="F47" s="42"/>
      <c r="G47" s="42"/>
      <c r="H47" s="42"/>
      <c r="I47" s="42"/>
      <c r="J47" s="42"/>
      <c r="K47" s="42"/>
      <c r="L47" s="13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2" customHeight="1">
      <c r="A48" s="40"/>
      <c r="B48" s="41"/>
      <c r="C48" s="34" t="s">
        <v>21</v>
      </c>
      <c r="D48" s="42"/>
      <c r="E48" s="42"/>
      <c r="F48" s="29" t="str">
        <f>F10</f>
        <v xml:space="preserve"> Kozodry</v>
      </c>
      <c r="G48" s="42"/>
      <c r="H48" s="42"/>
      <c r="I48" s="34" t="s">
        <v>23</v>
      </c>
      <c r="J48" s="74" t="str">
        <f>IF(J10="","",J10)</f>
        <v>12. 3. 2024</v>
      </c>
      <c r="K48" s="42"/>
      <c r="L48" s="13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6.96" customHeight="1">
      <c r="A49" s="40"/>
      <c r="B49" s="41"/>
      <c r="C49" s="42"/>
      <c r="D49" s="42"/>
      <c r="E49" s="42"/>
      <c r="F49" s="42"/>
      <c r="G49" s="42"/>
      <c r="H49" s="42"/>
      <c r="I49" s="42"/>
      <c r="J49" s="42"/>
      <c r="K49" s="42"/>
      <c r="L49" s="13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5.15" customHeight="1">
      <c r="A50" s="40"/>
      <c r="B50" s="41"/>
      <c r="C50" s="34" t="s">
        <v>25</v>
      </c>
      <c r="D50" s="42"/>
      <c r="E50" s="42"/>
      <c r="F50" s="29" t="str">
        <f>E13</f>
        <v>Město Kostelec nad Orlicí</v>
      </c>
      <c r="G50" s="42"/>
      <c r="H50" s="42"/>
      <c r="I50" s="34" t="s">
        <v>33</v>
      </c>
      <c r="J50" s="38" t="str">
        <f>E19</f>
        <v>DI PROJEKT s.r.o.</v>
      </c>
      <c r="K50" s="42"/>
      <c r="L50" s="13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15.15" customHeight="1">
      <c r="A51" s="40"/>
      <c r="B51" s="41"/>
      <c r="C51" s="34" t="s">
        <v>31</v>
      </c>
      <c r="D51" s="42"/>
      <c r="E51" s="42"/>
      <c r="F51" s="29" t="str">
        <f>IF(E16="","",E16)</f>
        <v>Vyplň údaj</v>
      </c>
      <c r="G51" s="42"/>
      <c r="H51" s="42"/>
      <c r="I51" s="34" t="s">
        <v>38</v>
      </c>
      <c r="J51" s="38" t="str">
        <f>E22</f>
        <v>DI PROJEKT s.r.o.</v>
      </c>
      <c r="K51" s="42"/>
      <c r="L51" s="13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0.32" customHeight="1">
      <c r="A52" s="40"/>
      <c r="B52" s="41"/>
      <c r="C52" s="42"/>
      <c r="D52" s="42"/>
      <c r="E52" s="42"/>
      <c r="F52" s="42"/>
      <c r="G52" s="42"/>
      <c r="H52" s="42"/>
      <c r="I52" s="42"/>
      <c r="J52" s="42"/>
      <c r="K52" s="42"/>
      <c r="L52" s="130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29.28" customHeight="1">
      <c r="A53" s="40"/>
      <c r="B53" s="41"/>
      <c r="C53" s="156" t="s">
        <v>85</v>
      </c>
      <c r="D53" s="157"/>
      <c r="E53" s="157"/>
      <c r="F53" s="157"/>
      <c r="G53" s="157"/>
      <c r="H53" s="157"/>
      <c r="I53" s="157"/>
      <c r="J53" s="158" t="s">
        <v>86</v>
      </c>
      <c r="K53" s="157"/>
      <c r="L53" s="13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0.32" customHeight="1">
      <c r="A54" s="40"/>
      <c r="B54" s="41"/>
      <c r="C54" s="42"/>
      <c r="D54" s="42"/>
      <c r="E54" s="42"/>
      <c r="F54" s="42"/>
      <c r="G54" s="42"/>
      <c r="H54" s="42"/>
      <c r="I54" s="42"/>
      <c r="J54" s="42"/>
      <c r="K54" s="42"/>
      <c r="L54" s="130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2.8" customHeight="1">
      <c r="A55" s="40"/>
      <c r="B55" s="41"/>
      <c r="C55" s="159" t="s">
        <v>73</v>
      </c>
      <c r="D55" s="42"/>
      <c r="E55" s="42"/>
      <c r="F55" s="42"/>
      <c r="G55" s="42"/>
      <c r="H55" s="42"/>
      <c r="I55" s="42"/>
      <c r="J55" s="104">
        <f>J81</f>
        <v>0</v>
      </c>
      <c r="K55" s="42"/>
      <c r="L55" s="130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  <c r="AU55" s="19" t="s">
        <v>87</v>
      </c>
    </row>
    <row r="56" s="9" customFormat="1" ht="24.96" customHeight="1">
      <c r="A56" s="9"/>
      <c r="B56" s="160"/>
      <c r="C56" s="161"/>
      <c r="D56" s="162" t="s">
        <v>88</v>
      </c>
      <c r="E56" s="163"/>
      <c r="F56" s="163"/>
      <c r="G56" s="163"/>
      <c r="H56" s="163"/>
      <c r="I56" s="163"/>
      <c r="J56" s="164">
        <f>J82</f>
        <v>0</v>
      </c>
      <c r="K56" s="161"/>
      <c r="L56" s="165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</row>
    <row r="57" s="10" customFormat="1" ht="19.92" customHeight="1">
      <c r="A57" s="10"/>
      <c r="B57" s="166"/>
      <c r="C57" s="167"/>
      <c r="D57" s="168" t="s">
        <v>89</v>
      </c>
      <c r="E57" s="169"/>
      <c r="F57" s="169"/>
      <c r="G57" s="169"/>
      <c r="H57" s="169"/>
      <c r="I57" s="169"/>
      <c r="J57" s="170">
        <f>J83</f>
        <v>0</v>
      </c>
      <c r="K57" s="167"/>
      <c r="L57" s="171"/>
      <c r="S57" s="10"/>
      <c r="T57" s="10"/>
      <c r="U57" s="10"/>
      <c r="V57" s="10"/>
      <c r="W57" s="10"/>
      <c r="X57" s="10"/>
      <c r="Y57" s="10"/>
      <c r="Z57" s="10"/>
      <c r="AA57" s="10"/>
      <c r="AB57" s="10"/>
      <c r="AC57" s="10"/>
      <c r="AD57" s="10"/>
      <c r="AE57" s="10"/>
    </row>
    <row r="58" s="10" customFormat="1" ht="19.92" customHeight="1">
      <c r="A58" s="10"/>
      <c r="B58" s="166"/>
      <c r="C58" s="167"/>
      <c r="D58" s="168" t="s">
        <v>90</v>
      </c>
      <c r="E58" s="169"/>
      <c r="F58" s="169"/>
      <c r="G58" s="169"/>
      <c r="H58" s="169"/>
      <c r="I58" s="169"/>
      <c r="J58" s="170">
        <f>J118</f>
        <v>0</v>
      </c>
      <c r="K58" s="167"/>
      <c r="L58" s="171"/>
      <c r="S58" s="10"/>
      <c r="T58" s="10"/>
      <c r="U58" s="10"/>
      <c r="V58" s="10"/>
      <c r="W58" s="10"/>
      <c r="X58" s="10"/>
      <c r="Y58" s="10"/>
      <c r="Z58" s="10"/>
      <c r="AA58" s="10"/>
      <c r="AB58" s="10"/>
      <c r="AC58" s="10"/>
      <c r="AD58" s="10"/>
      <c r="AE58" s="10"/>
    </row>
    <row r="59" s="10" customFormat="1" ht="19.92" customHeight="1">
      <c r="A59" s="10"/>
      <c r="B59" s="166"/>
      <c r="C59" s="167"/>
      <c r="D59" s="168" t="s">
        <v>91</v>
      </c>
      <c r="E59" s="169"/>
      <c r="F59" s="169"/>
      <c r="G59" s="169"/>
      <c r="H59" s="169"/>
      <c r="I59" s="169"/>
      <c r="J59" s="170">
        <f>J145</f>
        <v>0</v>
      </c>
      <c r="K59" s="167"/>
      <c r="L59" s="171"/>
      <c r="S59" s="10"/>
      <c r="T59" s="10"/>
      <c r="U59" s="10"/>
      <c r="V59" s="10"/>
      <c r="W59" s="10"/>
      <c r="X59" s="10"/>
      <c r="Y59" s="10"/>
      <c r="Z59" s="10"/>
      <c r="AA59" s="10"/>
      <c r="AB59" s="10"/>
      <c r="AC59" s="10"/>
      <c r="AD59" s="10"/>
      <c r="AE59" s="10"/>
    </row>
    <row r="60" s="10" customFormat="1" ht="14.88" customHeight="1">
      <c r="A60" s="10"/>
      <c r="B60" s="166"/>
      <c r="C60" s="167"/>
      <c r="D60" s="168" t="s">
        <v>92</v>
      </c>
      <c r="E60" s="169"/>
      <c r="F60" s="169"/>
      <c r="G60" s="169"/>
      <c r="H60" s="169"/>
      <c r="I60" s="169"/>
      <c r="J60" s="170">
        <f>J169</f>
        <v>0</v>
      </c>
      <c r="K60" s="167"/>
      <c r="L60" s="171"/>
      <c r="S60" s="10"/>
      <c r="T60" s="10"/>
      <c r="U60" s="10"/>
      <c r="V60" s="10"/>
      <c r="W60" s="10"/>
      <c r="X60" s="10"/>
      <c r="Y60" s="10"/>
      <c r="Z60" s="10"/>
      <c r="AA60" s="10"/>
      <c r="AB60" s="10"/>
      <c r="AC60" s="10"/>
      <c r="AD60" s="10"/>
      <c r="AE60" s="10"/>
    </row>
    <row r="61" s="10" customFormat="1" ht="19.92" customHeight="1">
      <c r="A61" s="10"/>
      <c r="B61" s="166"/>
      <c r="C61" s="167"/>
      <c r="D61" s="168" t="s">
        <v>93</v>
      </c>
      <c r="E61" s="169"/>
      <c r="F61" s="169"/>
      <c r="G61" s="169"/>
      <c r="H61" s="169"/>
      <c r="I61" s="169"/>
      <c r="J61" s="170">
        <f>J177</f>
        <v>0</v>
      </c>
      <c r="K61" s="167"/>
      <c r="L61" s="171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66"/>
      <c r="C62" s="167"/>
      <c r="D62" s="168" t="s">
        <v>94</v>
      </c>
      <c r="E62" s="169"/>
      <c r="F62" s="169"/>
      <c r="G62" s="169"/>
      <c r="H62" s="169"/>
      <c r="I62" s="169"/>
      <c r="J62" s="170">
        <f>J180</f>
        <v>0</v>
      </c>
      <c r="K62" s="167"/>
      <c r="L62" s="171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9" customFormat="1" ht="24.96" customHeight="1">
      <c r="A63" s="9"/>
      <c r="B63" s="160"/>
      <c r="C63" s="161"/>
      <c r="D63" s="162" t="s">
        <v>95</v>
      </c>
      <c r="E63" s="163"/>
      <c r="F63" s="163"/>
      <c r="G63" s="163"/>
      <c r="H63" s="163"/>
      <c r="I63" s="163"/>
      <c r="J63" s="164">
        <f>J183</f>
        <v>0</v>
      </c>
      <c r="K63" s="161"/>
      <c r="L63" s="165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0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0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0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96</v>
      </c>
      <c r="D70" s="42"/>
      <c r="E70" s="42"/>
      <c r="F70" s="42"/>
      <c r="G70" s="42"/>
      <c r="H70" s="42"/>
      <c r="I70" s="42"/>
      <c r="J70" s="42"/>
      <c r="K70" s="42"/>
      <c r="L70" s="130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0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0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71" t="str">
        <f>E7</f>
        <v>Oprava místní komunikace Kozodry, Kostelec nad Orlicí</v>
      </c>
      <c r="F73" s="42"/>
      <c r="G73" s="42"/>
      <c r="H73" s="42"/>
      <c r="I73" s="42"/>
      <c r="J73" s="42"/>
      <c r="K73" s="42"/>
      <c r="L73" s="130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0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21</v>
      </c>
      <c r="D75" s="42"/>
      <c r="E75" s="42"/>
      <c r="F75" s="29" t="str">
        <f>F10</f>
        <v xml:space="preserve"> Kozodry</v>
      </c>
      <c r="G75" s="42"/>
      <c r="H75" s="42"/>
      <c r="I75" s="34" t="s">
        <v>23</v>
      </c>
      <c r="J75" s="74" t="str">
        <f>IF(J10="","",J10)</f>
        <v>12. 3. 2024</v>
      </c>
      <c r="K75" s="42"/>
      <c r="L75" s="130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25</v>
      </c>
      <c r="D77" s="42"/>
      <c r="E77" s="42"/>
      <c r="F77" s="29" t="str">
        <f>E13</f>
        <v>Město Kostelec nad Orlicí</v>
      </c>
      <c r="G77" s="42"/>
      <c r="H77" s="42"/>
      <c r="I77" s="34" t="s">
        <v>33</v>
      </c>
      <c r="J77" s="38" t="str">
        <f>E19</f>
        <v>DI PROJEKT s.r.o.</v>
      </c>
      <c r="K77" s="42"/>
      <c r="L77" s="130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31</v>
      </c>
      <c r="D78" s="42"/>
      <c r="E78" s="42"/>
      <c r="F78" s="29" t="str">
        <f>IF(E16="","",E16)</f>
        <v>Vyplň údaj</v>
      </c>
      <c r="G78" s="42"/>
      <c r="H78" s="42"/>
      <c r="I78" s="34" t="s">
        <v>38</v>
      </c>
      <c r="J78" s="38" t="str">
        <f>E22</f>
        <v>DI PROJEKT s.r.o.</v>
      </c>
      <c r="K78" s="42"/>
      <c r="L78" s="130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0.32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0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11" customFormat="1" ht="29.28" customHeight="1">
      <c r="A80" s="172"/>
      <c r="B80" s="173"/>
      <c r="C80" s="174" t="s">
        <v>97</v>
      </c>
      <c r="D80" s="175" t="s">
        <v>60</v>
      </c>
      <c r="E80" s="175" t="s">
        <v>56</v>
      </c>
      <c r="F80" s="175" t="s">
        <v>57</v>
      </c>
      <c r="G80" s="175" t="s">
        <v>98</v>
      </c>
      <c r="H80" s="175" t="s">
        <v>99</v>
      </c>
      <c r="I80" s="175" t="s">
        <v>100</v>
      </c>
      <c r="J80" s="175" t="s">
        <v>86</v>
      </c>
      <c r="K80" s="176" t="s">
        <v>101</v>
      </c>
      <c r="L80" s="177"/>
      <c r="M80" s="94" t="s">
        <v>19</v>
      </c>
      <c r="N80" s="95" t="s">
        <v>45</v>
      </c>
      <c r="O80" s="95" t="s">
        <v>102</v>
      </c>
      <c r="P80" s="95" t="s">
        <v>103</v>
      </c>
      <c r="Q80" s="95" t="s">
        <v>104</v>
      </c>
      <c r="R80" s="95" t="s">
        <v>105</v>
      </c>
      <c r="S80" s="95" t="s">
        <v>106</v>
      </c>
      <c r="T80" s="96" t="s">
        <v>107</v>
      </c>
      <c r="U80" s="172"/>
      <c r="V80" s="172"/>
      <c r="W80" s="172"/>
      <c r="X80" s="172"/>
      <c r="Y80" s="172"/>
      <c r="Z80" s="172"/>
      <c r="AA80" s="172"/>
      <c r="AB80" s="172"/>
      <c r="AC80" s="172"/>
      <c r="AD80" s="172"/>
      <c r="AE80" s="172"/>
    </row>
    <row r="81" s="2" customFormat="1" ht="22.8" customHeight="1">
      <c r="A81" s="40"/>
      <c r="B81" s="41"/>
      <c r="C81" s="101" t="s">
        <v>108</v>
      </c>
      <c r="D81" s="42"/>
      <c r="E81" s="42"/>
      <c r="F81" s="42"/>
      <c r="G81" s="42"/>
      <c r="H81" s="42"/>
      <c r="I81" s="42"/>
      <c r="J81" s="178">
        <f>BK81</f>
        <v>0</v>
      </c>
      <c r="K81" s="42"/>
      <c r="L81" s="46"/>
      <c r="M81" s="97"/>
      <c r="N81" s="179"/>
      <c r="O81" s="98"/>
      <c r="P81" s="180">
        <f>P82+P183</f>
        <v>0</v>
      </c>
      <c r="Q81" s="98"/>
      <c r="R81" s="180">
        <f>R82+R183</f>
        <v>93.159864890000009</v>
      </c>
      <c r="S81" s="98"/>
      <c r="T81" s="181">
        <f>T82+T183</f>
        <v>83.884</v>
      </c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  <c r="AT81" s="19" t="s">
        <v>74</v>
      </c>
      <c r="AU81" s="19" t="s">
        <v>87</v>
      </c>
      <c r="BK81" s="182">
        <f>BK82+BK183</f>
        <v>0</v>
      </c>
    </row>
    <row r="82" s="12" customFormat="1" ht="25.92" customHeight="1">
      <c r="A82" s="12"/>
      <c r="B82" s="183"/>
      <c r="C82" s="184"/>
      <c r="D82" s="185" t="s">
        <v>74</v>
      </c>
      <c r="E82" s="186" t="s">
        <v>109</v>
      </c>
      <c r="F82" s="186" t="s">
        <v>110</v>
      </c>
      <c r="G82" s="184"/>
      <c r="H82" s="184"/>
      <c r="I82" s="187"/>
      <c r="J82" s="188">
        <f>BK82</f>
        <v>0</v>
      </c>
      <c r="K82" s="184"/>
      <c r="L82" s="189"/>
      <c r="M82" s="190"/>
      <c r="N82" s="191"/>
      <c r="O82" s="191"/>
      <c r="P82" s="192">
        <f>P83+P118+P145+P177+P180</f>
        <v>0</v>
      </c>
      <c r="Q82" s="191"/>
      <c r="R82" s="192">
        <f>R83+R118+R145+R177+R180</f>
        <v>93.159864890000009</v>
      </c>
      <c r="S82" s="191"/>
      <c r="T82" s="193">
        <f>T83+T118+T145+T177+T180</f>
        <v>83.884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4" t="s">
        <v>80</v>
      </c>
      <c r="AT82" s="195" t="s">
        <v>74</v>
      </c>
      <c r="AU82" s="195" t="s">
        <v>75</v>
      </c>
      <c r="AY82" s="194" t="s">
        <v>111</v>
      </c>
      <c r="BK82" s="196">
        <f>BK83+BK118+BK145+BK177+BK180</f>
        <v>0</v>
      </c>
    </row>
    <row r="83" s="12" customFormat="1" ht="22.8" customHeight="1">
      <c r="A83" s="12"/>
      <c r="B83" s="183"/>
      <c r="C83" s="184"/>
      <c r="D83" s="185" t="s">
        <v>74</v>
      </c>
      <c r="E83" s="197" t="s">
        <v>80</v>
      </c>
      <c r="F83" s="197" t="s">
        <v>112</v>
      </c>
      <c r="G83" s="184"/>
      <c r="H83" s="184"/>
      <c r="I83" s="187"/>
      <c r="J83" s="198">
        <f>BK83</f>
        <v>0</v>
      </c>
      <c r="K83" s="184"/>
      <c r="L83" s="189"/>
      <c r="M83" s="190"/>
      <c r="N83" s="191"/>
      <c r="O83" s="191"/>
      <c r="P83" s="192">
        <f>SUM(P84:P117)</f>
        <v>0</v>
      </c>
      <c r="Q83" s="191"/>
      <c r="R83" s="192">
        <f>SUM(R84:R117)</f>
        <v>0</v>
      </c>
      <c r="S83" s="191"/>
      <c r="T83" s="193">
        <f>SUM(T84:T117)</f>
        <v>17.379999999999999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4" t="s">
        <v>80</v>
      </c>
      <c r="AT83" s="195" t="s">
        <v>74</v>
      </c>
      <c r="AU83" s="195" t="s">
        <v>80</v>
      </c>
      <c r="AY83" s="194" t="s">
        <v>111</v>
      </c>
      <c r="BK83" s="196">
        <f>SUM(BK84:BK117)</f>
        <v>0</v>
      </c>
    </row>
    <row r="84" s="2" customFormat="1" ht="24.15" customHeight="1">
      <c r="A84" s="40"/>
      <c r="B84" s="41"/>
      <c r="C84" s="199" t="s">
        <v>80</v>
      </c>
      <c r="D84" s="199" t="s">
        <v>113</v>
      </c>
      <c r="E84" s="200" t="s">
        <v>114</v>
      </c>
      <c r="F84" s="201" t="s">
        <v>115</v>
      </c>
      <c r="G84" s="202" t="s">
        <v>116</v>
      </c>
      <c r="H84" s="203">
        <v>80</v>
      </c>
      <c r="I84" s="204"/>
      <c r="J84" s="205">
        <f>ROUND(I84*H84,2)</f>
        <v>0</v>
      </c>
      <c r="K84" s="201" t="s">
        <v>117</v>
      </c>
      <c r="L84" s="46"/>
      <c r="M84" s="206" t="s">
        <v>19</v>
      </c>
      <c r="N84" s="207" t="s">
        <v>46</v>
      </c>
      <c r="O84" s="86"/>
      <c r="P84" s="208">
        <f>O84*H84</f>
        <v>0</v>
      </c>
      <c r="Q84" s="208">
        <v>0</v>
      </c>
      <c r="R84" s="208">
        <f>Q84*H84</f>
        <v>0</v>
      </c>
      <c r="S84" s="208">
        <v>0</v>
      </c>
      <c r="T84" s="209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10" t="s">
        <v>118</v>
      </c>
      <c r="AT84" s="210" t="s">
        <v>113</v>
      </c>
      <c r="AU84" s="210" t="s">
        <v>82</v>
      </c>
      <c r="AY84" s="19" t="s">
        <v>111</v>
      </c>
      <c r="BE84" s="211">
        <f>IF(N84="základní",J84,0)</f>
        <v>0</v>
      </c>
      <c r="BF84" s="211">
        <f>IF(N84="snížená",J84,0)</f>
        <v>0</v>
      </c>
      <c r="BG84" s="211">
        <f>IF(N84="zákl. přenesená",J84,0)</f>
        <v>0</v>
      </c>
      <c r="BH84" s="211">
        <f>IF(N84="sníž. přenesená",J84,0)</f>
        <v>0</v>
      </c>
      <c r="BI84" s="211">
        <f>IF(N84="nulová",J84,0)</f>
        <v>0</v>
      </c>
      <c r="BJ84" s="19" t="s">
        <v>80</v>
      </c>
      <c r="BK84" s="211">
        <f>ROUND(I84*H84,2)</f>
        <v>0</v>
      </c>
      <c r="BL84" s="19" t="s">
        <v>118</v>
      </c>
      <c r="BM84" s="210" t="s">
        <v>119</v>
      </c>
    </row>
    <row r="85" s="2" customFormat="1">
      <c r="A85" s="40"/>
      <c r="B85" s="41"/>
      <c r="C85" s="42"/>
      <c r="D85" s="212" t="s">
        <v>120</v>
      </c>
      <c r="E85" s="42"/>
      <c r="F85" s="213" t="s">
        <v>121</v>
      </c>
      <c r="G85" s="42"/>
      <c r="H85" s="42"/>
      <c r="I85" s="214"/>
      <c r="J85" s="42"/>
      <c r="K85" s="42"/>
      <c r="L85" s="46"/>
      <c r="M85" s="215"/>
      <c r="N85" s="216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120</v>
      </c>
      <c r="AU85" s="19" t="s">
        <v>82</v>
      </c>
    </row>
    <row r="86" s="13" customFormat="1">
      <c r="A86" s="13"/>
      <c r="B86" s="217"/>
      <c r="C86" s="218"/>
      <c r="D86" s="219" t="s">
        <v>122</v>
      </c>
      <c r="E86" s="220" t="s">
        <v>19</v>
      </c>
      <c r="F86" s="221" t="s">
        <v>123</v>
      </c>
      <c r="G86" s="218"/>
      <c r="H86" s="222">
        <v>80</v>
      </c>
      <c r="I86" s="223"/>
      <c r="J86" s="218"/>
      <c r="K86" s="218"/>
      <c r="L86" s="224"/>
      <c r="M86" s="225"/>
      <c r="N86" s="226"/>
      <c r="O86" s="226"/>
      <c r="P86" s="226"/>
      <c r="Q86" s="226"/>
      <c r="R86" s="226"/>
      <c r="S86" s="226"/>
      <c r="T86" s="227"/>
      <c r="U86" s="13"/>
      <c r="V86" s="13"/>
      <c r="W86" s="13"/>
      <c r="X86" s="13"/>
      <c r="Y86" s="13"/>
      <c r="Z86" s="13"/>
      <c r="AA86" s="13"/>
      <c r="AB86" s="13"/>
      <c r="AC86" s="13"/>
      <c r="AD86" s="13"/>
      <c r="AE86" s="13"/>
      <c r="AT86" s="228" t="s">
        <v>122</v>
      </c>
      <c r="AU86" s="228" t="s">
        <v>82</v>
      </c>
      <c r="AV86" s="13" t="s">
        <v>82</v>
      </c>
      <c r="AW86" s="13" t="s">
        <v>37</v>
      </c>
      <c r="AX86" s="13" t="s">
        <v>80</v>
      </c>
      <c r="AY86" s="228" t="s">
        <v>111</v>
      </c>
    </row>
    <row r="87" s="2" customFormat="1" ht="33" customHeight="1">
      <c r="A87" s="40"/>
      <c r="B87" s="41"/>
      <c r="C87" s="199" t="s">
        <v>82</v>
      </c>
      <c r="D87" s="199" t="s">
        <v>113</v>
      </c>
      <c r="E87" s="200" t="s">
        <v>124</v>
      </c>
      <c r="F87" s="201" t="s">
        <v>125</v>
      </c>
      <c r="G87" s="202" t="s">
        <v>116</v>
      </c>
      <c r="H87" s="203">
        <v>55</v>
      </c>
      <c r="I87" s="204"/>
      <c r="J87" s="205">
        <f>ROUND(I87*H87,2)</f>
        <v>0</v>
      </c>
      <c r="K87" s="201" t="s">
        <v>117</v>
      </c>
      <c r="L87" s="46"/>
      <c r="M87" s="206" t="s">
        <v>19</v>
      </c>
      <c r="N87" s="207" t="s">
        <v>46</v>
      </c>
      <c r="O87" s="86"/>
      <c r="P87" s="208">
        <f>O87*H87</f>
        <v>0</v>
      </c>
      <c r="Q87" s="208">
        <v>0</v>
      </c>
      <c r="R87" s="208">
        <f>Q87*H87</f>
        <v>0</v>
      </c>
      <c r="S87" s="208">
        <v>0.316</v>
      </c>
      <c r="T87" s="209">
        <f>S87*H87</f>
        <v>17.379999999999999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R87" s="210" t="s">
        <v>118</v>
      </c>
      <c r="AT87" s="210" t="s">
        <v>113</v>
      </c>
      <c r="AU87" s="210" t="s">
        <v>82</v>
      </c>
      <c r="AY87" s="19" t="s">
        <v>111</v>
      </c>
      <c r="BE87" s="211">
        <f>IF(N87="základní",J87,0)</f>
        <v>0</v>
      </c>
      <c r="BF87" s="211">
        <f>IF(N87="snížená",J87,0)</f>
        <v>0</v>
      </c>
      <c r="BG87" s="211">
        <f>IF(N87="zákl. přenesená",J87,0)</f>
        <v>0</v>
      </c>
      <c r="BH87" s="211">
        <f>IF(N87="sníž. přenesená",J87,0)</f>
        <v>0</v>
      </c>
      <c r="BI87" s="211">
        <f>IF(N87="nulová",J87,0)</f>
        <v>0</v>
      </c>
      <c r="BJ87" s="19" t="s">
        <v>80</v>
      </c>
      <c r="BK87" s="211">
        <f>ROUND(I87*H87,2)</f>
        <v>0</v>
      </c>
      <c r="BL87" s="19" t="s">
        <v>118</v>
      </c>
      <c r="BM87" s="210" t="s">
        <v>126</v>
      </c>
    </row>
    <row r="88" s="2" customFormat="1">
      <c r="A88" s="40"/>
      <c r="B88" s="41"/>
      <c r="C88" s="42"/>
      <c r="D88" s="212" t="s">
        <v>120</v>
      </c>
      <c r="E88" s="42"/>
      <c r="F88" s="213" t="s">
        <v>127</v>
      </c>
      <c r="G88" s="42"/>
      <c r="H88" s="42"/>
      <c r="I88" s="214"/>
      <c r="J88" s="42"/>
      <c r="K88" s="42"/>
      <c r="L88" s="46"/>
      <c r="M88" s="215"/>
      <c r="N88" s="216"/>
      <c r="O88" s="86"/>
      <c r="P88" s="86"/>
      <c r="Q88" s="86"/>
      <c r="R88" s="86"/>
      <c r="S88" s="86"/>
      <c r="T88" s="87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T88" s="19" t="s">
        <v>120</v>
      </c>
      <c r="AU88" s="19" t="s">
        <v>82</v>
      </c>
    </row>
    <row r="89" s="13" customFormat="1">
      <c r="A89" s="13"/>
      <c r="B89" s="217"/>
      <c r="C89" s="218"/>
      <c r="D89" s="219" t="s">
        <v>122</v>
      </c>
      <c r="E89" s="220" t="s">
        <v>19</v>
      </c>
      <c r="F89" s="221" t="s">
        <v>128</v>
      </c>
      <c r="G89" s="218"/>
      <c r="H89" s="222">
        <v>55</v>
      </c>
      <c r="I89" s="223"/>
      <c r="J89" s="218"/>
      <c r="K89" s="218"/>
      <c r="L89" s="224"/>
      <c r="M89" s="225"/>
      <c r="N89" s="226"/>
      <c r="O89" s="226"/>
      <c r="P89" s="226"/>
      <c r="Q89" s="226"/>
      <c r="R89" s="226"/>
      <c r="S89" s="226"/>
      <c r="T89" s="227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28" t="s">
        <v>122</v>
      </c>
      <c r="AU89" s="228" t="s">
        <v>82</v>
      </c>
      <c r="AV89" s="13" t="s">
        <v>82</v>
      </c>
      <c r="AW89" s="13" t="s">
        <v>37</v>
      </c>
      <c r="AX89" s="13" t="s">
        <v>80</v>
      </c>
      <c r="AY89" s="228" t="s">
        <v>111</v>
      </c>
    </row>
    <row r="90" s="2" customFormat="1" ht="24.15" customHeight="1">
      <c r="A90" s="40"/>
      <c r="B90" s="41"/>
      <c r="C90" s="199" t="s">
        <v>129</v>
      </c>
      <c r="D90" s="199" t="s">
        <v>113</v>
      </c>
      <c r="E90" s="200" t="s">
        <v>130</v>
      </c>
      <c r="F90" s="201" t="s">
        <v>131</v>
      </c>
      <c r="G90" s="202" t="s">
        <v>116</v>
      </c>
      <c r="H90" s="203">
        <v>1380</v>
      </c>
      <c r="I90" s="204"/>
      <c r="J90" s="205">
        <f>ROUND(I90*H90,2)</f>
        <v>0</v>
      </c>
      <c r="K90" s="201" t="s">
        <v>117</v>
      </c>
      <c r="L90" s="46"/>
      <c r="M90" s="206" t="s">
        <v>19</v>
      </c>
      <c r="N90" s="207" t="s">
        <v>46</v>
      </c>
      <c r="O90" s="86"/>
      <c r="P90" s="208">
        <f>O90*H90</f>
        <v>0</v>
      </c>
      <c r="Q90" s="208">
        <v>0</v>
      </c>
      <c r="R90" s="208">
        <f>Q90*H90</f>
        <v>0</v>
      </c>
      <c r="S90" s="208">
        <v>0</v>
      </c>
      <c r="T90" s="209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0" t="s">
        <v>118</v>
      </c>
      <c r="AT90" s="210" t="s">
        <v>113</v>
      </c>
      <c r="AU90" s="210" t="s">
        <v>82</v>
      </c>
      <c r="AY90" s="19" t="s">
        <v>111</v>
      </c>
      <c r="BE90" s="211">
        <f>IF(N90="základní",J90,0)</f>
        <v>0</v>
      </c>
      <c r="BF90" s="211">
        <f>IF(N90="snížená",J90,0)</f>
        <v>0</v>
      </c>
      <c r="BG90" s="211">
        <f>IF(N90="zákl. přenesená",J90,0)</f>
        <v>0</v>
      </c>
      <c r="BH90" s="211">
        <f>IF(N90="sníž. přenesená",J90,0)</f>
        <v>0</v>
      </c>
      <c r="BI90" s="211">
        <f>IF(N90="nulová",J90,0)</f>
        <v>0</v>
      </c>
      <c r="BJ90" s="19" t="s">
        <v>80</v>
      </c>
      <c r="BK90" s="211">
        <f>ROUND(I90*H90,2)</f>
        <v>0</v>
      </c>
      <c r="BL90" s="19" t="s">
        <v>118</v>
      </c>
      <c r="BM90" s="210" t="s">
        <v>132</v>
      </c>
    </row>
    <row r="91" s="2" customFormat="1">
      <c r="A91" s="40"/>
      <c r="B91" s="41"/>
      <c r="C91" s="42"/>
      <c r="D91" s="212" t="s">
        <v>120</v>
      </c>
      <c r="E91" s="42"/>
      <c r="F91" s="213" t="s">
        <v>133</v>
      </c>
      <c r="G91" s="42"/>
      <c r="H91" s="42"/>
      <c r="I91" s="214"/>
      <c r="J91" s="42"/>
      <c r="K91" s="42"/>
      <c r="L91" s="46"/>
      <c r="M91" s="215"/>
      <c r="N91" s="216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120</v>
      </c>
      <c r="AU91" s="19" t="s">
        <v>82</v>
      </c>
    </row>
    <row r="92" s="14" customFormat="1">
      <c r="A92" s="14"/>
      <c r="B92" s="229"/>
      <c r="C92" s="230"/>
      <c r="D92" s="219" t="s">
        <v>122</v>
      </c>
      <c r="E92" s="231" t="s">
        <v>19</v>
      </c>
      <c r="F92" s="232" t="s">
        <v>134</v>
      </c>
      <c r="G92" s="230"/>
      <c r="H92" s="231" t="s">
        <v>19</v>
      </c>
      <c r="I92" s="233"/>
      <c r="J92" s="230"/>
      <c r="K92" s="230"/>
      <c r="L92" s="234"/>
      <c r="M92" s="235"/>
      <c r="N92" s="236"/>
      <c r="O92" s="236"/>
      <c r="P92" s="236"/>
      <c r="Q92" s="236"/>
      <c r="R92" s="236"/>
      <c r="S92" s="236"/>
      <c r="T92" s="237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38" t="s">
        <v>122</v>
      </c>
      <c r="AU92" s="238" t="s">
        <v>82</v>
      </c>
      <c r="AV92" s="14" t="s">
        <v>80</v>
      </c>
      <c r="AW92" s="14" t="s">
        <v>37</v>
      </c>
      <c r="AX92" s="14" t="s">
        <v>75</v>
      </c>
      <c r="AY92" s="238" t="s">
        <v>111</v>
      </c>
    </row>
    <row r="93" s="13" customFormat="1">
      <c r="A93" s="13"/>
      <c r="B93" s="217"/>
      <c r="C93" s="218"/>
      <c r="D93" s="219" t="s">
        <v>122</v>
      </c>
      <c r="E93" s="220" t="s">
        <v>19</v>
      </c>
      <c r="F93" s="221" t="s">
        <v>135</v>
      </c>
      <c r="G93" s="218"/>
      <c r="H93" s="222">
        <v>1380</v>
      </c>
      <c r="I93" s="223"/>
      <c r="J93" s="218"/>
      <c r="K93" s="218"/>
      <c r="L93" s="224"/>
      <c r="M93" s="225"/>
      <c r="N93" s="226"/>
      <c r="O93" s="226"/>
      <c r="P93" s="226"/>
      <c r="Q93" s="226"/>
      <c r="R93" s="226"/>
      <c r="S93" s="226"/>
      <c r="T93" s="227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28" t="s">
        <v>122</v>
      </c>
      <c r="AU93" s="228" t="s">
        <v>82</v>
      </c>
      <c r="AV93" s="13" t="s">
        <v>82</v>
      </c>
      <c r="AW93" s="13" t="s">
        <v>37</v>
      </c>
      <c r="AX93" s="13" t="s">
        <v>80</v>
      </c>
      <c r="AY93" s="228" t="s">
        <v>111</v>
      </c>
    </row>
    <row r="94" s="2" customFormat="1" ht="16.5" customHeight="1">
      <c r="A94" s="40"/>
      <c r="B94" s="41"/>
      <c r="C94" s="199" t="s">
        <v>118</v>
      </c>
      <c r="D94" s="199" t="s">
        <v>113</v>
      </c>
      <c r="E94" s="200" t="s">
        <v>136</v>
      </c>
      <c r="F94" s="201" t="s">
        <v>137</v>
      </c>
      <c r="G94" s="202" t="s">
        <v>138</v>
      </c>
      <c r="H94" s="203">
        <v>27.5</v>
      </c>
      <c r="I94" s="204"/>
      <c r="J94" s="205">
        <f>ROUND(I94*H94,2)</f>
        <v>0</v>
      </c>
      <c r="K94" s="201" t="s">
        <v>117</v>
      </c>
      <c r="L94" s="46"/>
      <c r="M94" s="206" t="s">
        <v>19</v>
      </c>
      <c r="N94" s="207" t="s">
        <v>46</v>
      </c>
      <c r="O94" s="86"/>
      <c r="P94" s="208">
        <f>O94*H94</f>
        <v>0</v>
      </c>
      <c r="Q94" s="208">
        <v>0</v>
      </c>
      <c r="R94" s="208">
        <f>Q94*H94</f>
        <v>0</v>
      </c>
      <c r="S94" s="208">
        <v>0</v>
      </c>
      <c r="T94" s="209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0" t="s">
        <v>118</v>
      </c>
      <c r="AT94" s="210" t="s">
        <v>113</v>
      </c>
      <c r="AU94" s="210" t="s">
        <v>82</v>
      </c>
      <c r="AY94" s="19" t="s">
        <v>111</v>
      </c>
      <c r="BE94" s="211">
        <f>IF(N94="základní",J94,0)</f>
        <v>0</v>
      </c>
      <c r="BF94" s="211">
        <f>IF(N94="snížená",J94,0)</f>
        <v>0</v>
      </c>
      <c r="BG94" s="211">
        <f>IF(N94="zákl. přenesená",J94,0)</f>
        <v>0</v>
      </c>
      <c r="BH94" s="211">
        <f>IF(N94="sníž. přenesená",J94,0)</f>
        <v>0</v>
      </c>
      <c r="BI94" s="211">
        <f>IF(N94="nulová",J94,0)</f>
        <v>0</v>
      </c>
      <c r="BJ94" s="19" t="s">
        <v>80</v>
      </c>
      <c r="BK94" s="211">
        <f>ROUND(I94*H94,2)</f>
        <v>0</v>
      </c>
      <c r="BL94" s="19" t="s">
        <v>118</v>
      </c>
      <c r="BM94" s="210" t="s">
        <v>139</v>
      </c>
    </row>
    <row r="95" s="2" customFormat="1">
      <c r="A95" s="40"/>
      <c r="B95" s="41"/>
      <c r="C95" s="42"/>
      <c r="D95" s="212" t="s">
        <v>120</v>
      </c>
      <c r="E95" s="42"/>
      <c r="F95" s="213" t="s">
        <v>140</v>
      </c>
      <c r="G95" s="42"/>
      <c r="H95" s="42"/>
      <c r="I95" s="214"/>
      <c r="J95" s="42"/>
      <c r="K95" s="42"/>
      <c r="L95" s="46"/>
      <c r="M95" s="215"/>
      <c r="N95" s="216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120</v>
      </c>
      <c r="AU95" s="19" t="s">
        <v>82</v>
      </c>
    </row>
    <row r="96" s="13" customFormat="1">
      <c r="A96" s="13"/>
      <c r="B96" s="217"/>
      <c r="C96" s="218"/>
      <c r="D96" s="219" t="s">
        <v>122</v>
      </c>
      <c r="E96" s="220" t="s">
        <v>19</v>
      </c>
      <c r="F96" s="221" t="s">
        <v>141</v>
      </c>
      <c r="G96" s="218"/>
      <c r="H96" s="222">
        <v>11</v>
      </c>
      <c r="I96" s="223"/>
      <c r="J96" s="218"/>
      <c r="K96" s="218"/>
      <c r="L96" s="224"/>
      <c r="M96" s="225"/>
      <c r="N96" s="226"/>
      <c r="O96" s="226"/>
      <c r="P96" s="226"/>
      <c r="Q96" s="226"/>
      <c r="R96" s="226"/>
      <c r="S96" s="226"/>
      <c r="T96" s="227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28" t="s">
        <v>122</v>
      </c>
      <c r="AU96" s="228" t="s">
        <v>82</v>
      </c>
      <c r="AV96" s="13" t="s">
        <v>82</v>
      </c>
      <c r="AW96" s="13" t="s">
        <v>37</v>
      </c>
      <c r="AX96" s="13" t="s">
        <v>75</v>
      </c>
      <c r="AY96" s="228" t="s">
        <v>111</v>
      </c>
    </row>
    <row r="97" s="13" customFormat="1">
      <c r="A97" s="13"/>
      <c r="B97" s="217"/>
      <c r="C97" s="218"/>
      <c r="D97" s="219" t="s">
        <v>122</v>
      </c>
      <c r="E97" s="220" t="s">
        <v>19</v>
      </c>
      <c r="F97" s="221" t="s">
        <v>142</v>
      </c>
      <c r="G97" s="218"/>
      <c r="H97" s="222">
        <v>16.5</v>
      </c>
      <c r="I97" s="223"/>
      <c r="J97" s="218"/>
      <c r="K97" s="218"/>
      <c r="L97" s="224"/>
      <c r="M97" s="225"/>
      <c r="N97" s="226"/>
      <c r="O97" s="226"/>
      <c r="P97" s="226"/>
      <c r="Q97" s="226"/>
      <c r="R97" s="226"/>
      <c r="S97" s="226"/>
      <c r="T97" s="227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28" t="s">
        <v>122</v>
      </c>
      <c r="AU97" s="228" t="s">
        <v>82</v>
      </c>
      <c r="AV97" s="13" t="s">
        <v>82</v>
      </c>
      <c r="AW97" s="13" t="s">
        <v>37</v>
      </c>
      <c r="AX97" s="13" t="s">
        <v>75</v>
      </c>
      <c r="AY97" s="228" t="s">
        <v>111</v>
      </c>
    </row>
    <row r="98" s="15" customFormat="1">
      <c r="A98" s="15"/>
      <c r="B98" s="239"/>
      <c r="C98" s="240"/>
      <c r="D98" s="219" t="s">
        <v>122</v>
      </c>
      <c r="E98" s="241" t="s">
        <v>19</v>
      </c>
      <c r="F98" s="242" t="s">
        <v>143</v>
      </c>
      <c r="G98" s="240"/>
      <c r="H98" s="243">
        <v>27.5</v>
      </c>
      <c r="I98" s="244"/>
      <c r="J98" s="240"/>
      <c r="K98" s="240"/>
      <c r="L98" s="245"/>
      <c r="M98" s="246"/>
      <c r="N98" s="247"/>
      <c r="O98" s="247"/>
      <c r="P98" s="247"/>
      <c r="Q98" s="247"/>
      <c r="R98" s="247"/>
      <c r="S98" s="247"/>
      <c r="T98" s="248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49" t="s">
        <v>122</v>
      </c>
      <c r="AU98" s="249" t="s">
        <v>82</v>
      </c>
      <c r="AV98" s="15" t="s">
        <v>118</v>
      </c>
      <c r="AW98" s="15" t="s">
        <v>37</v>
      </c>
      <c r="AX98" s="15" t="s">
        <v>80</v>
      </c>
      <c r="AY98" s="249" t="s">
        <v>111</v>
      </c>
    </row>
    <row r="99" s="2" customFormat="1" ht="37.8" customHeight="1">
      <c r="A99" s="40"/>
      <c r="B99" s="41"/>
      <c r="C99" s="199" t="s">
        <v>144</v>
      </c>
      <c r="D99" s="199" t="s">
        <v>113</v>
      </c>
      <c r="E99" s="200" t="s">
        <v>145</v>
      </c>
      <c r="F99" s="201" t="s">
        <v>146</v>
      </c>
      <c r="G99" s="202" t="s">
        <v>138</v>
      </c>
      <c r="H99" s="203">
        <v>27.5</v>
      </c>
      <c r="I99" s="204"/>
      <c r="J99" s="205">
        <f>ROUND(I99*H99,2)</f>
        <v>0</v>
      </c>
      <c r="K99" s="201" t="s">
        <v>117</v>
      </c>
      <c r="L99" s="46"/>
      <c r="M99" s="206" t="s">
        <v>19</v>
      </c>
      <c r="N99" s="207" t="s">
        <v>46</v>
      </c>
      <c r="O99" s="86"/>
      <c r="P99" s="208">
        <f>O99*H99</f>
        <v>0</v>
      </c>
      <c r="Q99" s="208">
        <v>0</v>
      </c>
      <c r="R99" s="208">
        <f>Q99*H99</f>
        <v>0</v>
      </c>
      <c r="S99" s="208">
        <v>0</v>
      </c>
      <c r="T99" s="209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0" t="s">
        <v>118</v>
      </c>
      <c r="AT99" s="210" t="s">
        <v>113</v>
      </c>
      <c r="AU99" s="210" t="s">
        <v>82</v>
      </c>
      <c r="AY99" s="19" t="s">
        <v>111</v>
      </c>
      <c r="BE99" s="211">
        <f>IF(N99="základní",J99,0)</f>
        <v>0</v>
      </c>
      <c r="BF99" s="211">
        <f>IF(N99="snížená",J99,0)</f>
        <v>0</v>
      </c>
      <c r="BG99" s="211">
        <f>IF(N99="zákl. přenesená",J99,0)</f>
        <v>0</v>
      </c>
      <c r="BH99" s="211">
        <f>IF(N99="sníž. přenesená",J99,0)</f>
        <v>0</v>
      </c>
      <c r="BI99" s="211">
        <f>IF(N99="nulová",J99,0)</f>
        <v>0</v>
      </c>
      <c r="BJ99" s="19" t="s">
        <v>80</v>
      </c>
      <c r="BK99" s="211">
        <f>ROUND(I99*H99,2)</f>
        <v>0</v>
      </c>
      <c r="BL99" s="19" t="s">
        <v>118</v>
      </c>
      <c r="BM99" s="210" t="s">
        <v>147</v>
      </c>
    </row>
    <row r="100" s="2" customFormat="1">
      <c r="A100" s="40"/>
      <c r="B100" s="41"/>
      <c r="C100" s="42"/>
      <c r="D100" s="212" t="s">
        <v>120</v>
      </c>
      <c r="E100" s="42"/>
      <c r="F100" s="213" t="s">
        <v>148</v>
      </c>
      <c r="G100" s="42"/>
      <c r="H100" s="42"/>
      <c r="I100" s="214"/>
      <c r="J100" s="42"/>
      <c r="K100" s="42"/>
      <c r="L100" s="46"/>
      <c r="M100" s="215"/>
      <c r="N100" s="216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120</v>
      </c>
      <c r="AU100" s="19" t="s">
        <v>82</v>
      </c>
    </row>
    <row r="101" s="13" customFormat="1">
      <c r="A101" s="13"/>
      <c r="B101" s="217"/>
      <c r="C101" s="218"/>
      <c r="D101" s="219" t="s">
        <v>122</v>
      </c>
      <c r="E101" s="220" t="s">
        <v>19</v>
      </c>
      <c r="F101" s="221" t="s">
        <v>141</v>
      </c>
      <c r="G101" s="218"/>
      <c r="H101" s="222">
        <v>11</v>
      </c>
      <c r="I101" s="223"/>
      <c r="J101" s="218"/>
      <c r="K101" s="218"/>
      <c r="L101" s="224"/>
      <c r="M101" s="225"/>
      <c r="N101" s="226"/>
      <c r="O101" s="226"/>
      <c r="P101" s="226"/>
      <c r="Q101" s="226"/>
      <c r="R101" s="226"/>
      <c r="S101" s="226"/>
      <c r="T101" s="227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28" t="s">
        <v>122</v>
      </c>
      <c r="AU101" s="228" t="s">
        <v>82</v>
      </c>
      <c r="AV101" s="13" t="s">
        <v>82</v>
      </c>
      <c r="AW101" s="13" t="s">
        <v>37</v>
      </c>
      <c r="AX101" s="13" t="s">
        <v>75</v>
      </c>
      <c r="AY101" s="228" t="s">
        <v>111</v>
      </c>
    </row>
    <row r="102" s="13" customFormat="1">
      <c r="A102" s="13"/>
      <c r="B102" s="217"/>
      <c r="C102" s="218"/>
      <c r="D102" s="219" t="s">
        <v>122</v>
      </c>
      <c r="E102" s="220" t="s">
        <v>19</v>
      </c>
      <c r="F102" s="221" t="s">
        <v>142</v>
      </c>
      <c r="G102" s="218"/>
      <c r="H102" s="222">
        <v>16.5</v>
      </c>
      <c r="I102" s="223"/>
      <c r="J102" s="218"/>
      <c r="K102" s="218"/>
      <c r="L102" s="224"/>
      <c r="M102" s="225"/>
      <c r="N102" s="226"/>
      <c r="O102" s="226"/>
      <c r="P102" s="226"/>
      <c r="Q102" s="226"/>
      <c r="R102" s="226"/>
      <c r="S102" s="226"/>
      <c r="T102" s="227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28" t="s">
        <v>122</v>
      </c>
      <c r="AU102" s="228" t="s">
        <v>82</v>
      </c>
      <c r="AV102" s="13" t="s">
        <v>82</v>
      </c>
      <c r="AW102" s="13" t="s">
        <v>37</v>
      </c>
      <c r="AX102" s="13" t="s">
        <v>75</v>
      </c>
      <c r="AY102" s="228" t="s">
        <v>111</v>
      </c>
    </row>
    <row r="103" s="15" customFormat="1">
      <c r="A103" s="15"/>
      <c r="B103" s="239"/>
      <c r="C103" s="240"/>
      <c r="D103" s="219" t="s">
        <v>122</v>
      </c>
      <c r="E103" s="241" t="s">
        <v>19</v>
      </c>
      <c r="F103" s="242" t="s">
        <v>143</v>
      </c>
      <c r="G103" s="240"/>
      <c r="H103" s="243">
        <v>27.5</v>
      </c>
      <c r="I103" s="244"/>
      <c r="J103" s="240"/>
      <c r="K103" s="240"/>
      <c r="L103" s="245"/>
      <c r="M103" s="246"/>
      <c r="N103" s="247"/>
      <c r="O103" s="247"/>
      <c r="P103" s="247"/>
      <c r="Q103" s="247"/>
      <c r="R103" s="247"/>
      <c r="S103" s="247"/>
      <c r="T103" s="248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49" t="s">
        <v>122</v>
      </c>
      <c r="AU103" s="249" t="s">
        <v>82</v>
      </c>
      <c r="AV103" s="15" t="s">
        <v>118</v>
      </c>
      <c r="AW103" s="15" t="s">
        <v>37</v>
      </c>
      <c r="AX103" s="15" t="s">
        <v>80</v>
      </c>
      <c r="AY103" s="249" t="s">
        <v>111</v>
      </c>
    </row>
    <row r="104" s="2" customFormat="1" ht="37.8" customHeight="1">
      <c r="A104" s="40"/>
      <c r="B104" s="41"/>
      <c r="C104" s="199" t="s">
        <v>149</v>
      </c>
      <c r="D104" s="199" t="s">
        <v>113</v>
      </c>
      <c r="E104" s="200" t="s">
        <v>150</v>
      </c>
      <c r="F104" s="201" t="s">
        <v>151</v>
      </c>
      <c r="G104" s="202" t="s">
        <v>138</v>
      </c>
      <c r="H104" s="203">
        <v>1</v>
      </c>
      <c r="I104" s="204"/>
      <c r="J104" s="205">
        <f>ROUND(I104*H104,2)</f>
        <v>0</v>
      </c>
      <c r="K104" s="201" t="s">
        <v>117</v>
      </c>
      <c r="L104" s="46"/>
      <c r="M104" s="206" t="s">
        <v>19</v>
      </c>
      <c r="N104" s="207" t="s">
        <v>46</v>
      </c>
      <c r="O104" s="86"/>
      <c r="P104" s="208">
        <f>O104*H104</f>
        <v>0</v>
      </c>
      <c r="Q104" s="208">
        <v>0</v>
      </c>
      <c r="R104" s="208">
        <f>Q104*H104</f>
        <v>0</v>
      </c>
      <c r="S104" s="208">
        <v>0</v>
      </c>
      <c r="T104" s="209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0" t="s">
        <v>118</v>
      </c>
      <c r="AT104" s="210" t="s">
        <v>113</v>
      </c>
      <c r="AU104" s="210" t="s">
        <v>82</v>
      </c>
      <c r="AY104" s="19" t="s">
        <v>111</v>
      </c>
      <c r="BE104" s="211">
        <f>IF(N104="základní",J104,0)</f>
        <v>0</v>
      </c>
      <c r="BF104" s="211">
        <f>IF(N104="snížená",J104,0)</f>
        <v>0</v>
      </c>
      <c r="BG104" s="211">
        <f>IF(N104="zákl. přenesená",J104,0)</f>
        <v>0</v>
      </c>
      <c r="BH104" s="211">
        <f>IF(N104="sníž. přenesená",J104,0)</f>
        <v>0</v>
      </c>
      <c r="BI104" s="211">
        <f>IF(N104="nulová",J104,0)</f>
        <v>0</v>
      </c>
      <c r="BJ104" s="19" t="s">
        <v>80</v>
      </c>
      <c r="BK104" s="211">
        <f>ROUND(I104*H104,2)</f>
        <v>0</v>
      </c>
      <c r="BL104" s="19" t="s">
        <v>118</v>
      </c>
      <c r="BM104" s="210" t="s">
        <v>152</v>
      </c>
    </row>
    <row r="105" s="2" customFormat="1">
      <c r="A105" s="40"/>
      <c r="B105" s="41"/>
      <c r="C105" s="42"/>
      <c r="D105" s="212" t="s">
        <v>120</v>
      </c>
      <c r="E105" s="42"/>
      <c r="F105" s="213" t="s">
        <v>153</v>
      </c>
      <c r="G105" s="42"/>
      <c r="H105" s="42"/>
      <c r="I105" s="214"/>
      <c r="J105" s="42"/>
      <c r="K105" s="42"/>
      <c r="L105" s="46"/>
      <c r="M105" s="215"/>
      <c r="N105" s="216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120</v>
      </c>
      <c r="AU105" s="19" t="s">
        <v>82</v>
      </c>
    </row>
    <row r="106" s="2" customFormat="1" ht="24.15" customHeight="1">
      <c r="A106" s="40"/>
      <c r="B106" s="41"/>
      <c r="C106" s="199" t="s">
        <v>154</v>
      </c>
      <c r="D106" s="199" t="s">
        <v>113</v>
      </c>
      <c r="E106" s="200" t="s">
        <v>155</v>
      </c>
      <c r="F106" s="201" t="s">
        <v>156</v>
      </c>
      <c r="G106" s="202" t="s">
        <v>138</v>
      </c>
      <c r="H106" s="203">
        <v>27.5</v>
      </c>
      <c r="I106" s="204"/>
      <c r="J106" s="205">
        <f>ROUND(I106*H106,2)</f>
        <v>0</v>
      </c>
      <c r="K106" s="201" t="s">
        <v>117</v>
      </c>
      <c r="L106" s="46"/>
      <c r="M106" s="206" t="s">
        <v>19</v>
      </c>
      <c r="N106" s="207" t="s">
        <v>46</v>
      </c>
      <c r="O106" s="86"/>
      <c r="P106" s="208">
        <f>O106*H106</f>
        <v>0</v>
      </c>
      <c r="Q106" s="208">
        <v>0</v>
      </c>
      <c r="R106" s="208">
        <f>Q106*H106</f>
        <v>0</v>
      </c>
      <c r="S106" s="208">
        <v>0</v>
      </c>
      <c r="T106" s="209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0" t="s">
        <v>118</v>
      </c>
      <c r="AT106" s="210" t="s">
        <v>113</v>
      </c>
      <c r="AU106" s="210" t="s">
        <v>82</v>
      </c>
      <c r="AY106" s="19" t="s">
        <v>111</v>
      </c>
      <c r="BE106" s="211">
        <f>IF(N106="základní",J106,0)</f>
        <v>0</v>
      </c>
      <c r="BF106" s="211">
        <f>IF(N106="snížená",J106,0)</f>
        <v>0</v>
      </c>
      <c r="BG106" s="211">
        <f>IF(N106="zákl. přenesená",J106,0)</f>
        <v>0</v>
      </c>
      <c r="BH106" s="211">
        <f>IF(N106="sníž. přenesená",J106,0)</f>
        <v>0</v>
      </c>
      <c r="BI106" s="211">
        <f>IF(N106="nulová",J106,0)</f>
        <v>0</v>
      </c>
      <c r="BJ106" s="19" t="s">
        <v>80</v>
      </c>
      <c r="BK106" s="211">
        <f>ROUND(I106*H106,2)</f>
        <v>0</v>
      </c>
      <c r="BL106" s="19" t="s">
        <v>118</v>
      </c>
      <c r="BM106" s="210" t="s">
        <v>157</v>
      </c>
    </row>
    <row r="107" s="2" customFormat="1">
      <c r="A107" s="40"/>
      <c r="B107" s="41"/>
      <c r="C107" s="42"/>
      <c r="D107" s="212" t="s">
        <v>120</v>
      </c>
      <c r="E107" s="42"/>
      <c r="F107" s="213" t="s">
        <v>158</v>
      </c>
      <c r="G107" s="42"/>
      <c r="H107" s="42"/>
      <c r="I107" s="214"/>
      <c r="J107" s="42"/>
      <c r="K107" s="42"/>
      <c r="L107" s="46"/>
      <c r="M107" s="215"/>
      <c r="N107" s="216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120</v>
      </c>
      <c r="AU107" s="19" t="s">
        <v>82</v>
      </c>
    </row>
    <row r="108" s="13" customFormat="1">
      <c r="A108" s="13"/>
      <c r="B108" s="217"/>
      <c r="C108" s="218"/>
      <c r="D108" s="219" t="s">
        <v>122</v>
      </c>
      <c r="E108" s="220" t="s">
        <v>19</v>
      </c>
      <c r="F108" s="221" t="s">
        <v>141</v>
      </c>
      <c r="G108" s="218"/>
      <c r="H108" s="222">
        <v>11</v>
      </c>
      <c r="I108" s="223"/>
      <c r="J108" s="218"/>
      <c r="K108" s="218"/>
      <c r="L108" s="224"/>
      <c r="M108" s="225"/>
      <c r="N108" s="226"/>
      <c r="O108" s="226"/>
      <c r="P108" s="226"/>
      <c r="Q108" s="226"/>
      <c r="R108" s="226"/>
      <c r="S108" s="226"/>
      <c r="T108" s="227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28" t="s">
        <v>122</v>
      </c>
      <c r="AU108" s="228" t="s">
        <v>82</v>
      </c>
      <c r="AV108" s="13" t="s">
        <v>82</v>
      </c>
      <c r="AW108" s="13" t="s">
        <v>37</v>
      </c>
      <c r="AX108" s="13" t="s">
        <v>75</v>
      </c>
      <c r="AY108" s="228" t="s">
        <v>111</v>
      </c>
    </row>
    <row r="109" s="13" customFormat="1">
      <c r="A109" s="13"/>
      <c r="B109" s="217"/>
      <c r="C109" s="218"/>
      <c r="D109" s="219" t="s">
        <v>122</v>
      </c>
      <c r="E109" s="220" t="s">
        <v>19</v>
      </c>
      <c r="F109" s="221" t="s">
        <v>142</v>
      </c>
      <c r="G109" s="218"/>
      <c r="H109" s="222">
        <v>16.5</v>
      </c>
      <c r="I109" s="223"/>
      <c r="J109" s="218"/>
      <c r="K109" s="218"/>
      <c r="L109" s="224"/>
      <c r="M109" s="225"/>
      <c r="N109" s="226"/>
      <c r="O109" s="226"/>
      <c r="P109" s="226"/>
      <c r="Q109" s="226"/>
      <c r="R109" s="226"/>
      <c r="S109" s="226"/>
      <c r="T109" s="227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28" t="s">
        <v>122</v>
      </c>
      <c r="AU109" s="228" t="s">
        <v>82</v>
      </c>
      <c r="AV109" s="13" t="s">
        <v>82</v>
      </c>
      <c r="AW109" s="13" t="s">
        <v>37</v>
      </c>
      <c r="AX109" s="13" t="s">
        <v>75</v>
      </c>
      <c r="AY109" s="228" t="s">
        <v>111</v>
      </c>
    </row>
    <row r="110" s="15" customFormat="1">
      <c r="A110" s="15"/>
      <c r="B110" s="239"/>
      <c r="C110" s="240"/>
      <c r="D110" s="219" t="s">
        <v>122</v>
      </c>
      <c r="E110" s="241" t="s">
        <v>19</v>
      </c>
      <c r="F110" s="242" t="s">
        <v>143</v>
      </c>
      <c r="G110" s="240"/>
      <c r="H110" s="243">
        <v>27.5</v>
      </c>
      <c r="I110" s="244"/>
      <c r="J110" s="240"/>
      <c r="K110" s="240"/>
      <c r="L110" s="245"/>
      <c r="M110" s="246"/>
      <c r="N110" s="247"/>
      <c r="O110" s="247"/>
      <c r="P110" s="247"/>
      <c r="Q110" s="247"/>
      <c r="R110" s="247"/>
      <c r="S110" s="247"/>
      <c r="T110" s="248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49" t="s">
        <v>122</v>
      </c>
      <c r="AU110" s="249" t="s">
        <v>82</v>
      </c>
      <c r="AV110" s="15" t="s">
        <v>118</v>
      </c>
      <c r="AW110" s="15" t="s">
        <v>37</v>
      </c>
      <c r="AX110" s="15" t="s">
        <v>80</v>
      </c>
      <c r="AY110" s="249" t="s">
        <v>111</v>
      </c>
    </row>
    <row r="111" s="2" customFormat="1" ht="24.15" customHeight="1">
      <c r="A111" s="40"/>
      <c r="B111" s="41"/>
      <c r="C111" s="199" t="s">
        <v>159</v>
      </c>
      <c r="D111" s="199" t="s">
        <v>113</v>
      </c>
      <c r="E111" s="200" t="s">
        <v>160</v>
      </c>
      <c r="F111" s="201" t="s">
        <v>161</v>
      </c>
      <c r="G111" s="202" t="s">
        <v>162</v>
      </c>
      <c r="H111" s="203">
        <v>55</v>
      </c>
      <c r="I111" s="204"/>
      <c r="J111" s="205">
        <f>ROUND(I111*H111,2)</f>
        <v>0</v>
      </c>
      <c r="K111" s="201" t="s">
        <v>117</v>
      </c>
      <c r="L111" s="46"/>
      <c r="M111" s="206" t="s">
        <v>19</v>
      </c>
      <c r="N111" s="207" t="s">
        <v>46</v>
      </c>
      <c r="O111" s="86"/>
      <c r="P111" s="208">
        <f>O111*H111</f>
        <v>0</v>
      </c>
      <c r="Q111" s="208">
        <v>0</v>
      </c>
      <c r="R111" s="208">
        <f>Q111*H111</f>
        <v>0</v>
      </c>
      <c r="S111" s="208">
        <v>0</v>
      </c>
      <c r="T111" s="209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0" t="s">
        <v>118</v>
      </c>
      <c r="AT111" s="210" t="s">
        <v>113</v>
      </c>
      <c r="AU111" s="210" t="s">
        <v>82</v>
      </c>
      <c r="AY111" s="19" t="s">
        <v>111</v>
      </c>
      <c r="BE111" s="211">
        <f>IF(N111="základní",J111,0)</f>
        <v>0</v>
      </c>
      <c r="BF111" s="211">
        <f>IF(N111="snížená",J111,0)</f>
        <v>0</v>
      </c>
      <c r="BG111" s="211">
        <f>IF(N111="zákl. přenesená",J111,0)</f>
        <v>0</v>
      </c>
      <c r="BH111" s="211">
        <f>IF(N111="sníž. přenesená",J111,0)</f>
        <v>0</v>
      </c>
      <c r="BI111" s="211">
        <f>IF(N111="nulová",J111,0)</f>
        <v>0</v>
      </c>
      <c r="BJ111" s="19" t="s">
        <v>80</v>
      </c>
      <c r="BK111" s="211">
        <f>ROUND(I111*H111,2)</f>
        <v>0</v>
      </c>
      <c r="BL111" s="19" t="s">
        <v>118</v>
      </c>
      <c r="BM111" s="210" t="s">
        <v>163</v>
      </c>
    </row>
    <row r="112" s="2" customFormat="1">
      <c r="A112" s="40"/>
      <c r="B112" s="41"/>
      <c r="C112" s="42"/>
      <c r="D112" s="212" t="s">
        <v>120</v>
      </c>
      <c r="E112" s="42"/>
      <c r="F112" s="213" t="s">
        <v>164</v>
      </c>
      <c r="G112" s="42"/>
      <c r="H112" s="42"/>
      <c r="I112" s="214"/>
      <c r="J112" s="42"/>
      <c r="K112" s="42"/>
      <c r="L112" s="46"/>
      <c r="M112" s="215"/>
      <c r="N112" s="216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120</v>
      </c>
      <c r="AU112" s="19" t="s">
        <v>82</v>
      </c>
    </row>
    <row r="113" s="13" customFormat="1">
      <c r="A113" s="13"/>
      <c r="B113" s="217"/>
      <c r="C113" s="218"/>
      <c r="D113" s="219" t="s">
        <v>122</v>
      </c>
      <c r="E113" s="220" t="s">
        <v>19</v>
      </c>
      <c r="F113" s="221" t="s">
        <v>165</v>
      </c>
      <c r="G113" s="218"/>
      <c r="H113" s="222">
        <v>22</v>
      </c>
      <c r="I113" s="223"/>
      <c r="J113" s="218"/>
      <c r="K113" s="218"/>
      <c r="L113" s="224"/>
      <c r="M113" s="225"/>
      <c r="N113" s="226"/>
      <c r="O113" s="226"/>
      <c r="P113" s="226"/>
      <c r="Q113" s="226"/>
      <c r="R113" s="226"/>
      <c r="S113" s="226"/>
      <c r="T113" s="227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28" t="s">
        <v>122</v>
      </c>
      <c r="AU113" s="228" t="s">
        <v>82</v>
      </c>
      <c r="AV113" s="13" t="s">
        <v>82</v>
      </c>
      <c r="AW113" s="13" t="s">
        <v>37</v>
      </c>
      <c r="AX113" s="13" t="s">
        <v>75</v>
      </c>
      <c r="AY113" s="228" t="s">
        <v>111</v>
      </c>
    </row>
    <row r="114" s="13" customFormat="1">
      <c r="A114" s="13"/>
      <c r="B114" s="217"/>
      <c r="C114" s="218"/>
      <c r="D114" s="219" t="s">
        <v>122</v>
      </c>
      <c r="E114" s="220" t="s">
        <v>19</v>
      </c>
      <c r="F114" s="221" t="s">
        <v>166</v>
      </c>
      <c r="G114" s="218"/>
      <c r="H114" s="222">
        <v>33</v>
      </c>
      <c r="I114" s="223"/>
      <c r="J114" s="218"/>
      <c r="K114" s="218"/>
      <c r="L114" s="224"/>
      <c r="M114" s="225"/>
      <c r="N114" s="226"/>
      <c r="O114" s="226"/>
      <c r="P114" s="226"/>
      <c r="Q114" s="226"/>
      <c r="R114" s="226"/>
      <c r="S114" s="226"/>
      <c r="T114" s="227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28" t="s">
        <v>122</v>
      </c>
      <c r="AU114" s="228" t="s">
        <v>82</v>
      </c>
      <c r="AV114" s="13" t="s">
        <v>82</v>
      </c>
      <c r="AW114" s="13" t="s">
        <v>37</v>
      </c>
      <c r="AX114" s="13" t="s">
        <v>75</v>
      </c>
      <c r="AY114" s="228" t="s">
        <v>111</v>
      </c>
    </row>
    <row r="115" s="15" customFormat="1">
      <c r="A115" s="15"/>
      <c r="B115" s="239"/>
      <c r="C115" s="240"/>
      <c r="D115" s="219" t="s">
        <v>122</v>
      </c>
      <c r="E115" s="241" t="s">
        <v>19</v>
      </c>
      <c r="F115" s="242" t="s">
        <v>143</v>
      </c>
      <c r="G115" s="240"/>
      <c r="H115" s="243">
        <v>55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U115" s="15"/>
      <c r="V115" s="15"/>
      <c r="W115" s="15"/>
      <c r="X115" s="15"/>
      <c r="Y115" s="15"/>
      <c r="Z115" s="15"/>
      <c r="AA115" s="15"/>
      <c r="AB115" s="15"/>
      <c r="AC115" s="15"/>
      <c r="AD115" s="15"/>
      <c r="AE115" s="15"/>
      <c r="AT115" s="249" t="s">
        <v>122</v>
      </c>
      <c r="AU115" s="249" t="s">
        <v>82</v>
      </c>
      <c r="AV115" s="15" t="s">
        <v>118</v>
      </c>
      <c r="AW115" s="15" t="s">
        <v>37</v>
      </c>
      <c r="AX115" s="15" t="s">
        <v>80</v>
      </c>
      <c r="AY115" s="249" t="s">
        <v>111</v>
      </c>
    </row>
    <row r="116" s="2" customFormat="1" ht="21.75" customHeight="1">
      <c r="A116" s="40"/>
      <c r="B116" s="41"/>
      <c r="C116" s="199" t="s">
        <v>167</v>
      </c>
      <c r="D116" s="199" t="s">
        <v>113</v>
      </c>
      <c r="E116" s="200" t="s">
        <v>168</v>
      </c>
      <c r="F116" s="201" t="s">
        <v>169</v>
      </c>
      <c r="G116" s="202" t="s">
        <v>116</v>
      </c>
      <c r="H116" s="203">
        <v>1380</v>
      </c>
      <c r="I116" s="204"/>
      <c r="J116" s="205">
        <f>ROUND(I116*H116,2)</f>
        <v>0</v>
      </c>
      <c r="K116" s="201" t="s">
        <v>117</v>
      </c>
      <c r="L116" s="46"/>
      <c r="M116" s="206" t="s">
        <v>19</v>
      </c>
      <c r="N116" s="207" t="s">
        <v>46</v>
      </c>
      <c r="O116" s="86"/>
      <c r="P116" s="208">
        <f>O116*H116</f>
        <v>0</v>
      </c>
      <c r="Q116" s="208">
        <v>0</v>
      </c>
      <c r="R116" s="208">
        <f>Q116*H116</f>
        <v>0</v>
      </c>
      <c r="S116" s="208">
        <v>0</v>
      </c>
      <c r="T116" s="209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0" t="s">
        <v>118</v>
      </c>
      <c r="AT116" s="210" t="s">
        <v>113</v>
      </c>
      <c r="AU116" s="210" t="s">
        <v>82</v>
      </c>
      <c r="AY116" s="19" t="s">
        <v>111</v>
      </c>
      <c r="BE116" s="211">
        <f>IF(N116="základní",J116,0)</f>
        <v>0</v>
      </c>
      <c r="BF116" s="211">
        <f>IF(N116="snížená",J116,0)</f>
        <v>0</v>
      </c>
      <c r="BG116" s="211">
        <f>IF(N116="zákl. přenesená",J116,0)</f>
        <v>0</v>
      </c>
      <c r="BH116" s="211">
        <f>IF(N116="sníž. přenesená",J116,0)</f>
        <v>0</v>
      </c>
      <c r="BI116" s="211">
        <f>IF(N116="nulová",J116,0)</f>
        <v>0</v>
      </c>
      <c r="BJ116" s="19" t="s">
        <v>80</v>
      </c>
      <c r="BK116" s="211">
        <f>ROUND(I116*H116,2)</f>
        <v>0</v>
      </c>
      <c r="BL116" s="19" t="s">
        <v>118</v>
      </c>
      <c r="BM116" s="210" t="s">
        <v>170</v>
      </c>
    </row>
    <row r="117" s="2" customFormat="1">
      <c r="A117" s="40"/>
      <c r="B117" s="41"/>
      <c r="C117" s="42"/>
      <c r="D117" s="212" t="s">
        <v>120</v>
      </c>
      <c r="E117" s="42"/>
      <c r="F117" s="213" t="s">
        <v>171</v>
      </c>
      <c r="G117" s="42"/>
      <c r="H117" s="42"/>
      <c r="I117" s="214"/>
      <c r="J117" s="42"/>
      <c r="K117" s="42"/>
      <c r="L117" s="46"/>
      <c r="M117" s="215"/>
      <c r="N117" s="216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120</v>
      </c>
      <c r="AU117" s="19" t="s">
        <v>82</v>
      </c>
    </row>
    <row r="118" s="12" customFormat="1" ht="22.8" customHeight="1">
      <c r="A118" s="12"/>
      <c r="B118" s="183"/>
      <c r="C118" s="184"/>
      <c r="D118" s="185" t="s">
        <v>74</v>
      </c>
      <c r="E118" s="197" t="s">
        <v>144</v>
      </c>
      <c r="F118" s="197" t="s">
        <v>172</v>
      </c>
      <c r="G118" s="184"/>
      <c r="H118" s="184"/>
      <c r="I118" s="187"/>
      <c r="J118" s="198">
        <f>BK118</f>
        <v>0</v>
      </c>
      <c r="K118" s="184"/>
      <c r="L118" s="189"/>
      <c r="M118" s="190"/>
      <c r="N118" s="191"/>
      <c r="O118" s="191"/>
      <c r="P118" s="192">
        <f>SUM(P119:P144)</f>
        <v>0</v>
      </c>
      <c r="Q118" s="191"/>
      <c r="R118" s="192">
        <f>SUM(R119:R144)</f>
        <v>93.096000000000004</v>
      </c>
      <c r="S118" s="191"/>
      <c r="T118" s="193">
        <f>SUM(T119:T144)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194" t="s">
        <v>80</v>
      </c>
      <c r="AT118" s="195" t="s">
        <v>74</v>
      </c>
      <c r="AU118" s="195" t="s">
        <v>80</v>
      </c>
      <c r="AY118" s="194" t="s">
        <v>111</v>
      </c>
      <c r="BK118" s="196">
        <f>SUM(BK119:BK144)</f>
        <v>0</v>
      </c>
    </row>
    <row r="119" s="2" customFormat="1" ht="24.15" customHeight="1">
      <c r="A119" s="40"/>
      <c r="B119" s="41"/>
      <c r="C119" s="199" t="s">
        <v>173</v>
      </c>
      <c r="D119" s="199" t="s">
        <v>113</v>
      </c>
      <c r="E119" s="200" t="s">
        <v>174</v>
      </c>
      <c r="F119" s="201" t="s">
        <v>175</v>
      </c>
      <c r="G119" s="202" t="s">
        <v>116</v>
      </c>
      <c r="H119" s="203">
        <v>16.5</v>
      </c>
      <c r="I119" s="204"/>
      <c r="J119" s="205">
        <f>ROUND(I119*H119,2)</f>
        <v>0</v>
      </c>
      <c r="K119" s="201" t="s">
        <v>117</v>
      </c>
      <c r="L119" s="46"/>
      <c r="M119" s="206" t="s">
        <v>19</v>
      </c>
      <c r="N119" s="207" t="s">
        <v>46</v>
      </c>
      <c r="O119" s="86"/>
      <c r="P119" s="208">
        <f>O119*H119</f>
        <v>0</v>
      </c>
      <c r="Q119" s="208">
        <v>0</v>
      </c>
      <c r="R119" s="208">
        <f>Q119*H119</f>
        <v>0</v>
      </c>
      <c r="S119" s="208">
        <v>0</v>
      </c>
      <c r="T119" s="209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0" t="s">
        <v>118</v>
      </c>
      <c r="AT119" s="210" t="s">
        <v>113</v>
      </c>
      <c r="AU119" s="210" t="s">
        <v>82</v>
      </c>
      <c r="AY119" s="19" t="s">
        <v>111</v>
      </c>
      <c r="BE119" s="211">
        <f>IF(N119="základní",J119,0)</f>
        <v>0</v>
      </c>
      <c r="BF119" s="211">
        <f>IF(N119="snížená",J119,0)</f>
        <v>0</v>
      </c>
      <c r="BG119" s="211">
        <f>IF(N119="zákl. přenesená",J119,0)</f>
        <v>0</v>
      </c>
      <c r="BH119" s="211">
        <f>IF(N119="sníž. přenesená",J119,0)</f>
        <v>0</v>
      </c>
      <c r="BI119" s="211">
        <f>IF(N119="nulová",J119,0)</f>
        <v>0</v>
      </c>
      <c r="BJ119" s="19" t="s">
        <v>80</v>
      </c>
      <c r="BK119" s="211">
        <f>ROUND(I119*H119,2)</f>
        <v>0</v>
      </c>
      <c r="BL119" s="19" t="s">
        <v>118</v>
      </c>
      <c r="BM119" s="210" t="s">
        <v>176</v>
      </c>
    </row>
    <row r="120" s="2" customFormat="1">
      <c r="A120" s="40"/>
      <c r="B120" s="41"/>
      <c r="C120" s="42"/>
      <c r="D120" s="212" t="s">
        <v>120</v>
      </c>
      <c r="E120" s="42"/>
      <c r="F120" s="213" t="s">
        <v>177</v>
      </c>
      <c r="G120" s="42"/>
      <c r="H120" s="42"/>
      <c r="I120" s="214"/>
      <c r="J120" s="42"/>
      <c r="K120" s="42"/>
      <c r="L120" s="46"/>
      <c r="M120" s="215"/>
      <c r="N120" s="216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120</v>
      </c>
      <c r="AU120" s="19" t="s">
        <v>82</v>
      </c>
    </row>
    <row r="121" s="13" customFormat="1">
      <c r="A121" s="13"/>
      <c r="B121" s="217"/>
      <c r="C121" s="218"/>
      <c r="D121" s="219" t="s">
        <v>122</v>
      </c>
      <c r="E121" s="220" t="s">
        <v>19</v>
      </c>
      <c r="F121" s="221" t="s">
        <v>178</v>
      </c>
      <c r="G121" s="218"/>
      <c r="H121" s="222">
        <v>16.5</v>
      </c>
      <c r="I121" s="223"/>
      <c r="J121" s="218"/>
      <c r="K121" s="218"/>
      <c r="L121" s="224"/>
      <c r="M121" s="225"/>
      <c r="N121" s="226"/>
      <c r="O121" s="226"/>
      <c r="P121" s="226"/>
      <c r="Q121" s="226"/>
      <c r="R121" s="226"/>
      <c r="S121" s="226"/>
      <c r="T121" s="227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28" t="s">
        <v>122</v>
      </c>
      <c r="AU121" s="228" t="s">
        <v>82</v>
      </c>
      <c r="AV121" s="13" t="s">
        <v>82</v>
      </c>
      <c r="AW121" s="13" t="s">
        <v>37</v>
      </c>
      <c r="AX121" s="13" t="s">
        <v>80</v>
      </c>
      <c r="AY121" s="228" t="s">
        <v>111</v>
      </c>
    </row>
    <row r="122" s="2" customFormat="1" ht="21.75" customHeight="1">
      <c r="A122" s="40"/>
      <c r="B122" s="41"/>
      <c r="C122" s="199" t="s">
        <v>179</v>
      </c>
      <c r="D122" s="199" t="s">
        <v>113</v>
      </c>
      <c r="E122" s="200" t="s">
        <v>180</v>
      </c>
      <c r="F122" s="201" t="s">
        <v>181</v>
      </c>
      <c r="G122" s="202" t="s">
        <v>116</v>
      </c>
      <c r="H122" s="203">
        <v>1380</v>
      </c>
      <c r="I122" s="204"/>
      <c r="J122" s="205">
        <f>ROUND(I122*H122,2)</f>
        <v>0</v>
      </c>
      <c r="K122" s="201" t="s">
        <v>117</v>
      </c>
      <c r="L122" s="46"/>
      <c r="M122" s="206" t="s">
        <v>19</v>
      </c>
      <c r="N122" s="207" t="s">
        <v>46</v>
      </c>
      <c r="O122" s="86"/>
      <c r="P122" s="208">
        <f>O122*H122</f>
        <v>0</v>
      </c>
      <c r="Q122" s="208">
        <v>0</v>
      </c>
      <c r="R122" s="208">
        <f>Q122*H122</f>
        <v>0</v>
      </c>
      <c r="S122" s="208">
        <v>0</v>
      </c>
      <c r="T122" s="209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0" t="s">
        <v>118</v>
      </c>
      <c r="AT122" s="210" t="s">
        <v>113</v>
      </c>
      <c r="AU122" s="210" t="s">
        <v>82</v>
      </c>
      <c r="AY122" s="19" t="s">
        <v>111</v>
      </c>
      <c r="BE122" s="211">
        <f>IF(N122="základní",J122,0)</f>
        <v>0</v>
      </c>
      <c r="BF122" s="211">
        <f>IF(N122="snížená",J122,0)</f>
        <v>0</v>
      </c>
      <c r="BG122" s="211">
        <f>IF(N122="zákl. přenesená",J122,0)</f>
        <v>0</v>
      </c>
      <c r="BH122" s="211">
        <f>IF(N122="sníž. přenesená",J122,0)</f>
        <v>0</v>
      </c>
      <c r="BI122" s="211">
        <f>IF(N122="nulová",J122,0)</f>
        <v>0</v>
      </c>
      <c r="BJ122" s="19" t="s">
        <v>80</v>
      </c>
      <c r="BK122" s="211">
        <f>ROUND(I122*H122,2)</f>
        <v>0</v>
      </c>
      <c r="BL122" s="19" t="s">
        <v>118</v>
      </c>
      <c r="BM122" s="210" t="s">
        <v>182</v>
      </c>
    </row>
    <row r="123" s="2" customFormat="1">
      <c r="A123" s="40"/>
      <c r="B123" s="41"/>
      <c r="C123" s="42"/>
      <c r="D123" s="212" t="s">
        <v>120</v>
      </c>
      <c r="E123" s="42"/>
      <c r="F123" s="213" t="s">
        <v>183</v>
      </c>
      <c r="G123" s="42"/>
      <c r="H123" s="42"/>
      <c r="I123" s="214"/>
      <c r="J123" s="42"/>
      <c r="K123" s="42"/>
      <c r="L123" s="46"/>
      <c r="M123" s="215"/>
      <c r="N123" s="216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120</v>
      </c>
      <c r="AU123" s="19" t="s">
        <v>82</v>
      </c>
    </row>
    <row r="124" s="14" customFormat="1">
      <c r="A124" s="14"/>
      <c r="B124" s="229"/>
      <c r="C124" s="230"/>
      <c r="D124" s="219" t="s">
        <v>122</v>
      </c>
      <c r="E124" s="231" t="s">
        <v>19</v>
      </c>
      <c r="F124" s="232" t="s">
        <v>134</v>
      </c>
      <c r="G124" s="230"/>
      <c r="H124" s="231" t="s">
        <v>19</v>
      </c>
      <c r="I124" s="233"/>
      <c r="J124" s="230"/>
      <c r="K124" s="230"/>
      <c r="L124" s="234"/>
      <c r="M124" s="235"/>
      <c r="N124" s="236"/>
      <c r="O124" s="236"/>
      <c r="P124" s="236"/>
      <c r="Q124" s="236"/>
      <c r="R124" s="236"/>
      <c r="S124" s="236"/>
      <c r="T124" s="237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38" t="s">
        <v>122</v>
      </c>
      <c r="AU124" s="238" t="s">
        <v>82</v>
      </c>
      <c r="AV124" s="14" t="s">
        <v>80</v>
      </c>
      <c r="AW124" s="14" t="s">
        <v>37</v>
      </c>
      <c r="AX124" s="14" t="s">
        <v>75</v>
      </c>
      <c r="AY124" s="238" t="s">
        <v>111</v>
      </c>
    </row>
    <row r="125" s="13" customFormat="1">
      <c r="A125" s="13"/>
      <c r="B125" s="217"/>
      <c r="C125" s="218"/>
      <c r="D125" s="219" t="s">
        <v>122</v>
      </c>
      <c r="E125" s="220" t="s">
        <v>19</v>
      </c>
      <c r="F125" s="221" t="s">
        <v>184</v>
      </c>
      <c r="G125" s="218"/>
      <c r="H125" s="222">
        <v>1380</v>
      </c>
      <c r="I125" s="223"/>
      <c r="J125" s="218"/>
      <c r="K125" s="218"/>
      <c r="L125" s="224"/>
      <c r="M125" s="225"/>
      <c r="N125" s="226"/>
      <c r="O125" s="226"/>
      <c r="P125" s="226"/>
      <c r="Q125" s="226"/>
      <c r="R125" s="226"/>
      <c r="S125" s="226"/>
      <c r="T125" s="227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28" t="s">
        <v>122</v>
      </c>
      <c r="AU125" s="228" t="s">
        <v>82</v>
      </c>
      <c r="AV125" s="13" t="s">
        <v>82</v>
      </c>
      <c r="AW125" s="13" t="s">
        <v>37</v>
      </c>
      <c r="AX125" s="13" t="s">
        <v>80</v>
      </c>
      <c r="AY125" s="228" t="s">
        <v>111</v>
      </c>
    </row>
    <row r="126" s="2" customFormat="1" ht="21.75" customHeight="1">
      <c r="A126" s="40"/>
      <c r="B126" s="41"/>
      <c r="C126" s="199" t="s">
        <v>8</v>
      </c>
      <c r="D126" s="199" t="s">
        <v>113</v>
      </c>
      <c r="E126" s="200" t="s">
        <v>185</v>
      </c>
      <c r="F126" s="201" t="s">
        <v>186</v>
      </c>
      <c r="G126" s="202" t="s">
        <v>116</v>
      </c>
      <c r="H126" s="203">
        <v>68.75</v>
      </c>
      <c r="I126" s="204"/>
      <c r="J126" s="205">
        <f>ROUND(I126*H126,2)</f>
        <v>0</v>
      </c>
      <c r="K126" s="201" t="s">
        <v>117</v>
      </c>
      <c r="L126" s="46"/>
      <c r="M126" s="206" t="s">
        <v>19</v>
      </c>
      <c r="N126" s="207" t="s">
        <v>46</v>
      </c>
      <c r="O126" s="86"/>
      <c r="P126" s="208">
        <f>O126*H126</f>
        <v>0</v>
      </c>
      <c r="Q126" s="208">
        <v>0</v>
      </c>
      <c r="R126" s="208">
        <f>Q126*H126</f>
        <v>0</v>
      </c>
      <c r="S126" s="208">
        <v>0</v>
      </c>
      <c r="T126" s="209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0" t="s">
        <v>118</v>
      </c>
      <c r="AT126" s="210" t="s">
        <v>113</v>
      </c>
      <c r="AU126" s="210" t="s">
        <v>82</v>
      </c>
      <c r="AY126" s="19" t="s">
        <v>111</v>
      </c>
      <c r="BE126" s="211">
        <f>IF(N126="základní",J126,0)</f>
        <v>0</v>
      </c>
      <c r="BF126" s="211">
        <f>IF(N126="snížená",J126,0)</f>
        <v>0</v>
      </c>
      <c r="BG126" s="211">
        <f>IF(N126="zákl. přenesená",J126,0)</f>
        <v>0</v>
      </c>
      <c r="BH126" s="211">
        <f>IF(N126="sníž. přenesená",J126,0)</f>
        <v>0</v>
      </c>
      <c r="BI126" s="211">
        <f>IF(N126="nulová",J126,0)</f>
        <v>0</v>
      </c>
      <c r="BJ126" s="19" t="s">
        <v>80</v>
      </c>
      <c r="BK126" s="211">
        <f>ROUND(I126*H126,2)</f>
        <v>0</v>
      </c>
      <c r="BL126" s="19" t="s">
        <v>118</v>
      </c>
      <c r="BM126" s="210" t="s">
        <v>187</v>
      </c>
    </row>
    <row r="127" s="2" customFormat="1">
      <c r="A127" s="40"/>
      <c r="B127" s="41"/>
      <c r="C127" s="42"/>
      <c r="D127" s="212" t="s">
        <v>120</v>
      </c>
      <c r="E127" s="42"/>
      <c r="F127" s="213" t="s">
        <v>188</v>
      </c>
      <c r="G127" s="42"/>
      <c r="H127" s="42"/>
      <c r="I127" s="214"/>
      <c r="J127" s="42"/>
      <c r="K127" s="42"/>
      <c r="L127" s="46"/>
      <c r="M127" s="215"/>
      <c r="N127" s="216"/>
      <c r="O127" s="86"/>
      <c r="P127" s="86"/>
      <c r="Q127" s="86"/>
      <c r="R127" s="86"/>
      <c r="S127" s="86"/>
      <c r="T127" s="87"/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T127" s="19" t="s">
        <v>120</v>
      </c>
      <c r="AU127" s="19" t="s">
        <v>82</v>
      </c>
    </row>
    <row r="128" s="13" customFormat="1">
      <c r="A128" s="13"/>
      <c r="B128" s="217"/>
      <c r="C128" s="218"/>
      <c r="D128" s="219" t="s">
        <v>122</v>
      </c>
      <c r="E128" s="220" t="s">
        <v>19</v>
      </c>
      <c r="F128" s="221" t="s">
        <v>189</v>
      </c>
      <c r="G128" s="218"/>
      <c r="H128" s="222">
        <v>68.75</v>
      </c>
      <c r="I128" s="223"/>
      <c r="J128" s="218"/>
      <c r="K128" s="218"/>
      <c r="L128" s="224"/>
      <c r="M128" s="225"/>
      <c r="N128" s="226"/>
      <c r="O128" s="226"/>
      <c r="P128" s="226"/>
      <c r="Q128" s="226"/>
      <c r="R128" s="226"/>
      <c r="S128" s="226"/>
      <c r="T128" s="22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28" t="s">
        <v>122</v>
      </c>
      <c r="AU128" s="228" t="s">
        <v>82</v>
      </c>
      <c r="AV128" s="13" t="s">
        <v>82</v>
      </c>
      <c r="AW128" s="13" t="s">
        <v>37</v>
      </c>
      <c r="AX128" s="13" t="s">
        <v>80</v>
      </c>
      <c r="AY128" s="228" t="s">
        <v>111</v>
      </c>
    </row>
    <row r="129" s="2" customFormat="1" ht="24.15" customHeight="1">
      <c r="A129" s="40"/>
      <c r="B129" s="41"/>
      <c r="C129" s="199" t="s">
        <v>190</v>
      </c>
      <c r="D129" s="199" t="s">
        <v>113</v>
      </c>
      <c r="E129" s="200" t="s">
        <v>191</v>
      </c>
      <c r="F129" s="201" t="s">
        <v>192</v>
      </c>
      <c r="G129" s="202" t="s">
        <v>116</v>
      </c>
      <c r="H129" s="203">
        <v>62</v>
      </c>
      <c r="I129" s="204"/>
      <c r="J129" s="205">
        <f>ROUND(I129*H129,2)</f>
        <v>0</v>
      </c>
      <c r="K129" s="201" t="s">
        <v>117</v>
      </c>
      <c r="L129" s="46"/>
      <c r="M129" s="206" t="s">
        <v>19</v>
      </c>
      <c r="N129" s="207" t="s">
        <v>46</v>
      </c>
      <c r="O129" s="86"/>
      <c r="P129" s="208">
        <f>O129*H129</f>
        <v>0</v>
      </c>
      <c r="Q129" s="208">
        <v>0</v>
      </c>
      <c r="R129" s="208">
        <f>Q129*H129</f>
        <v>0</v>
      </c>
      <c r="S129" s="208">
        <v>0</v>
      </c>
      <c r="T129" s="209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0" t="s">
        <v>118</v>
      </c>
      <c r="AT129" s="210" t="s">
        <v>113</v>
      </c>
      <c r="AU129" s="210" t="s">
        <v>82</v>
      </c>
      <c r="AY129" s="19" t="s">
        <v>111</v>
      </c>
      <c r="BE129" s="211">
        <f>IF(N129="základní",J129,0)</f>
        <v>0</v>
      </c>
      <c r="BF129" s="211">
        <f>IF(N129="snížená",J129,0)</f>
        <v>0</v>
      </c>
      <c r="BG129" s="211">
        <f>IF(N129="zákl. přenesená",J129,0)</f>
        <v>0</v>
      </c>
      <c r="BH129" s="211">
        <f>IF(N129="sníž. přenesená",J129,0)</f>
        <v>0</v>
      </c>
      <c r="BI129" s="211">
        <f>IF(N129="nulová",J129,0)</f>
        <v>0</v>
      </c>
      <c r="BJ129" s="19" t="s">
        <v>80</v>
      </c>
      <c r="BK129" s="211">
        <f>ROUND(I129*H129,2)</f>
        <v>0</v>
      </c>
      <c r="BL129" s="19" t="s">
        <v>118</v>
      </c>
      <c r="BM129" s="210" t="s">
        <v>193</v>
      </c>
    </row>
    <row r="130" s="2" customFormat="1">
      <c r="A130" s="40"/>
      <c r="B130" s="41"/>
      <c r="C130" s="42"/>
      <c r="D130" s="212" t="s">
        <v>120</v>
      </c>
      <c r="E130" s="42"/>
      <c r="F130" s="213" t="s">
        <v>194</v>
      </c>
      <c r="G130" s="42"/>
      <c r="H130" s="42"/>
      <c r="I130" s="214"/>
      <c r="J130" s="42"/>
      <c r="K130" s="42"/>
      <c r="L130" s="46"/>
      <c r="M130" s="215"/>
      <c r="N130" s="216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120</v>
      </c>
      <c r="AU130" s="19" t="s">
        <v>82</v>
      </c>
    </row>
    <row r="131" s="14" customFormat="1">
      <c r="A131" s="14"/>
      <c r="B131" s="229"/>
      <c r="C131" s="230"/>
      <c r="D131" s="219" t="s">
        <v>122</v>
      </c>
      <c r="E131" s="231" t="s">
        <v>19</v>
      </c>
      <c r="F131" s="232" t="s">
        <v>134</v>
      </c>
      <c r="G131" s="230"/>
      <c r="H131" s="231" t="s">
        <v>19</v>
      </c>
      <c r="I131" s="233"/>
      <c r="J131" s="230"/>
      <c r="K131" s="230"/>
      <c r="L131" s="234"/>
      <c r="M131" s="235"/>
      <c r="N131" s="236"/>
      <c r="O131" s="236"/>
      <c r="P131" s="236"/>
      <c r="Q131" s="236"/>
      <c r="R131" s="236"/>
      <c r="S131" s="236"/>
      <c r="T131" s="237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38" t="s">
        <v>122</v>
      </c>
      <c r="AU131" s="238" t="s">
        <v>82</v>
      </c>
      <c r="AV131" s="14" t="s">
        <v>80</v>
      </c>
      <c r="AW131" s="14" t="s">
        <v>37</v>
      </c>
      <c r="AX131" s="14" t="s">
        <v>75</v>
      </c>
      <c r="AY131" s="238" t="s">
        <v>111</v>
      </c>
    </row>
    <row r="132" s="13" customFormat="1">
      <c r="A132" s="13"/>
      <c r="B132" s="217"/>
      <c r="C132" s="218"/>
      <c r="D132" s="219" t="s">
        <v>122</v>
      </c>
      <c r="E132" s="220" t="s">
        <v>19</v>
      </c>
      <c r="F132" s="221" t="s">
        <v>195</v>
      </c>
      <c r="G132" s="218"/>
      <c r="H132" s="222">
        <v>62</v>
      </c>
      <c r="I132" s="223"/>
      <c r="J132" s="218"/>
      <c r="K132" s="218"/>
      <c r="L132" s="224"/>
      <c r="M132" s="225"/>
      <c r="N132" s="226"/>
      <c r="O132" s="226"/>
      <c r="P132" s="226"/>
      <c r="Q132" s="226"/>
      <c r="R132" s="226"/>
      <c r="S132" s="226"/>
      <c r="T132" s="22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28" t="s">
        <v>122</v>
      </c>
      <c r="AU132" s="228" t="s">
        <v>82</v>
      </c>
      <c r="AV132" s="13" t="s">
        <v>82</v>
      </c>
      <c r="AW132" s="13" t="s">
        <v>37</v>
      </c>
      <c r="AX132" s="13" t="s">
        <v>80</v>
      </c>
      <c r="AY132" s="228" t="s">
        <v>111</v>
      </c>
    </row>
    <row r="133" s="2" customFormat="1" ht="24.15" customHeight="1">
      <c r="A133" s="40"/>
      <c r="B133" s="41"/>
      <c r="C133" s="199" t="s">
        <v>196</v>
      </c>
      <c r="D133" s="199" t="s">
        <v>113</v>
      </c>
      <c r="E133" s="200" t="s">
        <v>197</v>
      </c>
      <c r="F133" s="201" t="s">
        <v>198</v>
      </c>
      <c r="G133" s="202" t="s">
        <v>116</v>
      </c>
      <c r="H133" s="203">
        <v>55</v>
      </c>
      <c r="I133" s="204"/>
      <c r="J133" s="205">
        <f>ROUND(I133*H133,2)</f>
        <v>0</v>
      </c>
      <c r="K133" s="201" t="s">
        <v>117</v>
      </c>
      <c r="L133" s="46"/>
      <c r="M133" s="206" t="s">
        <v>19</v>
      </c>
      <c r="N133" s="207" t="s">
        <v>46</v>
      </c>
      <c r="O133" s="86"/>
      <c r="P133" s="208">
        <f>O133*H133</f>
        <v>0</v>
      </c>
      <c r="Q133" s="208">
        <v>0</v>
      </c>
      <c r="R133" s="208">
        <f>Q133*H133</f>
        <v>0</v>
      </c>
      <c r="S133" s="208">
        <v>0</v>
      </c>
      <c r="T133" s="209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0" t="s">
        <v>118</v>
      </c>
      <c r="AT133" s="210" t="s">
        <v>113</v>
      </c>
      <c r="AU133" s="210" t="s">
        <v>82</v>
      </c>
      <c r="AY133" s="19" t="s">
        <v>111</v>
      </c>
      <c r="BE133" s="211">
        <f>IF(N133="základní",J133,0)</f>
        <v>0</v>
      </c>
      <c r="BF133" s="211">
        <f>IF(N133="snížená",J133,0)</f>
        <v>0</v>
      </c>
      <c r="BG133" s="211">
        <f>IF(N133="zákl. přenesená",J133,0)</f>
        <v>0</v>
      </c>
      <c r="BH133" s="211">
        <f>IF(N133="sníž. přenesená",J133,0)</f>
        <v>0</v>
      </c>
      <c r="BI133" s="211">
        <f>IF(N133="nulová",J133,0)</f>
        <v>0</v>
      </c>
      <c r="BJ133" s="19" t="s">
        <v>80</v>
      </c>
      <c r="BK133" s="211">
        <f>ROUND(I133*H133,2)</f>
        <v>0</v>
      </c>
      <c r="BL133" s="19" t="s">
        <v>118</v>
      </c>
      <c r="BM133" s="210" t="s">
        <v>199</v>
      </c>
    </row>
    <row r="134" s="2" customFormat="1">
      <c r="A134" s="40"/>
      <c r="B134" s="41"/>
      <c r="C134" s="42"/>
      <c r="D134" s="212" t="s">
        <v>120</v>
      </c>
      <c r="E134" s="42"/>
      <c r="F134" s="213" t="s">
        <v>200</v>
      </c>
      <c r="G134" s="42"/>
      <c r="H134" s="42"/>
      <c r="I134" s="214"/>
      <c r="J134" s="42"/>
      <c r="K134" s="42"/>
      <c r="L134" s="46"/>
      <c r="M134" s="215"/>
      <c r="N134" s="216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120</v>
      </c>
      <c r="AU134" s="19" t="s">
        <v>82</v>
      </c>
    </row>
    <row r="135" s="13" customFormat="1">
      <c r="A135" s="13"/>
      <c r="B135" s="217"/>
      <c r="C135" s="218"/>
      <c r="D135" s="219" t="s">
        <v>122</v>
      </c>
      <c r="E135" s="220" t="s">
        <v>19</v>
      </c>
      <c r="F135" s="221" t="s">
        <v>201</v>
      </c>
      <c r="G135" s="218"/>
      <c r="H135" s="222">
        <v>55</v>
      </c>
      <c r="I135" s="223"/>
      <c r="J135" s="218"/>
      <c r="K135" s="218"/>
      <c r="L135" s="224"/>
      <c r="M135" s="225"/>
      <c r="N135" s="226"/>
      <c r="O135" s="226"/>
      <c r="P135" s="226"/>
      <c r="Q135" s="226"/>
      <c r="R135" s="226"/>
      <c r="S135" s="226"/>
      <c r="T135" s="22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28" t="s">
        <v>122</v>
      </c>
      <c r="AU135" s="228" t="s">
        <v>82</v>
      </c>
      <c r="AV135" s="13" t="s">
        <v>82</v>
      </c>
      <c r="AW135" s="13" t="s">
        <v>37</v>
      </c>
      <c r="AX135" s="13" t="s">
        <v>80</v>
      </c>
      <c r="AY135" s="228" t="s">
        <v>111</v>
      </c>
    </row>
    <row r="136" s="2" customFormat="1" ht="24.15" customHeight="1">
      <c r="A136" s="40"/>
      <c r="B136" s="41"/>
      <c r="C136" s="199" t="s">
        <v>202</v>
      </c>
      <c r="D136" s="199" t="s">
        <v>113</v>
      </c>
      <c r="E136" s="200" t="s">
        <v>203</v>
      </c>
      <c r="F136" s="201" t="s">
        <v>204</v>
      </c>
      <c r="G136" s="202" t="s">
        <v>116</v>
      </c>
      <c r="H136" s="203">
        <v>431</v>
      </c>
      <c r="I136" s="204"/>
      <c r="J136" s="205">
        <f>ROUND(I136*H136,2)</f>
        <v>0</v>
      </c>
      <c r="K136" s="201" t="s">
        <v>117</v>
      </c>
      <c r="L136" s="46"/>
      <c r="M136" s="206" t="s">
        <v>19</v>
      </c>
      <c r="N136" s="207" t="s">
        <v>46</v>
      </c>
      <c r="O136" s="86"/>
      <c r="P136" s="208">
        <f>O136*H136</f>
        <v>0</v>
      </c>
      <c r="Q136" s="208">
        <v>0.216</v>
      </c>
      <c r="R136" s="208">
        <f>Q136*H136</f>
        <v>93.096000000000004</v>
      </c>
      <c r="S136" s="208">
        <v>0</v>
      </c>
      <c r="T136" s="209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0" t="s">
        <v>118</v>
      </c>
      <c r="AT136" s="210" t="s">
        <v>113</v>
      </c>
      <c r="AU136" s="210" t="s">
        <v>82</v>
      </c>
      <c r="AY136" s="19" t="s">
        <v>111</v>
      </c>
      <c r="BE136" s="211">
        <f>IF(N136="základní",J136,0)</f>
        <v>0</v>
      </c>
      <c r="BF136" s="211">
        <f>IF(N136="snížená",J136,0)</f>
        <v>0</v>
      </c>
      <c r="BG136" s="211">
        <f>IF(N136="zákl. přenesená",J136,0)</f>
        <v>0</v>
      </c>
      <c r="BH136" s="211">
        <f>IF(N136="sníž. přenesená",J136,0)</f>
        <v>0</v>
      </c>
      <c r="BI136" s="211">
        <f>IF(N136="nulová",J136,0)</f>
        <v>0</v>
      </c>
      <c r="BJ136" s="19" t="s">
        <v>80</v>
      </c>
      <c r="BK136" s="211">
        <f>ROUND(I136*H136,2)</f>
        <v>0</v>
      </c>
      <c r="BL136" s="19" t="s">
        <v>118</v>
      </c>
      <c r="BM136" s="210" t="s">
        <v>205</v>
      </c>
    </row>
    <row r="137" s="2" customFormat="1">
      <c r="A137" s="40"/>
      <c r="B137" s="41"/>
      <c r="C137" s="42"/>
      <c r="D137" s="212" t="s">
        <v>120</v>
      </c>
      <c r="E137" s="42"/>
      <c r="F137" s="213" t="s">
        <v>206</v>
      </c>
      <c r="G137" s="42"/>
      <c r="H137" s="42"/>
      <c r="I137" s="214"/>
      <c r="J137" s="42"/>
      <c r="K137" s="42"/>
      <c r="L137" s="46"/>
      <c r="M137" s="215"/>
      <c r="N137" s="216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120</v>
      </c>
      <c r="AU137" s="19" t="s">
        <v>82</v>
      </c>
    </row>
    <row r="138" s="14" customFormat="1">
      <c r="A138" s="14"/>
      <c r="B138" s="229"/>
      <c r="C138" s="230"/>
      <c r="D138" s="219" t="s">
        <v>122</v>
      </c>
      <c r="E138" s="231" t="s">
        <v>19</v>
      </c>
      <c r="F138" s="232" t="s">
        <v>134</v>
      </c>
      <c r="G138" s="230"/>
      <c r="H138" s="231" t="s">
        <v>19</v>
      </c>
      <c r="I138" s="233"/>
      <c r="J138" s="230"/>
      <c r="K138" s="230"/>
      <c r="L138" s="234"/>
      <c r="M138" s="235"/>
      <c r="N138" s="236"/>
      <c r="O138" s="236"/>
      <c r="P138" s="236"/>
      <c r="Q138" s="236"/>
      <c r="R138" s="236"/>
      <c r="S138" s="236"/>
      <c r="T138" s="237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38" t="s">
        <v>122</v>
      </c>
      <c r="AU138" s="238" t="s">
        <v>82</v>
      </c>
      <c r="AV138" s="14" t="s">
        <v>80</v>
      </c>
      <c r="AW138" s="14" t="s">
        <v>37</v>
      </c>
      <c r="AX138" s="14" t="s">
        <v>75</v>
      </c>
      <c r="AY138" s="238" t="s">
        <v>111</v>
      </c>
    </row>
    <row r="139" s="13" customFormat="1">
      <c r="A139" s="13"/>
      <c r="B139" s="217"/>
      <c r="C139" s="218"/>
      <c r="D139" s="219" t="s">
        <v>122</v>
      </c>
      <c r="E139" s="220" t="s">
        <v>19</v>
      </c>
      <c r="F139" s="221" t="s">
        <v>207</v>
      </c>
      <c r="G139" s="218"/>
      <c r="H139" s="222">
        <v>431</v>
      </c>
      <c r="I139" s="223"/>
      <c r="J139" s="218"/>
      <c r="K139" s="218"/>
      <c r="L139" s="224"/>
      <c r="M139" s="225"/>
      <c r="N139" s="226"/>
      <c r="O139" s="226"/>
      <c r="P139" s="226"/>
      <c r="Q139" s="226"/>
      <c r="R139" s="226"/>
      <c r="S139" s="226"/>
      <c r="T139" s="22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28" t="s">
        <v>122</v>
      </c>
      <c r="AU139" s="228" t="s">
        <v>82</v>
      </c>
      <c r="AV139" s="13" t="s">
        <v>82</v>
      </c>
      <c r="AW139" s="13" t="s">
        <v>37</v>
      </c>
      <c r="AX139" s="13" t="s">
        <v>80</v>
      </c>
      <c r="AY139" s="228" t="s">
        <v>111</v>
      </c>
    </row>
    <row r="140" s="2" customFormat="1" ht="21.75" customHeight="1">
      <c r="A140" s="40"/>
      <c r="B140" s="41"/>
      <c r="C140" s="199" t="s">
        <v>208</v>
      </c>
      <c r="D140" s="199" t="s">
        <v>113</v>
      </c>
      <c r="E140" s="200" t="s">
        <v>209</v>
      </c>
      <c r="F140" s="201" t="s">
        <v>210</v>
      </c>
      <c r="G140" s="202" t="s">
        <v>116</v>
      </c>
      <c r="H140" s="203">
        <v>1380</v>
      </c>
      <c r="I140" s="204"/>
      <c r="J140" s="205">
        <f>ROUND(I140*H140,2)</f>
        <v>0</v>
      </c>
      <c r="K140" s="201" t="s">
        <v>117</v>
      </c>
      <c r="L140" s="46"/>
      <c r="M140" s="206" t="s">
        <v>19</v>
      </c>
      <c r="N140" s="207" t="s">
        <v>46</v>
      </c>
      <c r="O140" s="86"/>
      <c r="P140" s="208">
        <f>O140*H140</f>
        <v>0</v>
      </c>
      <c r="Q140" s="208">
        <v>0</v>
      </c>
      <c r="R140" s="208">
        <f>Q140*H140</f>
        <v>0</v>
      </c>
      <c r="S140" s="208">
        <v>0</v>
      </c>
      <c r="T140" s="209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0" t="s">
        <v>118</v>
      </c>
      <c r="AT140" s="210" t="s">
        <v>113</v>
      </c>
      <c r="AU140" s="210" t="s">
        <v>82</v>
      </c>
      <c r="AY140" s="19" t="s">
        <v>111</v>
      </c>
      <c r="BE140" s="211">
        <f>IF(N140="základní",J140,0)</f>
        <v>0</v>
      </c>
      <c r="BF140" s="211">
        <f>IF(N140="snížená",J140,0)</f>
        <v>0</v>
      </c>
      <c r="BG140" s="211">
        <f>IF(N140="zákl. přenesená",J140,0)</f>
        <v>0</v>
      </c>
      <c r="BH140" s="211">
        <f>IF(N140="sníž. přenesená",J140,0)</f>
        <v>0</v>
      </c>
      <c r="BI140" s="211">
        <f>IF(N140="nulová",J140,0)</f>
        <v>0</v>
      </c>
      <c r="BJ140" s="19" t="s">
        <v>80</v>
      </c>
      <c r="BK140" s="211">
        <f>ROUND(I140*H140,2)</f>
        <v>0</v>
      </c>
      <c r="BL140" s="19" t="s">
        <v>118</v>
      </c>
      <c r="BM140" s="210" t="s">
        <v>211</v>
      </c>
    </row>
    <row r="141" s="2" customFormat="1">
      <c r="A141" s="40"/>
      <c r="B141" s="41"/>
      <c r="C141" s="42"/>
      <c r="D141" s="212" t="s">
        <v>120</v>
      </c>
      <c r="E141" s="42"/>
      <c r="F141" s="213" t="s">
        <v>212</v>
      </c>
      <c r="G141" s="42"/>
      <c r="H141" s="42"/>
      <c r="I141" s="214"/>
      <c r="J141" s="42"/>
      <c r="K141" s="42"/>
      <c r="L141" s="46"/>
      <c r="M141" s="215"/>
      <c r="N141" s="216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120</v>
      </c>
      <c r="AU141" s="19" t="s">
        <v>82</v>
      </c>
    </row>
    <row r="142" s="2" customFormat="1" ht="24.15" customHeight="1">
      <c r="A142" s="40"/>
      <c r="B142" s="41"/>
      <c r="C142" s="199" t="s">
        <v>213</v>
      </c>
      <c r="D142" s="199" t="s">
        <v>113</v>
      </c>
      <c r="E142" s="200" t="s">
        <v>214</v>
      </c>
      <c r="F142" s="201" t="s">
        <v>215</v>
      </c>
      <c r="G142" s="202" t="s">
        <v>116</v>
      </c>
      <c r="H142" s="203">
        <v>1380</v>
      </c>
      <c r="I142" s="204"/>
      <c r="J142" s="205">
        <f>ROUND(I142*H142,2)</f>
        <v>0</v>
      </c>
      <c r="K142" s="201" t="s">
        <v>117</v>
      </c>
      <c r="L142" s="46"/>
      <c r="M142" s="206" t="s">
        <v>19</v>
      </c>
      <c r="N142" s="207" t="s">
        <v>46</v>
      </c>
      <c r="O142" s="86"/>
      <c r="P142" s="208">
        <f>O142*H142</f>
        <v>0</v>
      </c>
      <c r="Q142" s="208">
        <v>0</v>
      </c>
      <c r="R142" s="208">
        <f>Q142*H142</f>
        <v>0</v>
      </c>
      <c r="S142" s="208">
        <v>0</v>
      </c>
      <c r="T142" s="209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0" t="s">
        <v>118</v>
      </c>
      <c r="AT142" s="210" t="s">
        <v>113</v>
      </c>
      <c r="AU142" s="210" t="s">
        <v>82</v>
      </c>
      <c r="AY142" s="19" t="s">
        <v>111</v>
      </c>
      <c r="BE142" s="211">
        <f>IF(N142="základní",J142,0)</f>
        <v>0</v>
      </c>
      <c r="BF142" s="211">
        <f>IF(N142="snížená",J142,0)</f>
        <v>0</v>
      </c>
      <c r="BG142" s="211">
        <f>IF(N142="zákl. přenesená",J142,0)</f>
        <v>0</v>
      </c>
      <c r="BH142" s="211">
        <f>IF(N142="sníž. přenesená",J142,0)</f>
        <v>0</v>
      </c>
      <c r="BI142" s="211">
        <f>IF(N142="nulová",J142,0)</f>
        <v>0</v>
      </c>
      <c r="BJ142" s="19" t="s">
        <v>80</v>
      </c>
      <c r="BK142" s="211">
        <f>ROUND(I142*H142,2)</f>
        <v>0</v>
      </c>
      <c r="BL142" s="19" t="s">
        <v>118</v>
      </c>
      <c r="BM142" s="210" t="s">
        <v>216</v>
      </c>
    </row>
    <row r="143" s="2" customFormat="1">
      <c r="A143" s="40"/>
      <c r="B143" s="41"/>
      <c r="C143" s="42"/>
      <c r="D143" s="212" t="s">
        <v>120</v>
      </c>
      <c r="E143" s="42"/>
      <c r="F143" s="213" t="s">
        <v>217</v>
      </c>
      <c r="G143" s="42"/>
      <c r="H143" s="42"/>
      <c r="I143" s="214"/>
      <c r="J143" s="42"/>
      <c r="K143" s="42"/>
      <c r="L143" s="46"/>
      <c r="M143" s="215"/>
      <c r="N143" s="216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120</v>
      </c>
      <c r="AU143" s="19" t="s">
        <v>82</v>
      </c>
    </row>
    <row r="144" s="13" customFormat="1">
      <c r="A144" s="13"/>
      <c r="B144" s="217"/>
      <c r="C144" s="218"/>
      <c r="D144" s="219" t="s">
        <v>122</v>
      </c>
      <c r="E144" s="220" t="s">
        <v>19</v>
      </c>
      <c r="F144" s="221" t="s">
        <v>218</v>
      </c>
      <c r="G144" s="218"/>
      <c r="H144" s="222">
        <v>1380</v>
      </c>
      <c r="I144" s="223"/>
      <c r="J144" s="218"/>
      <c r="K144" s="218"/>
      <c r="L144" s="224"/>
      <c r="M144" s="225"/>
      <c r="N144" s="226"/>
      <c r="O144" s="226"/>
      <c r="P144" s="226"/>
      <c r="Q144" s="226"/>
      <c r="R144" s="226"/>
      <c r="S144" s="226"/>
      <c r="T144" s="22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28" t="s">
        <v>122</v>
      </c>
      <c r="AU144" s="228" t="s">
        <v>82</v>
      </c>
      <c r="AV144" s="13" t="s">
        <v>82</v>
      </c>
      <c r="AW144" s="13" t="s">
        <v>37</v>
      </c>
      <c r="AX144" s="13" t="s">
        <v>80</v>
      </c>
      <c r="AY144" s="228" t="s">
        <v>111</v>
      </c>
    </row>
    <row r="145" s="12" customFormat="1" ht="22.8" customHeight="1">
      <c r="A145" s="12"/>
      <c r="B145" s="183"/>
      <c r="C145" s="184"/>
      <c r="D145" s="185" t="s">
        <v>74</v>
      </c>
      <c r="E145" s="197" t="s">
        <v>167</v>
      </c>
      <c r="F145" s="197" t="s">
        <v>219</v>
      </c>
      <c r="G145" s="184"/>
      <c r="H145" s="184"/>
      <c r="I145" s="187"/>
      <c r="J145" s="198">
        <f>BK145</f>
        <v>0</v>
      </c>
      <c r="K145" s="184"/>
      <c r="L145" s="189"/>
      <c r="M145" s="190"/>
      <c r="N145" s="191"/>
      <c r="O145" s="191"/>
      <c r="P145" s="192">
        <f>P146+SUM(P147:P169)</f>
        <v>0</v>
      </c>
      <c r="Q145" s="191"/>
      <c r="R145" s="192">
        <f>R146+SUM(R147:R169)</f>
        <v>0.063864890000000007</v>
      </c>
      <c r="S145" s="191"/>
      <c r="T145" s="193">
        <f>T146+SUM(T147:T169)</f>
        <v>66.504000000000005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194" t="s">
        <v>80</v>
      </c>
      <c r="AT145" s="195" t="s">
        <v>74</v>
      </c>
      <c r="AU145" s="195" t="s">
        <v>80</v>
      </c>
      <c r="AY145" s="194" t="s">
        <v>111</v>
      </c>
      <c r="BK145" s="196">
        <f>BK146+SUM(BK147:BK169)</f>
        <v>0</v>
      </c>
    </row>
    <row r="146" s="2" customFormat="1" ht="21.75" customHeight="1">
      <c r="A146" s="40"/>
      <c r="B146" s="41"/>
      <c r="C146" s="199" t="s">
        <v>220</v>
      </c>
      <c r="D146" s="199" t="s">
        <v>113</v>
      </c>
      <c r="E146" s="200" t="s">
        <v>221</v>
      </c>
      <c r="F146" s="201" t="s">
        <v>222</v>
      </c>
      <c r="G146" s="202" t="s">
        <v>223</v>
      </c>
      <c r="H146" s="203">
        <v>30</v>
      </c>
      <c r="I146" s="204"/>
      <c r="J146" s="205">
        <f>ROUND(I146*H146,2)</f>
        <v>0</v>
      </c>
      <c r="K146" s="201" t="s">
        <v>117</v>
      </c>
      <c r="L146" s="46"/>
      <c r="M146" s="206" t="s">
        <v>19</v>
      </c>
      <c r="N146" s="207" t="s">
        <v>46</v>
      </c>
      <c r="O146" s="86"/>
      <c r="P146" s="208">
        <f>O146*H146</f>
        <v>0</v>
      </c>
      <c r="Q146" s="208">
        <v>1.863E-06</v>
      </c>
      <c r="R146" s="208">
        <f>Q146*H146</f>
        <v>5.5890000000000002E-05</v>
      </c>
      <c r="S146" s="208">
        <v>0</v>
      </c>
      <c r="T146" s="209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0" t="s">
        <v>118</v>
      </c>
      <c r="AT146" s="210" t="s">
        <v>113</v>
      </c>
      <c r="AU146" s="210" t="s">
        <v>82</v>
      </c>
      <c r="AY146" s="19" t="s">
        <v>111</v>
      </c>
      <c r="BE146" s="211">
        <f>IF(N146="základní",J146,0)</f>
        <v>0</v>
      </c>
      <c r="BF146" s="211">
        <f>IF(N146="snížená",J146,0)</f>
        <v>0</v>
      </c>
      <c r="BG146" s="211">
        <f>IF(N146="zákl. přenesená",J146,0)</f>
        <v>0</v>
      </c>
      <c r="BH146" s="211">
        <f>IF(N146="sníž. přenesená",J146,0)</f>
        <v>0</v>
      </c>
      <c r="BI146" s="211">
        <f>IF(N146="nulová",J146,0)</f>
        <v>0</v>
      </c>
      <c r="BJ146" s="19" t="s">
        <v>80</v>
      </c>
      <c r="BK146" s="211">
        <f>ROUND(I146*H146,2)</f>
        <v>0</v>
      </c>
      <c r="BL146" s="19" t="s">
        <v>118</v>
      </c>
      <c r="BM146" s="210" t="s">
        <v>224</v>
      </c>
    </row>
    <row r="147" s="2" customFormat="1">
      <c r="A147" s="40"/>
      <c r="B147" s="41"/>
      <c r="C147" s="42"/>
      <c r="D147" s="212" t="s">
        <v>120</v>
      </c>
      <c r="E147" s="42"/>
      <c r="F147" s="213" t="s">
        <v>225</v>
      </c>
      <c r="G147" s="42"/>
      <c r="H147" s="42"/>
      <c r="I147" s="214"/>
      <c r="J147" s="42"/>
      <c r="K147" s="42"/>
      <c r="L147" s="46"/>
      <c r="M147" s="215"/>
      <c r="N147" s="216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120</v>
      </c>
      <c r="AU147" s="19" t="s">
        <v>82</v>
      </c>
    </row>
    <row r="148" s="14" customFormat="1">
      <c r="A148" s="14"/>
      <c r="B148" s="229"/>
      <c r="C148" s="230"/>
      <c r="D148" s="219" t="s">
        <v>122</v>
      </c>
      <c r="E148" s="231" t="s">
        <v>19</v>
      </c>
      <c r="F148" s="232" t="s">
        <v>134</v>
      </c>
      <c r="G148" s="230"/>
      <c r="H148" s="231" t="s">
        <v>19</v>
      </c>
      <c r="I148" s="233"/>
      <c r="J148" s="230"/>
      <c r="K148" s="230"/>
      <c r="L148" s="234"/>
      <c r="M148" s="235"/>
      <c r="N148" s="236"/>
      <c r="O148" s="236"/>
      <c r="P148" s="236"/>
      <c r="Q148" s="236"/>
      <c r="R148" s="236"/>
      <c r="S148" s="236"/>
      <c r="T148" s="237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38" t="s">
        <v>122</v>
      </c>
      <c r="AU148" s="238" t="s">
        <v>82</v>
      </c>
      <c r="AV148" s="14" t="s">
        <v>80</v>
      </c>
      <c r="AW148" s="14" t="s">
        <v>37</v>
      </c>
      <c r="AX148" s="14" t="s">
        <v>75</v>
      </c>
      <c r="AY148" s="238" t="s">
        <v>111</v>
      </c>
    </row>
    <row r="149" s="13" customFormat="1">
      <c r="A149" s="13"/>
      <c r="B149" s="217"/>
      <c r="C149" s="218"/>
      <c r="D149" s="219" t="s">
        <v>122</v>
      </c>
      <c r="E149" s="220" t="s">
        <v>19</v>
      </c>
      <c r="F149" s="221" t="s">
        <v>226</v>
      </c>
      <c r="G149" s="218"/>
      <c r="H149" s="222">
        <v>30</v>
      </c>
      <c r="I149" s="223"/>
      <c r="J149" s="218"/>
      <c r="K149" s="218"/>
      <c r="L149" s="224"/>
      <c r="M149" s="225"/>
      <c r="N149" s="226"/>
      <c r="O149" s="226"/>
      <c r="P149" s="226"/>
      <c r="Q149" s="226"/>
      <c r="R149" s="226"/>
      <c r="S149" s="226"/>
      <c r="T149" s="22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28" t="s">
        <v>122</v>
      </c>
      <c r="AU149" s="228" t="s">
        <v>82</v>
      </c>
      <c r="AV149" s="13" t="s">
        <v>82</v>
      </c>
      <c r="AW149" s="13" t="s">
        <v>37</v>
      </c>
      <c r="AX149" s="13" t="s">
        <v>80</v>
      </c>
      <c r="AY149" s="228" t="s">
        <v>111</v>
      </c>
    </row>
    <row r="150" s="2" customFormat="1" ht="24.15" customHeight="1">
      <c r="A150" s="40"/>
      <c r="B150" s="41"/>
      <c r="C150" s="199" t="s">
        <v>227</v>
      </c>
      <c r="D150" s="199" t="s">
        <v>113</v>
      </c>
      <c r="E150" s="200" t="s">
        <v>228</v>
      </c>
      <c r="F150" s="201" t="s">
        <v>229</v>
      </c>
      <c r="G150" s="202" t="s">
        <v>223</v>
      </c>
      <c r="H150" s="203">
        <v>30</v>
      </c>
      <c r="I150" s="204"/>
      <c r="J150" s="205">
        <f>ROUND(I150*H150,2)</f>
        <v>0</v>
      </c>
      <c r="K150" s="201" t="s">
        <v>117</v>
      </c>
      <c r="L150" s="46"/>
      <c r="M150" s="206" t="s">
        <v>19</v>
      </c>
      <c r="N150" s="207" t="s">
        <v>46</v>
      </c>
      <c r="O150" s="86"/>
      <c r="P150" s="208">
        <f>O150*H150</f>
        <v>0</v>
      </c>
      <c r="Q150" s="208">
        <v>0.0001103</v>
      </c>
      <c r="R150" s="208">
        <f>Q150*H150</f>
        <v>0.0033089999999999999</v>
      </c>
      <c r="S150" s="208">
        <v>0</v>
      </c>
      <c r="T150" s="209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0" t="s">
        <v>118</v>
      </c>
      <c r="AT150" s="210" t="s">
        <v>113</v>
      </c>
      <c r="AU150" s="210" t="s">
        <v>82</v>
      </c>
      <c r="AY150" s="19" t="s">
        <v>111</v>
      </c>
      <c r="BE150" s="211">
        <f>IF(N150="základní",J150,0)</f>
        <v>0</v>
      </c>
      <c r="BF150" s="211">
        <f>IF(N150="snížená",J150,0)</f>
        <v>0</v>
      </c>
      <c r="BG150" s="211">
        <f>IF(N150="zákl. přenesená",J150,0)</f>
        <v>0</v>
      </c>
      <c r="BH150" s="211">
        <f>IF(N150="sníž. přenesená",J150,0)</f>
        <v>0</v>
      </c>
      <c r="BI150" s="211">
        <f>IF(N150="nulová",J150,0)</f>
        <v>0</v>
      </c>
      <c r="BJ150" s="19" t="s">
        <v>80</v>
      </c>
      <c r="BK150" s="211">
        <f>ROUND(I150*H150,2)</f>
        <v>0</v>
      </c>
      <c r="BL150" s="19" t="s">
        <v>118</v>
      </c>
      <c r="BM150" s="210" t="s">
        <v>230</v>
      </c>
    </row>
    <row r="151" s="2" customFormat="1">
      <c r="A151" s="40"/>
      <c r="B151" s="41"/>
      <c r="C151" s="42"/>
      <c r="D151" s="212" t="s">
        <v>120</v>
      </c>
      <c r="E151" s="42"/>
      <c r="F151" s="213" t="s">
        <v>231</v>
      </c>
      <c r="G151" s="42"/>
      <c r="H151" s="42"/>
      <c r="I151" s="214"/>
      <c r="J151" s="42"/>
      <c r="K151" s="42"/>
      <c r="L151" s="46"/>
      <c r="M151" s="215"/>
      <c r="N151" s="216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120</v>
      </c>
      <c r="AU151" s="19" t="s">
        <v>82</v>
      </c>
    </row>
    <row r="152" s="14" customFormat="1">
      <c r="A152" s="14"/>
      <c r="B152" s="229"/>
      <c r="C152" s="230"/>
      <c r="D152" s="219" t="s">
        <v>122</v>
      </c>
      <c r="E152" s="231" t="s">
        <v>19</v>
      </c>
      <c r="F152" s="232" t="s">
        <v>134</v>
      </c>
      <c r="G152" s="230"/>
      <c r="H152" s="231" t="s">
        <v>19</v>
      </c>
      <c r="I152" s="233"/>
      <c r="J152" s="230"/>
      <c r="K152" s="230"/>
      <c r="L152" s="234"/>
      <c r="M152" s="235"/>
      <c r="N152" s="236"/>
      <c r="O152" s="236"/>
      <c r="P152" s="236"/>
      <c r="Q152" s="236"/>
      <c r="R152" s="236"/>
      <c r="S152" s="236"/>
      <c r="T152" s="237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38" t="s">
        <v>122</v>
      </c>
      <c r="AU152" s="238" t="s">
        <v>82</v>
      </c>
      <c r="AV152" s="14" t="s">
        <v>80</v>
      </c>
      <c r="AW152" s="14" t="s">
        <v>37</v>
      </c>
      <c r="AX152" s="14" t="s">
        <v>75</v>
      </c>
      <c r="AY152" s="238" t="s">
        <v>111</v>
      </c>
    </row>
    <row r="153" s="13" customFormat="1">
      <c r="A153" s="13"/>
      <c r="B153" s="217"/>
      <c r="C153" s="218"/>
      <c r="D153" s="219" t="s">
        <v>122</v>
      </c>
      <c r="E153" s="220" t="s">
        <v>19</v>
      </c>
      <c r="F153" s="221" t="s">
        <v>232</v>
      </c>
      <c r="G153" s="218"/>
      <c r="H153" s="222">
        <v>30</v>
      </c>
      <c r="I153" s="223"/>
      <c r="J153" s="218"/>
      <c r="K153" s="218"/>
      <c r="L153" s="224"/>
      <c r="M153" s="225"/>
      <c r="N153" s="226"/>
      <c r="O153" s="226"/>
      <c r="P153" s="226"/>
      <c r="Q153" s="226"/>
      <c r="R153" s="226"/>
      <c r="S153" s="226"/>
      <c r="T153" s="22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28" t="s">
        <v>122</v>
      </c>
      <c r="AU153" s="228" t="s">
        <v>82</v>
      </c>
      <c r="AV153" s="13" t="s">
        <v>82</v>
      </c>
      <c r="AW153" s="13" t="s">
        <v>37</v>
      </c>
      <c r="AX153" s="13" t="s">
        <v>80</v>
      </c>
      <c r="AY153" s="228" t="s">
        <v>111</v>
      </c>
    </row>
    <row r="154" s="2" customFormat="1" ht="16.5" customHeight="1">
      <c r="A154" s="40"/>
      <c r="B154" s="41"/>
      <c r="C154" s="199" t="s">
        <v>233</v>
      </c>
      <c r="D154" s="199" t="s">
        <v>113</v>
      </c>
      <c r="E154" s="200" t="s">
        <v>234</v>
      </c>
      <c r="F154" s="201" t="s">
        <v>235</v>
      </c>
      <c r="G154" s="202" t="s">
        <v>116</v>
      </c>
      <c r="H154" s="203">
        <v>88</v>
      </c>
      <c r="I154" s="204"/>
      <c r="J154" s="205">
        <f>ROUND(I154*H154,2)</f>
        <v>0</v>
      </c>
      <c r="K154" s="201" t="s">
        <v>117</v>
      </c>
      <c r="L154" s="46"/>
      <c r="M154" s="206" t="s">
        <v>19</v>
      </c>
      <c r="N154" s="207" t="s">
        <v>46</v>
      </c>
      <c r="O154" s="86"/>
      <c r="P154" s="208">
        <f>O154*H154</f>
        <v>0</v>
      </c>
      <c r="Q154" s="208">
        <v>0.00068749999999999996</v>
      </c>
      <c r="R154" s="208">
        <f>Q154*H154</f>
        <v>0.060499999999999998</v>
      </c>
      <c r="S154" s="208">
        <v>0</v>
      </c>
      <c r="T154" s="209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0" t="s">
        <v>118</v>
      </c>
      <c r="AT154" s="210" t="s">
        <v>113</v>
      </c>
      <c r="AU154" s="210" t="s">
        <v>82</v>
      </c>
      <c r="AY154" s="19" t="s">
        <v>111</v>
      </c>
      <c r="BE154" s="211">
        <f>IF(N154="základní",J154,0)</f>
        <v>0</v>
      </c>
      <c r="BF154" s="211">
        <f>IF(N154="snížená",J154,0)</f>
        <v>0</v>
      </c>
      <c r="BG154" s="211">
        <f>IF(N154="zákl. přenesená",J154,0)</f>
        <v>0</v>
      </c>
      <c r="BH154" s="211">
        <f>IF(N154="sníž. přenesená",J154,0)</f>
        <v>0</v>
      </c>
      <c r="BI154" s="211">
        <f>IF(N154="nulová",J154,0)</f>
        <v>0</v>
      </c>
      <c r="BJ154" s="19" t="s">
        <v>80</v>
      </c>
      <c r="BK154" s="211">
        <f>ROUND(I154*H154,2)</f>
        <v>0</v>
      </c>
      <c r="BL154" s="19" t="s">
        <v>118</v>
      </c>
      <c r="BM154" s="210" t="s">
        <v>236</v>
      </c>
    </row>
    <row r="155" s="2" customFormat="1">
      <c r="A155" s="40"/>
      <c r="B155" s="41"/>
      <c r="C155" s="42"/>
      <c r="D155" s="212" t="s">
        <v>120</v>
      </c>
      <c r="E155" s="42"/>
      <c r="F155" s="213" t="s">
        <v>237</v>
      </c>
      <c r="G155" s="42"/>
      <c r="H155" s="42"/>
      <c r="I155" s="214"/>
      <c r="J155" s="42"/>
      <c r="K155" s="42"/>
      <c r="L155" s="46"/>
      <c r="M155" s="215"/>
      <c r="N155" s="216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120</v>
      </c>
      <c r="AU155" s="19" t="s">
        <v>82</v>
      </c>
    </row>
    <row r="156" s="13" customFormat="1">
      <c r="A156" s="13"/>
      <c r="B156" s="217"/>
      <c r="C156" s="218"/>
      <c r="D156" s="219" t="s">
        <v>122</v>
      </c>
      <c r="E156" s="220" t="s">
        <v>19</v>
      </c>
      <c r="F156" s="221" t="s">
        <v>238</v>
      </c>
      <c r="G156" s="218"/>
      <c r="H156" s="222">
        <v>88</v>
      </c>
      <c r="I156" s="223"/>
      <c r="J156" s="218"/>
      <c r="K156" s="218"/>
      <c r="L156" s="224"/>
      <c r="M156" s="225"/>
      <c r="N156" s="226"/>
      <c r="O156" s="226"/>
      <c r="P156" s="226"/>
      <c r="Q156" s="226"/>
      <c r="R156" s="226"/>
      <c r="S156" s="226"/>
      <c r="T156" s="227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28" t="s">
        <v>122</v>
      </c>
      <c r="AU156" s="228" t="s">
        <v>82</v>
      </c>
      <c r="AV156" s="13" t="s">
        <v>82</v>
      </c>
      <c r="AW156" s="13" t="s">
        <v>37</v>
      </c>
      <c r="AX156" s="13" t="s">
        <v>80</v>
      </c>
      <c r="AY156" s="228" t="s">
        <v>111</v>
      </c>
    </row>
    <row r="157" s="2" customFormat="1" ht="37.8" customHeight="1">
      <c r="A157" s="40"/>
      <c r="B157" s="41"/>
      <c r="C157" s="199" t="s">
        <v>7</v>
      </c>
      <c r="D157" s="199" t="s">
        <v>113</v>
      </c>
      <c r="E157" s="200" t="s">
        <v>239</v>
      </c>
      <c r="F157" s="201" t="s">
        <v>240</v>
      </c>
      <c r="G157" s="202" t="s">
        <v>223</v>
      </c>
      <c r="H157" s="203">
        <v>24</v>
      </c>
      <c r="I157" s="204"/>
      <c r="J157" s="205">
        <f>ROUND(I157*H157,2)</f>
        <v>0</v>
      </c>
      <c r="K157" s="201" t="s">
        <v>117</v>
      </c>
      <c r="L157" s="46"/>
      <c r="M157" s="206" t="s">
        <v>19</v>
      </c>
      <c r="N157" s="207" t="s">
        <v>46</v>
      </c>
      <c r="O157" s="86"/>
      <c r="P157" s="208">
        <f>O157*H157</f>
        <v>0</v>
      </c>
      <c r="Q157" s="208">
        <v>0</v>
      </c>
      <c r="R157" s="208">
        <f>Q157*H157</f>
        <v>0</v>
      </c>
      <c r="S157" s="208">
        <v>0.085999999999999993</v>
      </c>
      <c r="T157" s="209">
        <f>S157*H157</f>
        <v>2.0640000000000001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0" t="s">
        <v>118</v>
      </c>
      <c r="AT157" s="210" t="s">
        <v>113</v>
      </c>
      <c r="AU157" s="210" t="s">
        <v>82</v>
      </c>
      <c r="AY157" s="19" t="s">
        <v>111</v>
      </c>
      <c r="BE157" s="211">
        <f>IF(N157="základní",J157,0)</f>
        <v>0</v>
      </c>
      <c r="BF157" s="211">
        <f>IF(N157="snížená",J157,0)</f>
        <v>0</v>
      </c>
      <c r="BG157" s="211">
        <f>IF(N157="zákl. přenesená",J157,0)</f>
        <v>0</v>
      </c>
      <c r="BH157" s="211">
        <f>IF(N157="sníž. přenesená",J157,0)</f>
        <v>0</v>
      </c>
      <c r="BI157" s="211">
        <f>IF(N157="nulová",J157,0)</f>
        <v>0</v>
      </c>
      <c r="BJ157" s="19" t="s">
        <v>80</v>
      </c>
      <c r="BK157" s="211">
        <f>ROUND(I157*H157,2)</f>
        <v>0</v>
      </c>
      <c r="BL157" s="19" t="s">
        <v>118</v>
      </c>
      <c r="BM157" s="210" t="s">
        <v>241</v>
      </c>
    </row>
    <row r="158" s="2" customFormat="1">
      <c r="A158" s="40"/>
      <c r="B158" s="41"/>
      <c r="C158" s="42"/>
      <c r="D158" s="212" t="s">
        <v>120</v>
      </c>
      <c r="E158" s="42"/>
      <c r="F158" s="213" t="s">
        <v>242</v>
      </c>
      <c r="G158" s="42"/>
      <c r="H158" s="42"/>
      <c r="I158" s="214"/>
      <c r="J158" s="42"/>
      <c r="K158" s="42"/>
      <c r="L158" s="46"/>
      <c r="M158" s="215"/>
      <c r="N158" s="216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120</v>
      </c>
      <c r="AU158" s="19" t="s">
        <v>82</v>
      </c>
    </row>
    <row r="159" s="13" customFormat="1">
      <c r="A159" s="13"/>
      <c r="B159" s="217"/>
      <c r="C159" s="218"/>
      <c r="D159" s="219" t="s">
        <v>122</v>
      </c>
      <c r="E159" s="220" t="s">
        <v>19</v>
      </c>
      <c r="F159" s="221" t="s">
        <v>243</v>
      </c>
      <c r="G159" s="218"/>
      <c r="H159" s="222">
        <v>24</v>
      </c>
      <c r="I159" s="223"/>
      <c r="J159" s="218"/>
      <c r="K159" s="218"/>
      <c r="L159" s="224"/>
      <c r="M159" s="225"/>
      <c r="N159" s="226"/>
      <c r="O159" s="226"/>
      <c r="P159" s="226"/>
      <c r="Q159" s="226"/>
      <c r="R159" s="226"/>
      <c r="S159" s="226"/>
      <c r="T159" s="22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28" t="s">
        <v>122</v>
      </c>
      <c r="AU159" s="228" t="s">
        <v>82</v>
      </c>
      <c r="AV159" s="13" t="s">
        <v>82</v>
      </c>
      <c r="AW159" s="13" t="s">
        <v>37</v>
      </c>
      <c r="AX159" s="13" t="s">
        <v>80</v>
      </c>
      <c r="AY159" s="228" t="s">
        <v>111</v>
      </c>
    </row>
    <row r="160" s="2" customFormat="1" ht="37.8" customHeight="1">
      <c r="A160" s="40"/>
      <c r="B160" s="41"/>
      <c r="C160" s="199" t="s">
        <v>244</v>
      </c>
      <c r="D160" s="199" t="s">
        <v>113</v>
      </c>
      <c r="E160" s="200" t="s">
        <v>245</v>
      </c>
      <c r="F160" s="201" t="s">
        <v>246</v>
      </c>
      <c r="G160" s="202" t="s">
        <v>223</v>
      </c>
      <c r="H160" s="203">
        <v>54</v>
      </c>
      <c r="I160" s="204"/>
      <c r="J160" s="205">
        <f>ROUND(I160*H160,2)</f>
        <v>0</v>
      </c>
      <c r="K160" s="201" t="s">
        <v>117</v>
      </c>
      <c r="L160" s="46"/>
      <c r="M160" s="206" t="s">
        <v>19</v>
      </c>
      <c r="N160" s="207" t="s">
        <v>46</v>
      </c>
      <c r="O160" s="86"/>
      <c r="P160" s="208">
        <f>O160*H160</f>
        <v>0</v>
      </c>
      <c r="Q160" s="208">
        <v>0</v>
      </c>
      <c r="R160" s="208">
        <f>Q160*H160</f>
        <v>0</v>
      </c>
      <c r="S160" s="208">
        <v>0.042999999999999997</v>
      </c>
      <c r="T160" s="209">
        <f>S160*H160</f>
        <v>2.3219999999999996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0" t="s">
        <v>118</v>
      </c>
      <c r="AT160" s="210" t="s">
        <v>113</v>
      </c>
      <c r="AU160" s="210" t="s">
        <v>82</v>
      </c>
      <c r="AY160" s="19" t="s">
        <v>111</v>
      </c>
      <c r="BE160" s="211">
        <f>IF(N160="základní",J160,0)</f>
        <v>0</v>
      </c>
      <c r="BF160" s="211">
        <f>IF(N160="snížená",J160,0)</f>
        <v>0</v>
      </c>
      <c r="BG160" s="211">
        <f>IF(N160="zákl. přenesená",J160,0)</f>
        <v>0</v>
      </c>
      <c r="BH160" s="211">
        <f>IF(N160="sníž. přenesená",J160,0)</f>
        <v>0</v>
      </c>
      <c r="BI160" s="211">
        <f>IF(N160="nulová",J160,0)</f>
        <v>0</v>
      </c>
      <c r="BJ160" s="19" t="s">
        <v>80</v>
      </c>
      <c r="BK160" s="211">
        <f>ROUND(I160*H160,2)</f>
        <v>0</v>
      </c>
      <c r="BL160" s="19" t="s">
        <v>118</v>
      </c>
      <c r="BM160" s="210" t="s">
        <v>247</v>
      </c>
    </row>
    <row r="161" s="2" customFormat="1">
      <c r="A161" s="40"/>
      <c r="B161" s="41"/>
      <c r="C161" s="42"/>
      <c r="D161" s="212" t="s">
        <v>120</v>
      </c>
      <c r="E161" s="42"/>
      <c r="F161" s="213" t="s">
        <v>248</v>
      </c>
      <c r="G161" s="42"/>
      <c r="H161" s="42"/>
      <c r="I161" s="214"/>
      <c r="J161" s="42"/>
      <c r="K161" s="42"/>
      <c r="L161" s="46"/>
      <c r="M161" s="215"/>
      <c r="N161" s="216"/>
      <c r="O161" s="86"/>
      <c r="P161" s="86"/>
      <c r="Q161" s="86"/>
      <c r="R161" s="86"/>
      <c r="S161" s="86"/>
      <c r="T161" s="87"/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T161" s="19" t="s">
        <v>120</v>
      </c>
      <c r="AU161" s="19" t="s">
        <v>82</v>
      </c>
    </row>
    <row r="162" s="13" customFormat="1">
      <c r="A162" s="13"/>
      <c r="B162" s="217"/>
      <c r="C162" s="218"/>
      <c r="D162" s="219" t="s">
        <v>122</v>
      </c>
      <c r="E162" s="220" t="s">
        <v>19</v>
      </c>
      <c r="F162" s="221" t="s">
        <v>249</v>
      </c>
      <c r="G162" s="218"/>
      <c r="H162" s="222">
        <v>54</v>
      </c>
      <c r="I162" s="223"/>
      <c r="J162" s="218"/>
      <c r="K162" s="218"/>
      <c r="L162" s="224"/>
      <c r="M162" s="225"/>
      <c r="N162" s="226"/>
      <c r="O162" s="226"/>
      <c r="P162" s="226"/>
      <c r="Q162" s="226"/>
      <c r="R162" s="226"/>
      <c r="S162" s="226"/>
      <c r="T162" s="22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28" t="s">
        <v>122</v>
      </c>
      <c r="AU162" s="228" t="s">
        <v>82</v>
      </c>
      <c r="AV162" s="13" t="s">
        <v>82</v>
      </c>
      <c r="AW162" s="13" t="s">
        <v>37</v>
      </c>
      <c r="AX162" s="13" t="s">
        <v>80</v>
      </c>
      <c r="AY162" s="228" t="s">
        <v>111</v>
      </c>
    </row>
    <row r="163" s="2" customFormat="1" ht="37.8" customHeight="1">
      <c r="A163" s="40"/>
      <c r="B163" s="41"/>
      <c r="C163" s="199" t="s">
        <v>250</v>
      </c>
      <c r="D163" s="199" t="s">
        <v>113</v>
      </c>
      <c r="E163" s="200" t="s">
        <v>251</v>
      </c>
      <c r="F163" s="201" t="s">
        <v>252</v>
      </c>
      <c r="G163" s="202" t="s">
        <v>116</v>
      </c>
      <c r="H163" s="203">
        <v>493</v>
      </c>
      <c r="I163" s="204"/>
      <c r="J163" s="205">
        <f>ROUND(I163*H163,2)</f>
        <v>0</v>
      </c>
      <c r="K163" s="201" t="s">
        <v>117</v>
      </c>
      <c r="L163" s="46"/>
      <c r="M163" s="206" t="s">
        <v>19</v>
      </c>
      <c r="N163" s="207" t="s">
        <v>46</v>
      </c>
      <c r="O163" s="86"/>
      <c r="P163" s="208">
        <f>O163*H163</f>
        <v>0</v>
      </c>
      <c r="Q163" s="208">
        <v>0</v>
      </c>
      <c r="R163" s="208">
        <f>Q163*H163</f>
        <v>0</v>
      </c>
      <c r="S163" s="208">
        <v>0.126</v>
      </c>
      <c r="T163" s="209">
        <f>S163*H163</f>
        <v>62.118000000000002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0" t="s">
        <v>118</v>
      </c>
      <c r="AT163" s="210" t="s">
        <v>113</v>
      </c>
      <c r="AU163" s="210" t="s">
        <v>82</v>
      </c>
      <c r="AY163" s="19" t="s">
        <v>111</v>
      </c>
      <c r="BE163" s="211">
        <f>IF(N163="základní",J163,0)</f>
        <v>0</v>
      </c>
      <c r="BF163" s="211">
        <f>IF(N163="snížená",J163,0)</f>
        <v>0</v>
      </c>
      <c r="BG163" s="211">
        <f>IF(N163="zákl. přenesená",J163,0)</f>
        <v>0</v>
      </c>
      <c r="BH163" s="211">
        <f>IF(N163="sníž. přenesená",J163,0)</f>
        <v>0</v>
      </c>
      <c r="BI163" s="211">
        <f>IF(N163="nulová",J163,0)</f>
        <v>0</v>
      </c>
      <c r="BJ163" s="19" t="s">
        <v>80</v>
      </c>
      <c r="BK163" s="211">
        <f>ROUND(I163*H163,2)</f>
        <v>0</v>
      </c>
      <c r="BL163" s="19" t="s">
        <v>118</v>
      </c>
      <c r="BM163" s="210" t="s">
        <v>253</v>
      </c>
    </row>
    <row r="164" s="2" customFormat="1">
      <c r="A164" s="40"/>
      <c r="B164" s="41"/>
      <c r="C164" s="42"/>
      <c r="D164" s="212" t="s">
        <v>120</v>
      </c>
      <c r="E164" s="42"/>
      <c r="F164" s="213" t="s">
        <v>254</v>
      </c>
      <c r="G164" s="42"/>
      <c r="H164" s="42"/>
      <c r="I164" s="214"/>
      <c r="J164" s="42"/>
      <c r="K164" s="42"/>
      <c r="L164" s="46"/>
      <c r="M164" s="215"/>
      <c r="N164" s="216"/>
      <c r="O164" s="86"/>
      <c r="P164" s="86"/>
      <c r="Q164" s="86"/>
      <c r="R164" s="86"/>
      <c r="S164" s="86"/>
      <c r="T164" s="87"/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T164" s="19" t="s">
        <v>120</v>
      </c>
      <c r="AU164" s="19" t="s">
        <v>82</v>
      </c>
    </row>
    <row r="165" s="14" customFormat="1">
      <c r="A165" s="14"/>
      <c r="B165" s="229"/>
      <c r="C165" s="230"/>
      <c r="D165" s="219" t="s">
        <v>122</v>
      </c>
      <c r="E165" s="231" t="s">
        <v>19</v>
      </c>
      <c r="F165" s="232" t="s">
        <v>134</v>
      </c>
      <c r="G165" s="230"/>
      <c r="H165" s="231" t="s">
        <v>19</v>
      </c>
      <c r="I165" s="233"/>
      <c r="J165" s="230"/>
      <c r="K165" s="230"/>
      <c r="L165" s="234"/>
      <c r="M165" s="235"/>
      <c r="N165" s="236"/>
      <c r="O165" s="236"/>
      <c r="P165" s="236"/>
      <c r="Q165" s="236"/>
      <c r="R165" s="236"/>
      <c r="S165" s="236"/>
      <c r="T165" s="23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38" t="s">
        <v>122</v>
      </c>
      <c r="AU165" s="238" t="s">
        <v>82</v>
      </c>
      <c r="AV165" s="14" t="s">
        <v>80</v>
      </c>
      <c r="AW165" s="14" t="s">
        <v>37</v>
      </c>
      <c r="AX165" s="14" t="s">
        <v>75</v>
      </c>
      <c r="AY165" s="238" t="s">
        <v>111</v>
      </c>
    </row>
    <row r="166" s="13" customFormat="1">
      <c r="A166" s="13"/>
      <c r="B166" s="217"/>
      <c r="C166" s="218"/>
      <c r="D166" s="219" t="s">
        <v>122</v>
      </c>
      <c r="E166" s="220" t="s">
        <v>19</v>
      </c>
      <c r="F166" s="221" t="s">
        <v>255</v>
      </c>
      <c r="G166" s="218"/>
      <c r="H166" s="222">
        <v>431</v>
      </c>
      <c r="I166" s="223"/>
      <c r="J166" s="218"/>
      <c r="K166" s="218"/>
      <c r="L166" s="224"/>
      <c r="M166" s="225"/>
      <c r="N166" s="226"/>
      <c r="O166" s="226"/>
      <c r="P166" s="226"/>
      <c r="Q166" s="226"/>
      <c r="R166" s="226"/>
      <c r="S166" s="226"/>
      <c r="T166" s="22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28" t="s">
        <v>122</v>
      </c>
      <c r="AU166" s="228" t="s">
        <v>82</v>
      </c>
      <c r="AV166" s="13" t="s">
        <v>82</v>
      </c>
      <c r="AW166" s="13" t="s">
        <v>37</v>
      </c>
      <c r="AX166" s="13" t="s">
        <v>75</v>
      </c>
      <c r="AY166" s="228" t="s">
        <v>111</v>
      </c>
    </row>
    <row r="167" s="13" customFormat="1">
      <c r="A167" s="13"/>
      <c r="B167" s="217"/>
      <c r="C167" s="218"/>
      <c r="D167" s="219" t="s">
        <v>122</v>
      </c>
      <c r="E167" s="220" t="s">
        <v>19</v>
      </c>
      <c r="F167" s="221" t="s">
        <v>256</v>
      </c>
      <c r="G167" s="218"/>
      <c r="H167" s="222">
        <v>62</v>
      </c>
      <c r="I167" s="223"/>
      <c r="J167" s="218"/>
      <c r="K167" s="218"/>
      <c r="L167" s="224"/>
      <c r="M167" s="225"/>
      <c r="N167" s="226"/>
      <c r="O167" s="226"/>
      <c r="P167" s="226"/>
      <c r="Q167" s="226"/>
      <c r="R167" s="226"/>
      <c r="S167" s="226"/>
      <c r="T167" s="227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28" t="s">
        <v>122</v>
      </c>
      <c r="AU167" s="228" t="s">
        <v>82</v>
      </c>
      <c r="AV167" s="13" t="s">
        <v>82</v>
      </c>
      <c r="AW167" s="13" t="s">
        <v>37</v>
      </c>
      <c r="AX167" s="13" t="s">
        <v>75</v>
      </c>
      <c r="AY167" s="228" t="s">
        <v>111</v>
      </c>
    </row>
    <row r="168" s="15" customFormat="1">
      <c r="A168" s="15"/>
      <c r="B168" s="239"/>
      <c r="C168" s="240"/>
      <c r="D168" s="219" t="s">
        <v>122</v>
      </c>
      <c r="E168" s="241" t="s">
        <v>19</v>
      </c>
      <c r="F168" s="242" t="s">
        <v>143</v>
      </c>
      <c r="G168" s="240"/>
      <c r="H168" s="243">
        <v>493</v>
      </c>
      <c r="I168" s="244"/>
      <c r="J168" s="240"/>
      <c r="K168" s="240"/>
      <c r="L168" s="245"/>
      <c r="M168" s="246"/>
      <c r="N168" s="247"/>
      <c r="O168" s="247"/>
      <c r="P168" s="247"/>
      <c r="Q168" s="247"/>
      <c r="R168" s="247"/>
      <c r="S168" s="247"/>
      <c r="T168" s="248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49" t="s">
        <v>122</v>
      </c>
      <c r="AU168" s="249" t="s">
        <v>82</v>
      </c>
      <c r="AV168" s="15" t="s">
        <v>118</v>
      </c>
      <c r="AW168" s="15" t="s">
        <v>37</v>
      </c>
      <c r="AX168" s="15" t="s">
        <v>80</v>
      </c>
      <c r="AY168" s="249" t="s">
        <v>111</v>
      </c>
    </row>
    <row r="169" s="12" customFormat="1" ht="20.88" customHeight="1">
      <c r="A169" s="12"/>
      <c r="B169" s="183"/>
      <c r="C169" s="184"/>
      <c r="D169" s="185" t="s">
        <v>74</v>
      </c>
      <c r="E169" s="197" t="s">
        <v>257</v>
      </c>
      <c r="F169" s="197" t="s">
        <v>258</v>
      </c>
      <c r="G169" s="184"/>
      <c r="H169" s="184"/>
      <c r="I169" s="187"/>
      <c r="J169" s="198">
        <f>BK169</f>
        <v>0</v>
      </c>
      <c r="K169" s="184"/>
      <c r="L169" s="189"/>
      <c r="M169" s="190"/>
      <c r="N169" s="191"/>
      <c r="O169" s="191"/>
      <c r="P169" s="192">
        <f>SUM(P170:P176)</f>
        <v>0</v>
      </c>
      <c r="Q169" s="191"/>
      <c r="R169" s="192">
        <f>SUM(R170:R176)</f>
        <v>0</v>
      </c>
      <c r="S169" s="191"/>
      <c r="T169" s="193">
        <f>SUM(T170:T176)</f>
        <v>0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194" t="s">
        <v>80</v>
      </c>
      <c r="AT169" s="195" t="s">
        <v>74</v>
      </c>
      <c r="AU169" s="195" t="s">
        <v>82</v>
      </c>
      <c r="AY169" s="194" t="s">
        <v>111</v>
      </c>
      <c r="BK169" s="196">
        <f>SUM(BK170:BK176)</f>
        <v>0</v>
      </c>
    </row>
    <row r="170" s="2" customFormat="1" ht="24.15" customHeight="1">
      <c r="A170" s="40"/>
      <c r="B170" s="41"/>
      <c r="C170" s="199" t="s">
        <v>259</v>
      </c>
      <c r="D170" s="199" t="s">
        <v>113</v>
      </c>
      <c r="E170" s="200" t="s">
        <v>260</v>
      </c>
      <c r="F170" s="201" t="s">
        <v>261</v>
      </c>
      <c r="G170" s="202" t="s">
        <v>162</v>
      </c>
      <c r="H170" s="203">
        <v>83.884</v>
      </c>
      <c r="I170" s="204"/>
      <c r="J170" s="205">
        <f>ROUND(I170*H170,2)</f>
        <v>0</v>
      </c>
      <c r="K170" s="201" t="s">
        <v>117</v>
      </c>
      <c r="L170" s="46"/>
      <c r="M170" s="206" t="s">
        <v>19</v>
      </c>
      <c r="N170" s="207" t="s">
        <v>46</v>
      </c>
      <c r="O170" s="86"/>
      <c r="P170" s="208">
        <f>O170*H170</f>
        <v>0</v>
      </c>
      <c r="Q170" s="208">
        <v>0</v>
      </c>
      <c r="R170" s="208">
        <f>Q170*H170</f>
        <v>0</v>
      </c>
      <c r="S170" s="208">
        <v>0</v>
      </c>
      <c r="T170" s="209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0" t="s">
        <v>118</v>
      </c>
      <c r="AT170" s="210" t="s">
        <v>113</v>
      </c>
      <c r="AU170" s="210" t="s">
        <v>129</v>
      </c>
      <c r="AY170" s="19" t="s">
        <v>111</v>
      </c>
      <c r="BE170" s="211">
        <f>IF(N170="základní",J170,0)</f>
        <v>0</v>
      </c>
      <c r="BF170" s="211">
        <f>IF(N170="snížená",J170,0)</f>
        <v>0</v>
      </c>
      <c r="BG170" s="211">
        <f>IF(N170="zákl. přenesená",J170,0)</f>
        <v>0</v>
      </c>
      <c r="BH170" s="211">
        <f>IF(N170="sníž. přenesená",J170,0)</f>
        <v>0</v>
      </c>
      <c r="BI170" s="211">
        <f>IF(N170="nulová",J170,0)</f>
        <v>0</v>
      </c>
      <c r="BJ170" s="19" t="s">
        <v>80</v>
      </c>
      <c r="BK170" s="211">
        <f>ROUND(I170*H170,2)</f>
        <v>0</v>
      </c>
      <c r="BL170" s="19" t="s">
        <v>118</v>
      </c>
      <c r="BM170" s="210" t="s">
        <v>262</v>
      </c>
    </row>
    <row r="171" s="2" customFormat="1">
      <c r="A171" s="40"/>
      <c r="B171" s="41"/>
      <c r="C171" s="42"/>
      <c r="D171" s="212" t="s">
        <v>120</v>
      </c>
      <c r="E171" s="42"/>
      <c r="F171" s="213" t="s">
        <v>263</v>
      </c>
      <c r="G171" s="42"/>
      <c r="H171" s="42"/>
      <c r="I171" s="214"/>
      <c r="J171" s="42"/>
      <c r="K171" s="42"/>
      <c r="L171" s="46"/>
      <c r="M171" s="215"/>
      <c r="N171" s="216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120</v>
      </c>
      <c r="AU171" s="19" t="s">
        <v>129</v>
      </c>
    </row>
    <row r="172" s="2" customFormat="1" ht="24.15" customHeight="1">
      <c r="A172" s="40"/>
      <c r="B172" s="41"/>
      <c r="C172" s="199" t="s">
        <v>264</v>
      </c>
      <c r="D172" s="199" t="s">
        <v>113</v>
      </c>
      <c r="E172" s="200" t="s">
        <v>265</v>
      </c>
      <c r="F172" s="201" t="s">
        <v>266</v>
      </c>
      <c r="G172" s="202" t="s">
        <v>162</v>
      </c>
      <c r="H172" s="203">
        <v>864.55200000000002</v>
      </c>
      <c r="I172" s="204"/>
      <c r="J172" s="205">
        <f>ROUND(I172*H172,2)</f>
        <v>0</v>
      </c>
      <c r="K172" s="201" t="s">
        <v>117</v>
      </c>
      <c r="L172" s="46"/>
      <c r="M172" s="206" t="s">
        <v>19</v>
      </c>
      <c r="N172" s="207" t="s">
        <v>46</v>
      </c>
      <c r="O172" s="86"/>
      <c r="P172" s="208">
        <f>O172*H172</f>
        <v>0</v>
      </c>
      <c r="Q172" s="208">
        <v>0</v>
      </c>
      <c r="R172" s="208">
        <f>Q172*H172</f>
        <v>0</v>
      </c>
      <c r="S172" s="208">
        <v>0</v>
      </c>
      <c r="T172" s="209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0" t="s">
        <v>118</v>
      </c>
      <c r="AT172" s="210" t="s">
        <v>113</v>
      </c>
      <c r="AU172" s="210" t="s">
        <v>129</v>
      </c>
      <c r="AY172" s="19" t="s">
        <v>111</v>
      </c>
      <c r="BE172" s="211">
        <f>IF(N172="základní",J172,0)</f>
        <v>0</v>
      </c>
      <c r="BF172" s="211">
        <f>IF(N172="snížená",J172,0)</f>
        <v>0</v>
      </c>
      <c r="BG172" s="211">
        <f>IF(N172="zákl. přenesená",J172,0)</f>
        <v>0</v>
      </c>
      <c r="BH172" s="211">
        <f>IF(N172="sníž. přenesená",J172,0)</f>
        <v>0</v>
      </c>
      <c r="BI172" s="211">
        <f>IF(N172="nulová",J172,0)</f>
        <v>0</v>
      </c>
      <c r="BJ172" s="19" t="s">
        <v>80</v>
      </c>
      <c r="BK172" s="211">
        <f>ROUND(I172*H172,2)</f>
        <v>0</v>
      </c>
      <c r="BL172" s="19" t="s">
        <v>118</v>
      </c>
      <c r="BM172" s="210" t="s">
        <v>267</v>
      </c>
    </row>
    <row r="173" s="2" customFormat="1">
      <c r="A173" s="40"/>
      <c r="B173" s="41"/>
      <c r="C173" s="42"/>
      <c r="D173" s="212" t="s">
        <v>120</v>
      </c>
      <c r="E173" s="42"/>
      <c r="F173" s="213" t="s">
        <v>268</v>
      </c>
      <c r="G173" s="42"/>
      <c r="H173" s="42"/>
      <c r="I173" s="214"/>
      <c r="J173" s="42"/>
      <c r="K173" s="42"/>
      <c r="L173" s="46"/>
      <c r="M173" s="215"/>
      <c r="N173" s="216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120</v>
      </c>
      <c r="AU173" s="19" t="s">
        <v>129</v>
      </c>
    </row>
    <row r="174" s="13" customFormat="1">
      <c r="A174" s="13"/>
      <c r="B174" s="217"/>
      <c r="C174" s="218"/>
      <c r="D174" s="219" t="s">
        <v>122</v>
      </c>
      <c r="E174" s="220" t="s">
        <v>19</v>
      </c>
      <c r="F174" s="221" t="s">
        <v>269</v>
      </c>
      <c r="G174" s="218"/>
      <c r="H174" s="222">
        <v>864.55200000000002</v>
      </c>
      <c r="I174" s="223"/>
      <c r="J174" s="218"/>
      <c r="K174" s="218"/>
      <c r="L174" s="224"/>
      <c r="M174" s="225"/>
      <c r="N174" s="226"/>
      <c r="O174" s="226"/>
      <c r="P174" s="226"/>
      <c r="Q174" s="226"/>
      <c r="R174" s="226"/>
      <c r="S174" s="226"/>
      <c r="T174" s="22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28" t="s">
        <v>122</v>
      </c>
      <c r="AU174" s="228" t="s">
        <v>129</v>
      </c>
      <c r="AV174" s="13" t="s">
        <v>82</v>
      </c>
      <c r="AW174" s="13" t="s">
        <v>37</v>
      </c>
      <c r="AX174" s="13" t="s">
        <v>80</v>
      </c>
      <c r="AY174" s="228" t="s">
        <v>111</v>
      </c>
    </row>
    <row r="175" s="2" customFormat="1" ht="16.5" customHeight="1">
      <c r="A175" s="40"/>
      <c r="B175" s="41"/>
      <c r="C175" s="199" t="s">
        <v>270</v>
      </c>
      <c r="D175" s="199" t="s">
        <v>113</v>
      </c>
      <c r="E175" s="200" t="s">
        <v>271</v>
      </c>
      <c r="F175" s="201" t="s">
        <v>272</v>
      </c>
      <c r="G175" s="202" t="s">
        <v>162</v>
      </c>
      <c r="H175" s="203">
        <v>83.884</v>
      </c>
      <c r="I175" s="204"/>
      <c r="J175" s="205">
        <f>ROUND(I175*H175,2)</f>
        <v>0</v>
      </c>
      <c r="K175" s="201" t="s">
        <v>117</v>
      </c>
      <c r="L175" s="46"/>
      <c r="M175" s="206" t="s">
        <v>19</v>
      </c>
      <c r="N175" s="207" t="s">
        <v>46</v>
      </c>
      <c r="O175" s="86"/>
      <c r="P175" s="208">
        <f>O175*H175</f>
        <v>0</v>
      </c>
      <c r="Q175" s="208">
        <v>0</v>
      </c>
      <c r="R175" s="208">
        <f>Q175*H175</f>
        <v>0</v>
      </c>
      <c r="S175" s="208">
        <v>0</v>
      </c>
      <c r="T175" s="209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0" t="s">
        <v>118</v>
      </c>
      <c r="AT175" s="210" t="s">
        <v>113</v>
      </c>
      <c r="AU175" s="210" t="s">
        <v>129</v>
      </c>
      <c r="AY175" s="19" t="s">
        <v>111</v>
      </c>
      <c r="BE175" s="211">
        <f>IF(N175="základní",J175,0)</f>
        <v>0</v>
      </c>
      <c r="BF175" s="211">
        <f>IF(N175="snížená",J175,0)</f>
        <v>0</v>
      </c>
      <c r="BG175" s="211">
        <f>IF(N175="zákl. přenesená",J175,0)</f>
        <v>0</v>
      </c>
      <c r="BH175" s="211">
        <f>IF(N175="sníž. přenesená",J175,0)</f>
        <v>0</v>
      </c>
      <c r="BI175" s="211">
        <f>IF(N175="nulová",J175,0)</f>
        <v>0</v>
      </c>
      <c r="BJ175" s="19" t="s">
        <v>80</v>
      </c>
      <c r="BK175" s="211">
        <f>ROUND(I175*H175,2)</f>
        <v>0</v>
      </c>
      <c r="BL175" s="19" t="s">
        <v>118</v>
      </c>
      <c r="BM175" s="210" t="s">
        <v>273</v>
      </c>
    </row>
    <row r="176" s="2" customFormat="1">
      <c r="A176" s="40"/>
      <c r="B176" s="41"/>
      <c r="C176" s="42"/>
      <c r="D176" s="212" t="s">
        <v>120</v>
      </c>
      <c r="E176" s="42"/>
      <c r="F176" s="213" t="s">
        <v>274</v>
      </c>
      <c r="G176" s="42"/>
      <c r="H176" s="42"/>
      <c r="I176" s="214"/>
      <c r="J176" s="42"/>
      <c r="K176" s="42"/>
      <c r="L176" s="46"/>
      <c r="M176" s="215"/>
      <c r="N176" s="216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120</v>
      </c>
      <c r="AU176" s="19" t="s">
        <v>129</v>
      </c>
    </row>
    <row r="177" s="12" customFormat="1" ht="22.8" customHeight="1">
      <c r="A177" s="12"/>
      <c r="B177" s="183"/>
      <c r="C177" s="184"/>
      <c r="D177" s="185" t="s">
        <v>74</v>
      </c>
      <c r="E177" s="197" t="s">
        <v>275</v>
      </c>
      <c r="F177" s="197" t="s">
        <v>276</v>
      </c>
      <c r="G177" s="184"/>
      <c r="H177" s="184"/>
      <c r="I177" s="187"/>
      <c r="J177" s="198">
        <f>BK177</f>
        <v>0</v>
      </c>
      <c r="K177" s="184"/>
      <c r="L177" s="189"/>
      <c r="M177" s="190"/>
      <c r="N177" s="191"/>
      <c r="O177" s="191"/>
      <c r="P177" s="192">
        <f>SUM(P178:P179)</f>
        <v>0</v>
      </c>
      <c r="Q177" s="191"/>
      <c r="R177" s="192">
        <f>SUM(R178:R179)</f>
        <v>0</v>
      </c>
      <c r="S177" s="191"/>
      <c r="T177" s="193">
        <f>SUM(T178:T179)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194" t="s">
        <v>80</v>
      </c>
      <c r="AT177" s="195" t="s">
        <v>74</v>
      </c>
      <c r="AU177" s="195" t="s">
        <v>80</v>
      </c>
      <c r="AY177" s="194" t="s">
        <v>111</v>
      </c>
      <c r="BK177" s="196">
        <f>SUM(BK178:BK179)</f>
        <v>0</v>
      </c>
    </row>
    <row r="178" s="2" customFormat="1" ht="24.15" customHeight="1">
      <c r="A178" s="40"/>
      <c r="B178" s="41"/>
      <c r="C178" s="199" t="s">
        <v>277</v>
      </c>
      <c r="D178" s="199" t="s">
        <v>113</v>
      </c>
      <c r="E178" s="200" t="s">
        <v>278</v>
      </c>
      <c r="F178" s="201" t="s">
        <v>161</v>
      </c>
      <c r="G178" s="202" t="s">
        <v>162</v>
      </c>
      <c r="H178" s="203">
        <v>83.884</v>
      </c>
      <c r="I178" s="204"/>
      <c r="J178" s="205">
        <f>ROUND(I178*H178,2)</f>
        <v>0</v>
      </c>
      <c r="K178" s="201" t="s">
        <v>117</v>
      </c>
      <c r="L178" s="46"/>
      <c r="M178" s="206" t="s">
        <v>19</v>
      </c>
      <c r="N178" s="207" t="s">
        <v>46</v>
      </c>
      <c r="O178" s="86"/>
      <c r="P178" s="208">
        <f>O178*H178</f>
        <v>0</v>
      </c>
      <c r="Q178" s="208">
        <v>0</v>
      </c>
      <c r="R178" s="208">
        <f>Q178*H178</f>
        <v>0</v>
      </c>
      <c r="S178" s="208">
        <v>0</v>
      </c>
      <c r="T178" s="209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0" t="s">
        <v>118</v>
      </c>
      <c r="AT178" s="210" t="s">
        <v>113</v>
      </c>
      <c r="AU178" s="210" t="s">
        <v>82</v>
      </c>
      <c r="AY178" s="19" t="s">
        <v>111</v>
      </c>
      <c r="BE178" s="211">
        <f>IF(N178="základní",J178,0)</f>
        <v>0</v>
      </c>
      <c r="BF178" s="211">
        <f>IF(N178="snížená",J178,0)</f>
        <v>0</v>
      </c>
      <c r="BG178" s="211">
        <f>IF(N178="zákl. přenesená",J178,0)</f>
        <v>0</v>
      </c>
      <c r="BH178" s="211">
        <f>IF(N178="sníž. přenesená",J178,0)</f>
        <v>0</v>
      </c>
      <c r="BI178" s="211">
        <f>IF(N178="nulová",J178,0)</f>
        <v>0</v>
      </c>
      <c r="BJ178" s="19" t="s">
        <v>80</v>
      </c>
      <c r="BK178" s="211">
        <f>ROUND(I178*H178,2)</f>
        <v>0</v>
      </c>
      <c r="BL178" s="19" t="s">
        <v>118</v>
      </c>
      <c r="BM178" s="210" t="s">
        <v>279</v>
      </c>
    </row>
    <row r="179" s="2" customFormat="1">
      <c r="A179" s="40"/>
      <c r="B179" s="41"/>
      <c r="C179" s="42"/>
      <c r="D179" s="212" t="s">
        <v>120</v>
      </c>
      <c r="E179" s="42"/>
      <c r="F179" s="213" t="s">
        <v>280</v>
      </c>
      <c r="G179" s="42"/>
      <c r="H179" s="42"/>
      <c r="I179" s="214"/>
      <c r="J179" s="42"/>
      <c r="K179" s="42"/>
      <c r="L179" s="46"/>
      <c r="M179" s="215"/>
      <c r="N179" s="216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120</v>
      </c>
      <c r="AU179" s="19" t="s">
        <v>82</v>
      </c>
    </row>
    <row r="180" s="12" customFormat="1" ht="22.8" customHeight="1">
      <c r="A180" s="12"/>
      <c r="B180" s="183"/>
      <c r="C180" s="184"/>
      <c r="D180" s="185" t="s">
        <v>74</v>
      </c>
      <c r="E180" s="197" t="s">
        <v>281</v>
      </c>
      <c r="F180" s="197" t="s">
        <v>282</v>
      </c>
      <c r="G180" s="184"/>
      <c r="H180" s="184"/>
      <c r="I180" s="187"/>
      <c r="J180" s="198">
        <f>BK180</f>
        <v>0</v>
      </c>
      <c r="K180" s="184"/>
      <c r="L180" s="189"/>
      <c r="M180" s="190"/>
      <c r="N180" s="191"/>
      <c r="O180" s="191"/>
      <c r="P180" s="192">
        <f>SUM(P181:P182)</f>
        <v>0</v>
      </c>
      <c r="Q180" s="191"/>
      <c r="R180" s="192">
        <f>SUM(R181:R182)</f>
        <v>0</v>
      </c>
      <c r="S180" s="191"/>
      <c r="T180" s="193">
        <f>SUM(T181:T182)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194" t="s">
        <v>80</v>
      </c>
      <c r="AT180" s="195" t="s">
        <v>74</v>
      </c>
      <c r="AU180" s="195" t="s">
        <v>80</v>
      </c>
      <c r="AY180" s="194" t="s">
        <v>111</v>
      </c>
      <c r="BK180" s="196">
        <f>SUM(BK181:BK182)</f>
        <v>0</v>
      </c>
    </row>
    <row r="181" s="2" customFormat="1" ht="24.15" customHeight="1">
      <c r="A181" s="40"/>
      <c r="B181" s="41"/>
      <c r="C181" s="199" t="s">
        <v>283</v>
      </c>
      <c r="D181" s="199" t="s">
        <v>113</v>
      </c>
      <c r="E181" s="200" t="s">
        <v>284</v>
      </c>
      <c r="F181" s="201" t="s">
        <v>285</v>
      </c>
      <c r="G181" s="202" t="s">
        <v>162</v>
      </c>
      <c r="H181" s="203">
        <v>93.159999999999997</v>
      </c>
      <c r="I181" s="204"/>
      <c r="J181" s="205">
        <f>ROUND(I181*H181,2)</f>
        <v>0</v>
      </c>
      <c r="K181" s="201" t="s">
        <v>117</v>
      </c>
      <c r="L181" s="46"/>
      <c r="M181" s="206" t="s">
        <v>19</v>
      </c>
      <c r="N181" s="207" t="s">
        <v>46</v>
      </c>
      <c r="O181" s="86"/>
      <c r="P181" s="208">
        <f>O181*H181</f>
        <v>0</v>
      </c>
      <c r="Q181" s="208">
        <v>0</v>
      </c>
      <c r="R181" s="208">
        <f>Q181*H181</f>
        <v>0</v>
      </c>
      <c r="S181" s="208">
        <v>0</v>
      </c>
      <c r="T181" s="209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0" t="s">
        <v>118</v>
      </c>
      <c r="AT181" s="210" t="s">
        <v>113</v>
      </c>
      <c r="AU181" s="210" t="s">
        <v>82</v>
      </c>
      <c r="AY181" s="19" t="s">
        <v>111</v>
      </c>
      <c r="BE181" s="211">
        <f>IF(N181="základní",J181,0)</f>
        <v>0</v>
      </c>
      <c r="BF181" s="211">
        <f>IF(N181="snížená",J181,0)</f>
        <v>0</v>
      </c>
      <c r="BG181" s="211">
        <f>IF(N181="zákl. přenesená",J181,0)</f>
        <v>0</v>
      </c>
      <c r="BH181" s="211">
        <f>IF(N181="sníž. přenesená",J181,0)</f>
        <v>0</v>
      </c>
      <c r="BI181" s="211">
        <f>IF(N181="nulová",J181,0)</f>
        <v>0</v>
      </c>
      <c r="BJ181" s="19" t="s">
        <v>80</v>
      </c>
      <c r="BK181" s="211">
        <f>ROUND(I181*H181,2)</f>
        <v>0</v>
      </c>
      <c r="BL181" s="19" t="s">
        <v>118</v>
      </c>
      <c r="BM181" s="210" t="s">
        <v>286</v>
      </c>
    </row>
    <row r="182" s="2" customFormat="1">
      <c r="A182" s="40"/>
      <c r="B182" s="41"/>
      <c r="C182" s="42"/>
      <c r="D182" s="212" t="s">
        <v>120</v>
      </c>
      <c r="E182" s="42"/>
      <c r="F182" s="213" t="s">
        <v>287</v>
      </c>
      <c r="G182" s="42"/>
      <c r="H182" s="42"/>
      <c r="I182" s="214"/>
      <c r="J182" s="42"/>
      <c r="K182" s="42"/>
      <c r="L182" s="46"/>
      <c r="M182" s="215"/>
      <c r="N182" s="216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120</v>
      </c>
      <c r="AU182" s="19" t="s">
        <v>82</v>
      </c>
    </row>
    <row r="183" s="12" customFormat="1" ht="25.92" customHeight="1">
      <c r="A183" s="12"/>
      <c r="B183" s="183"/>
      <c r="C183" s="184"/>
      <c r="D183" s="185" t="s">
        <v>74</v>
      </c>
      <c r="E183" s="186" t="s">
        <v>288</v>
      </c>
      <c r="F183" s="186" t="s">
        <v>289</v>
      </c>
      <c r="G183" s="184"/>
      <c r="H183" s="184"/>
      <c r="I183" s="187"/>
      <c r="J183" s="188">
        <f>BK183</f>
        <v>0</v>
      </c>
      <c r="K183" s="184"/>
      <c r="L183" s="189"/>
      <c r="M183" s="190"/>
      <c r="N183" s="191"/>
      <c r="O183" s="191"/>
      <c r="P183" s="192">
        <f>SUM(P184:P187)</f>
        <v>0</v>
      </c>
      <c r="Q183" s="191"/>
      <c r="R183" s="192">
        <f>SUM(R184:R187)</f>
        <v>0</v>
      </c>
      <c r="S183" s="191"/>
      <c r="T183" s="193">
        <f>SUM(T184:T187)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194" t="s">
        <v>144</v>
      </c>
      <c r="AT183" s="195" t="s">
        <v>74</v>
      </c>
      <c r="AU183" s="195" t="s">
        <v>75</v>
      </c>
      <c r="AY183" s="194" t="s">
        <v>111</v>
      </c>
      <c r="BK183" s="196">
        <f>SUM(BK184:BK187)</f>
        <v>0</v>
      </c>
    </row>
    <row r="184" s="2" customFormat="1" ht="24.15" customHeight="1">
      <c r="A184" s="40"/>
      <c r="B184" s="41"/>
      <c r="C184" s="199" t="s">
        <v>290</v>
      </c>
      <c r="D184" s="199" t="s">
        <v>113</v>
      </c>
      <c r="E184" s="200" t="s">
        <v>291</v>
      </c>
      <c r="F184" s="201" t="s">
        <v>292</v>
      </c>
      <c r="G184" s="202" t="s">
        <v>293</v>
      </c>
      <c r="H184" s="203">
        <v>1</v>
      </c>
      <c r="I184" s="204"/>
      <c r="J184" s="205">
        <f>ROUND(I184*H184,2)</f>
        <v>0</v>
      </c>
      <c r="K184" s="201" t="s">
        <v>19</v>
      </c>
      <c r="L184" s="46"/>
      <c r="M184" s="206" t="s">
        <v>19</v>
      </c>
      <c r="N184" s="207" t="s">
        <v>46</v>
      </c>
      <c r="O184" s="86"/>
      <c r="P184" s="208">
        <f>O184*H184</f>
        <v>0</v>
      </c>
      <c r="Q184" s="208">
        <v>0</v>
      </c>
      <c r="R184" s="208">
        <f>Q184*H184</f>
        <v>0</v>
      </c>
      <c r="S184" s="208">
        <v>0</v>
      </c>
      <c r="T184" s="209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0" t="s">
        <v>118</v>
      </c>
      <c r="AT184" s="210" t="s">
        <v>113</v>
      </c>
      <c r="AU184" s="210" t="s">
        <v>80</v>
      </c>
      <c r="AY184" s="19" t="s">
        <v>111</v>
      </c>
      <c r="BE184" s="211">
        <f>IF(N184="základní",J184,0)</f>
        <v>0</v>
      </c>
      <c r="BF184" s="211">
        <f>IF(N184="snížená",J184,0)</f>
        <v>0</v>
      </c>
      <c r="BG184" s="211">
        <f>IF(N184="zákl. přenesená",J184,0)</f>
        <v>0</v>
      </c>
      <c r="BH184" s="211">
        <f>IF(N184="sníž. přenesená",J184,0)</f>
        <v>0</v>
      </c>
      <c r="BI184" s="211">
        <f>IF(N184="nulová",J184,0)</f>
        <v>0</v>
      </c>
      <c r="BJ184" s="19" t="s">
        <v>80</v>
      </c>
      <c r="BK184" s="211">
        <f>ROUND(I184*H184,2)</f>
        <v>0</v>
      </c>
      <c r="BL184" s="19" t="s">
        <v>118</v>
      </c>
      <c r="BM184" s="210" t="s">
        <v>294</v>
      </c>
    </row>
    <row r="185" s="2" customFormat="1" ht="16.5" customHeight="1">
      <c r="A185" s="40"/>
      <c r="B185" s="41"/>
      <c r="C185" s="199" t="s">
        <v>295</v>
      </c>
      <c r="D185" s="199" t="s">
        <v>113</v>
      </c>
      <c r="E185" s="200" t="s">
        <v>296</v>
      </c>
      <c r="F185" s="201" t="s">
        <v>297</v>
      </c>
      <c r="G185" s="202" t="s">
        <v>293</v>
      </c>
      <c r="H185" s="203">
        <v>1</v>
      </c>
      <c r="I185" s="204"/>
      <c r="J185" s="205">
        <f>ROUND(I185*H185,2)</f>
        <v>0</v>
      </c>
      <c r="K185" s="201" t="s">
        <v>19</v>
      </c>
      <c r="L185" s="46"/>
      <c r="M185" s="206" t="s">
        <v>19</v>
      </c>
      <c r="N185" s="207" t="s">
        <v>46</v>
      </c>
      <c r="O185" s="86"/>
      <c r="P185" s="208">
        <f>O185*H185</f>
        <v>0</v>
      </c>
      <c r="Q185" s="208">
        <v>0</v>
      </c>
      <c r="R185" s="208">
        <f>Q185*H185</f>
        <v>0</v>
      </c>
      <c r="S185" s="208">
        <v>0</v>
      </c>
      <c r="T185" s="209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0" t="s">
        <v>118</v>
      </c>
      <c r="AT185" s="210" t="s">
        <v>113</v>
      </c>
      <c r="AU185" s="210" t="s">
        <v>80</v>
      </c>
      <c r="AY185" s="19" t="s">
        <v>111</v>
      </c>
      <c r="BE185" s="211">
        <f>IF(N185="základní",J185,0)</f>
        <v>0</v>
      </c>
      <c r="BF185" s="211">
        <f>IF(N185="snížená",J185,0)</f>
        <v>0</v>
      </c>
      <c r="BG185" s="211">
        <f>IF(N185="zákl. přenesená",J185,0)</f>
        <v>0</v>
      </c>
      <c r="BH185" s="211">
        <f>IF(N185="sníž. přenesená",J185,0)</f>
        <v>0</v>
      </c>
      <c r="BI185" s="211">
        <f>IF(N185="nulová",J185,0)</f>
        <v>0</v>
      </c>
      <c r="BJ185" s="19" t="s">
        <v>80</v>
      </c>
      <c r="BK185" s="211">
        <f>ROUND(I185*H185,2)</f>
        <v>0</v>
      </c>
      <c r="BL185" s="19" t="s">
        <v>118</v>
      </c>
      <c r="BM185" s="210" t="s">
        <v>298</v>
      </c>
    </row>
    <row r="186" s="2" customFormat="1" ht="66.75" customHeight="1">
      <c r="A186" s="40"/>
      <c r="B186" s="41"/>
      <c r="C186" s="199" t="s">
        <v>299</v>
      </c>
      <c r="D186" s="199" t="s">
        <v>113</v>
      </c>
      <c r="E186" s="200" t="s">
        <v>300</v>
      </c>
      <c r="F186" s="201" t="s">
        <v>301</v>
      </c>
      <c r="G186" s="202" t="s">
        <v>293</v>
      </c>
      <c r="H186" s="203">
        <v>1</v>
      </c>
      <c r="I186" s="204"/>
      <c r="J186" s="205">
        <f>ROUND(I186*H186,2)</f>
        <v>0</v>
      </c>
      <c r="K186" s="201" t="s">
        <v>19</v>
      </c>
      <c r="L186" s="46"/>
      <c r="M186" s="206" t="s">
        <v>19</v>
      </c>
      <c r="N186" s="207" t="s">
        <v>46</v>
      </c>
      <c r="O186" s="86"/>
      <c r="P186" s="208">
        <f>O186*H186</f>
        <v>0</v>
      </c>
      <c r="Q186" s="208">
        <v>0</v>
      </c>
      <c r="R186" s="208">
        <f>Q186*H186</f>
        <v>0</v>
      </c>
      <c r="S186" s="208">
        <v>0</v>
      </c>
      <c r="T186" s="209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0" t="s">
        <v>118</v>
      </c>
      <c r="AT186" s="210" t="s">
        <v>113</v>
      </c>
      <c r="AU186" s="210" t="s">
        <v>80</v>
      </c>
      <c r="AY186" s="19" t="s">
        <v>111</v>
      </c>
      <c r="BE186" s="211">
        <f>IF(N186="základní",J186,0)</f>
        <v>0</v>
      </c>
      <c r="BF186" s="211">
        <f>IF(N186="snížená",J186,0)</f>
        <v>0</v>
      </c>
      <c r="BG186" s="211">
        <f>IF(N186="zákl. přenesená",J186,0)</f>
        <v>0</v>
      </c>
      <c r="BH186" s="211">
        <f>IF(N186="sníž. přenesená",J186,0)</f>
        <v>0</v>
      </c>
      <c r="BI186" s="211">
        <f>IF(N186="nulová",J186,0)</f>
        <v>0</v>
      </c>
      <c r="BJ186" s="19" t="s">
        <v>80</v>
      </c>
      <c r="BK186" s="211">
        <f>ROUND(I186*H186,2)</f>
        <v>0</v>
      </c>
      <c r="BL186" s="19" t="s">
        <v>118</v>
      </c>
      <c r="BM186" s="210" t="s">
        <v>302</v>
      </c>
    </row>
    <row r="187" s="2" customFormat="1" ht="21.75" customHeight="1">
      <c r="A187" s="40"/>
      <c r="B187" s="41"/>
      <c r="C187" s="199" t="s">
        <v>303</v>
      </c>
      <c r="D187" s="199" t="s">
        <v>113</v>
      </c>
      <c r="E187" s="200" t="s">
        <v>304</v>
      </c>
      <c r="F187" s="201" t="s">
        <v>305</v>
      </c>
      <c r="G187" s="202" t="s">
        <v>293</v>
      </c>
      <c r="H187" s="203">
        <v>1</v>
      </c>
      <c r="I187" s="204"/>
      <c r="J187" s="205">
        <f>ROUND(I187*H187,2)</f>
        <v>0</v>
      </c>
      <c r="K187" s="201" t="s">
        <v>19</v>
      </c>
      <c r="L187" s="46"/>
      <c r="M187" s="250" t="s">
        <v>19</v>
      </c>
      <c r="N187" s="251" t="s">
        <v>46</v>
      </c>
      <c r="O187" s="252"/>
      <c r="P187" s="253">
        <f>O187*H187</f>
        <v>0</v>
      </c>
      <c r="Q187" s="253">
        <v>0</v>
      </c>
      <c r="R187" s="253">
        <f>Q187*H187</f>
        <v>0</v>
      </c>
      <c r="S187" s="253">
        <v>0</v>
      </c>
      <c r="T187" s="254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0" t="s">
        <v>118</v>
      </c>
      <c r="AT187" s="210" t="s">
        <v>113</v>
      </c>
      <c r="AU187" s="210" t="s">
        <v>80</v>
      </c>
      <c r="AY187" s="19" t="s">
        <v>111</v>
      </c>
      <c r="BE187" s="211">
        <f>IF(N187="základní",J187,0)</f>
        <v>0</v>
      </c>
      <c r="BF187" s="211">
        <f>IF(N187="snížená",J187,0)</f>
        <v>0</v>
      </c>
      <c r="BG187" s="211">
        <f>IF(N187="zákl. přenesená",J187,0)</f>
        <v>0</v>
      </c>
      <c r="BH187" s="211">
        <f>IF(N187="sníž. přenesená",J187,0)</f>
        <v>0</v>
      </c>
      <c r="BI187" s="211">
        <f>IF(N187="nulová",J187,0)</f>
        <v>0</v>
      </c>
      <c r="BJ187" s="19" t="s">
        <v>80</v>
      </c>
      <c r="BK187" s="211">
        <f>ROUND(I187*H187,2)</f>
        <v>0</v>
      </c>
      <c r="BL187" s="19" t="s">
        <v>118</v>
      </c>
      <c r="BM187" s="210" t="s">
        <v>306</v>
      </c>
    </row>
    <row r="188" s="2" customFormat="1" ht="6.96" customHeight="1">
      <c r="A188" s="40"/>
      <c r="B188" s="61"/>
      <c r="C188" s="62"/>
      <c r="D188" s="62"/>
      <c r="E188" s="62"/>
      <c r="F188" s="62"/>
      <c r="G188" s="62"/>
      <c r="H188" s="62"/>
      <c r="I188" s="62"/>
      <c r="J188" s="62"/>
      <c r="K188" s="62"/>
      <c r="L188" s="46"/>
      <c r="M188" s="40"/>
      <c r="O188" s="40"/>
      <c r="P188" s="40"/>
      <c r="Q188" s="40"/>
      <c r="R188" s="40"/>
      <c r="S188" s="40"/>
      <c r="T188" s="40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</row>
  </sheetData>
  <sheetProtection sheet="1" autoFilter="0" formatColumns="0" formatRows="0" objects="1" scenarios="1" spinCount="100000" saltValue="jUMYmR17bfJ0B4YuZqhc5xaZ0oNOGLy2ybtmOe9VV48UZ9BNtTQh8UnT7Yb21JFiUNdYCVJjJVzgsJtEDM7wUw==" hashValue="kJ9Ru6pWf79ysqMAbnM5JF3ENLiEQnKnI0wKZv236po0epeY9bE3h13aWr0yYMVkTd3CC1x3H6Q/h+y7xivKZw==" algorithmName="SHA-512" password="CC35"/>
  <autoFilter ref="C80:K187"/>
  <mergeCells count="6">
    <mergeCell ref="E7:H7"/>
    <mergeCell ref="E16:H16"/>
    <mergeCell ref="E25:H25"/>
    <mergeCell ref="E46:H46"/>
    <mergeCell ref="E73:H73"/>
    <mergeCell ref="L2:V2"/>
  </mergeCells>
  <hyperlinks>
    <hyperlink ref="F85" r:id="rId1" display="https://podminky.urs.cz/item/CS_URS_2024_01/111211101"/>
    <hyperlink ref="F88" r:id="rId2" display="https://podminky.urs.cz/item/CS_URS_2024_01/113107343"/>
    <hyperlink ref="F91" r:id="rId3" display="https://podminky.urs.cz/item/CS_URS_2024_01/113108442"/>
    <hyperlink ref="F95" r:id="rId4" display="https://podminky.urs.cz/item/CS_URS_2024_01/122251101"/>
    <hyperlink ref="F100" r:id="rId5" display="https://podminky.urs.cz/item/CS_URS_2024_01/162751117"/>
    <hyperlink ref="F105" r:id="rId6" display="https://podminky.urs.cz/item/CS_URS_2024_01/162751119"/>
    <hyperlink ref="F107" r:id="rId7" display="https://podminky.urs.cz/item/CS_URS_2024_01/171201201"/>
    <hyperlink ref="F112" r:id="rId8" display="https://podminky.urs.cz/item/CS_URS_2024_01/171201231"/>
    <hyperlink ref="F117" r:id="rId9" display="https://podminky.urs.cz/item/CS_URS_2024_01/181951112"/>
    <hyperlink ref="F120" r:id="rId10" display="https://podminky.urs.cz/item/CS_URS_2024_01/564681011"/>
    <hyperlink ref="F123" r:id="rId11" display="https://podminky.urs.cz/item/CS_URS_2024_01/564831111"/>
    <hyperlink ref="F127" r:id="rId12" display="https://podminky.urs.cz/item/CS_URS_2024_01/564861011"/>
    <hyperlink ref="F130" r:id="rId13" display="https://podminky.urs.cz/item/CS_URS_2024_01/564931412"/>
    <hyperlink ref="F134" r:id="rId14" display="https://podminky.urs.cz/item/CS_URS_2024_01/564950413"/>
    <hyperlink ref="F137" r:id="rId15" display="https://podminky.urs.cz/item/CS_URS_2024_01/569931132"/>
    <hyperlink ref="F141" r:id="rId16" display="https://podminky.urs.cz/item/CS_URS_2024_01/573421111"/>
    <hyperlink ref="F143" r:id="rId17" display="https://podminky.urs.cz/item/CS_URS_2024_01/577144111"/>
    <hyperlink ref="F147" r:id="rId18" display="https://podminky.urs.cz/item/CS_URS_2024_01/919112213"/>
    <hyperlink ref="F151" r:id="rId19" display="https://podminky.urs.cz/item/CS_URS_2024_01/919121112"/>
    <hyperlink ref="F155" r:id="rId20" display="https://podminky.urs.cz/item/CS_URS_2024_01/919726123"/>
    <hyperlink ref="F158" r:id="rId21" display="https://podminky.urs.cz/item/CS_URS_2024_01/938902201"/>
    <hyperlink ref="F161" r:id="rId22" display="https://podminky.urs.cz/item/CS_URS_2024_01/938902411"/>
    <hyperlink ref="F164" r:id="rId23" display="https://podminky.urs.cz/item/CS_URS_2024_01/938909611"/>
    <hyperlink ref="F171" r:id="rId24" display="https://podminky.urs.cz/item/CS_URS_2024_01/997221551"/>
    <hyperlink ref="F173" r:id="rId25" display="https://podminky.urs.cz/item/CS_URS_2024_01/997221559"/>
    <hyperlink ref="F176" r:id="rId26" display="https://podminky.urs.cz/item/CS_URS_2024_01/997221611"/>
    <hyperlink ref="F179" r:id="rId27" display="https://podminky.urs.cz/item/CS_URS_2024_01/997221873"/>
    <hyperlink ref="F182" r:id="rId28" display="https://podminky.urs.cz/item/CS_URS_2024_01/998225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55" customWidth="1"/>
    <col min="2" max="2" width="1.667969" style="255" customWidth="1"/>
    <col min="3" max="4" width="5" style="255" customWidth="1"/>
    <col min="5" max="5" width="11.66016" style="255" customWidth="1"/>
    <col min="6" max="6" width="9.160156" style="255" customWidth="1"/>
    <col min="7" max="7" width="5" style="255" customWidth="1"/>
    <col min="8" max="8" width="77.83203" style="255" customWidth="1"/>
    <col min="9" max="10" width="20" style="255" customWidth="1"/>
    <col min="11" max="11" width="1.667969" style="255" customWidth="1"/>
  </cols>
  <sheetData>
    <row r="1" s="1" customFormat="1" ht="37.5" customHeight="1"/>
    <row r="2" s="1" customFormat="1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6" customFormat="1" ht="45" customHeight="1">
      <c r="B3" s="259"/>
      <c r="C3" s="260" t="s">
        <v>307</v>
      </c>
      <c r="D3" s="260"/>
      <c r="E3" s="260"/>
      <c r="F3" s="260"/>
      <c r="G3" s="260"/>
      <c r="H3" s="260"/>
      <c r="I3" s="260"/>
      <c r="J3" s="260"/>
      <c r="K3" s="261"/>
    </row>
    <row r="4" s="1" customFormat="1" ht="25.5" customHeight="1">
      <c r="B4" s="262"/>
      <c r="C4" s="263" t="s">
        <v>308</v>
      </c>
      <c r="D4" s="263"/>
      <c r="E4" s="263"/>
      <c r="F4" s="263"/>
      <c r="G4" s="263"/>
      <c r="H4" s="263"/>
      <c r="I4" s="263"/>
      <c r="J4" s="263"/>
      <c r="K4" s="264"/>
    </row>
    <row r="5" s="1" customFormat="1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s="1" customFormat="1" ht="15" customHeight="1">
      <c r="B6" s="262"/>
      <c r="C6" s="266" t="s">
        <v>309</v>
      </c>
      <c r="D6" s="266"/>
      <c r="E6" s="266"/>
      <c r="F6" s="266"/>
      <c r="G6" s="266"/>
      <c r="H6" s="266"/>
      <c r="I6" s="266"/>
      <c r="J6" s="266"/>
      <c r="K6" s="264"/>
    </row>
    <row r="7" s="1" customFormat="1" ht="15" customHeight="1">
      <c r="B7" s="267"/>
      <c r="C7" s="266" t="s">
        <v>310</v>
      </c>
      <c r="D7" s="266"/>
      <c r="E7" s="266"/>
      <c r="F7" s="266"/>
      <c r="G7" s="266"/>
      <c r="H7" s="266"/>
      <c r="I7" s="266"/>
      <c r="J7" s="266"/>
      <c r="K7" s="264"/>
    </row>
    <row r="8" s="1" customFormat="1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s="1" customFormat="1" ht="15" customHeight="1">
      <c r="B9" s="267"/>
      <c r="C9" s="266" t="s">
        <v>311</v>
      </c>
      <c r="D9" s="266"/>
      <c r="E9" s="266"/>
      <c r="F9" s="266"/>
      <c r="G9" s="266"/>
      <c r="H9" s="266"/>
      <c r="I9" s="266"/>
      <c r="J9" s="266"/>
      <c r="K9" s="264"/>
    </row>
    <row r="10" s="1" customFormat="1" ht="15" customHeight="1">
      <c r="B10" s="267"/>
      <c r="C10" s="266"/>
      <c r="D10" s="266" t="s">
        <v>312</v>
      </c>
      <c r="E10" s="266"/>
      <c r="F10" s="266"/>
      <c r="G10" s="266"/>
      <c r="H10" s="266"/>
      <c r="I10" s="266"/>
      <c r="J10" s="266"/>
      <c r="K10" s="264"/>
    </row>
    <row r="11" s="1" customFormat="1" ht="15" customHeight="1">
      <c r="B11" s="267"/>
      <c r="C11" s="268"/>
      <c r="D11" s="266" t="s">
        <v>313</v>
      </c>
      <c r="E11" s="266"/>
      <c r="F11" s="266"/>
      <c r="G11" s="266"/>
      <c r="H11" s="266"/>
      <c r="I11" s="266"/>
      <c r="J11" s="266"/>
      <c r="K11" s="264"/>
    </row>
    <row r="12" s="1" customFormat="1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s="1" customFormat="1" ht="15" customHeight="1">
      <c r="B13" s="267"/>
      <c r="C13" s="268"/>
      <c r="D13" s="269" t="s">
        <v>314</v>
      </c>
      <c r="E13" s="266"/>
      <c r="F13" s="266"/>
      <c r="G13" s="266"/>
      <c r="H13" s="266"/>
      <c r="I13" s="266"/>
      <c r="J13" s="266"/>
      <c r="K13" s="264"/>
    </row>
    <row r="14" s="1" customFormat="1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s="1" customFormat="1" ht="15" customHeight="1">
      <c r="B15" s="267"/>
      <c r="C15" s="268"/>
      <c r="D15" s="266" t="s">
        <v>315</v>
      </c>
      <c r="E15" s="266"/>
      <c r="F15" s="266"/>
      <c r="G15" s="266"/>
      <c r="H15" s="266"/>
      <c r="I15" s="266"/>
      <c r="J15" s="266"/>
      <c r="K15" s="264"/>
    </row>
    <row r="16" s="1" customFormat="1" ht="15" customHeight="1">
      <c r="B16" s="267"/>
      <c r="C16" s="268"/>
      <c r="D16" s="266" t="s">
        <v>316</v>
      </c>
      <c r="E16" s="266"/>
      <c r="F16" s="266"/>
      <c r="G16" s="266"/>
      <c r="H16" s="266"/>
      <c r="I16" s="266"/>
      <c r="J16" s="266"/>
      <c r="K16" s="264"/>
    </row>
    <row r="17" s="1" customFormat="1" ht="15" customHeight="1">
      <c r="B17" s="267"/>
      <c r="C17" s="268"/>
      <c r="D17" s="266" t="s">
        <v>317</v>
      </c>
      <c r="E17" s="266"/>
      <c r="F17" s="266"/>
      <c r="G17" s="266"/>
      <c r="H17" s="266"/>
      <c r="I17" s="266"/>
      <c r="J17" s="266"/>
      <c r="K17" s="264"/>
    </row>
    <row r="18" s="1" customFormat="1" ht="15" customHeight="1">
      <c r="B18" s="267"/>
      <c r="C18" s="268"/>
      <c r="D18" s="268"/>
      <c r="E18" s="270" t="s">
        <v>79</v>
      </c>
      <c r="F18" s="266" t="s">
        <v>318</v>
      </c>
      <c r="G18" s="266"/>
      <c r="H18" s="266"/>
      <c r="I18" s="266"/>
      <c r="J18" s="266"/>
      <c r="K18" s="264"/>
    </row>
    <row r="19" s="1" customFormat="1" ht="15" customHeight="1">
      <c r="B19" s="267"/>
      <c r="C19" s="268"/>
      <c r="D19" s="268"/>
      <c r="E19" s="270" t="s">
        <v>319</v>
      </c>
      <c r="F19" s="266" t="s">
        <v>320</v>
      </c>
      <c r="G19" s="266"/>
      <c r="H19" s="266"/>
      <c r="I19" s="266"/>
      <c r="J19" s="266"/>
      <c r="K19" s="264"/>
    </row>
    <row r="20" s="1" customFormat="1" ht="15" customHeight="1">
      <c r="B20" s="267"/>
      <c r="C20" s="268"/>
      <c r="D20" s="268"/>
      <c r="E20" s="270" t="s">
        <v>321</v>
      </c>
      <c r="F20" s="266" t="s">
        <v>322</v>
      </c>
      <c r="G20" s="266"/>
      <c r="H20" s="266"/>
      <c r="I20" s="266"/>
      <c r="J20" s="266"/>
      <c r="K20" s="264"/>
    </row>
    <row r="21" s="1" customFormat="1" ht="15" customHeight="1">
      <c r="B21" s="267"/>
      <c r="C21" s="268"/>
      <c r="D21" s="268"/>
      <c r="E21" s="270" t="s">
        <v>323</v>
      </c>
      <c r="F21" s="266" t="s">
        <v>324</v>
      </c>
      <c r="G21" s="266"/>
      <c r="H21" s="266"/>
      <c r="I21" s="266"/>
      <c r="J21" s="266"/>
      <c r="K21" s="264"/>
    </row>
    <row r="22" s="1" customFormat="1" ht="15" customHeight="1">
      <c r="B22" s="267"/>
      <c r="C22" s="268"/>
      <c r="D22" s="268"/>
      <c r="E22" s="270" t="s">
        <v>325</v>
      </c>
      <c r="F22" s="266" t="s">
        <v>326</v>
      </c>
      <c r="G22" s="266"/>
      <c r="H22" s="266"/>
      <c r="I22" s="266"/>
      <c r="J22" s="266"/>
      <c r="K22" s="264"/>
    </row>
    <row r="23" s="1" customFormat="1" ht="15" customHeight="1">
      <c r="B23" s="267"/>
      <c r="C23" s="268"/>
      <c r="D23" s="268"/>
      <c r="E23" s="270" t="s">
        <v>327</v>
      </c>
      <c r="F23" s="266" t="s">
        <v>328</v>
      </c>
      <c r="G23" s="266"/>
      <c r="H23" s="266"/>
      <c r="I23" s="266"/>
      <c r="J23" s="266"/>
      <c r="K23" s="264"/>
    </row>
    <row r="24" s="1" customFormat="1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s="1" customFormat="1" ht="15" customHeight="1">
      <c r="B25" s="267"/>
      <c r="C25" s="266" t="s">
        <v>329</v>
      </c>
      <c r="D25" s="266"/>
      <c r="E25" s="266"/>
      <c r="F25" s="266"/>
      <c r="G25" s="266"/>
      <c r="H25" s="266"/>
      <c r="I25" s="266"/>
      <c r="J25" s="266"/>
      <c r="K25" s="264"/>
    </row>
    <row r="26" s="1" customFormat="1" ht="15" customHeight="1">
      <c r="B26" s="267"/>
      <c r="C26" s="266" t="s">
        <v>330</v>
      </c>
      <c r="D26" s="266"/>
      <c r="E26" s="266"/>
      <c r="F26" s="266"/>
      <c r="G26" s="266"/>
      <c r="H26" s="266"/>
      <c r="I26" s="266"/>
      <c r="J26" s="266"/>
      <c r="K26" s="264"/>
    </row>
    <row r="27" s="1" customFormat="1" ht="15" customHeight="1">
      <c r="B27" s="267"/>
      <c r="C27" s="266"/>
      <c r="D27" s="266" t="s">
        <v>331</v>
      </c>
      <c r="E27" s="266"/>
      <c r="F27" s="266"/>
      <c r="G27" s="266"/>
      <c r="H27" s="266"/>
      <c r="I27" s="266"/>
      <c r="J27" s="266"/>
      <c r="K27" s="264"/>
    </row>
    <row r="28" s="1" customFormat="1" ht="15" customHeight="1">
      <c r="B28" s="267"/>
      <c r="C28" s="268"/>
      <c r="D28" s="266" t="s">
        <v>332</v>
      </c>
      <c r="E28" s="266"/>
      <c r="F28" s="266"/>
      <c r="G28" s="266"/>
      <c r="H28" s="266"/>
      <c r="I28" s="266"/>
      <c r="J28" s="266"/>
      <c r="K28" s="264"/>
    </row>
    <row r="29" s="1" customFormat="1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s="1" customFormat="1" ht="15" customHeight="1">
      <c r="B30" s="267"/>
      <c r="C30" s="268"/>
      <c r="D30" s="266" t="s">
        <v>333</v>
      </c>
      <c r="E30" s="266"/>
      <c r="F30" s="266"/>
      <c r="G30" s="266"/>
      <c r="H30" s="266"/>
      <c r="I30" s="266"/>
      <c r="J30" s="266"/>
      <c r="K30" s="264"/>
    </row>
    <row r="31" s="1" customFormat="1" ht="15" customHeight="1">
      <c r="B31" s="267"/>
      <c r="C31" s="268"/>
      <c r="D31" s="266" t="s">
        <v>334</v>
      </c>
      <c r="E31" s="266"/>
      <c r="F31" s="266"/>
      <c r="G31" s="266"/>
      <c r="H31" s="266"/>
      <c r="I31" s="266"/>
      <c r="J31" s="266"/>
      <c r="K31" s="264"/>
    </row>
    <row r="32" s="1" customFormat="1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s="1" customFormat="1" ht="15" customHeight="1">
      <c r="B33" s="267"/>
      <c r="C33" s="268"/>
      <c r="D33" s="266" t="s">
        <v>335</v>
      </c>
      <c r="E33" s="266"/>
      <c r="F33" s="266"/>
      <c r="G33" s="266"/>
      <c r="H33" s="266"/>
      <c r="I33" s="266"/>
      <c r="J33" s="266"/>
      <c r="K33" s="264"/>
    </row>
    <row r="34" s="1" customFormat="1" ht="15" customHeight="1">
      <c r="B34" s="267"/>
      <c r="C34" s="268"/>
      <c r="D34" s="266" t="s">
        <v>336</v>
      </c>
      <c r="E34" s="266"/>
      <c r="F34" s="266"/>
      <c r="G34" s="266"/>
      <c r="H34" s="266"/>
      <c r="I34" s="266"/>
      <c r="J34" s="266"/>
      <c r="K34" s="264"/>
    </row>
    <row r="35" s="1" customFormat="1" ht="15" customHeight="1">
      <c r="B35" s="267"/>
      <c r="C35" s="268"/>
      <c r="D35" s="266" t="s">
        <v>337</v>
      </c>
      <c r="E35" s="266"/>
      <c r="F35" s="266"/>
      <c r="G35" s="266"/>
      <c r="H35" s="266"/>
      <c r="I35" s="266"/>
      <c r="J35" s="266"/>
      <c r="K35" s="264"/>
    </row>
    <row r="36" s="1" customFormat="1" ht="15" customHeight="1">
      <c r="B36" s="267"/>
      <c r="C36" s="268"/>
      <c r="D36" s="266"/>
      <c r="E36" s="269" t="s">
        <v>97</v>
      </c>
      <c r="F36" s="266"/>
      <c r="G36" s="266" t="s">
        <v>338</v>
      </c>
      <c r="H36" s="266"/>
      <c r="I36" s="266"/>
      <c r="J36" s="266"/>
      <c r="K36" s="264"/>
    </row>
    <row r="37" s="1" customFormat="1" ht="30.75" customHeight="1">
      <c r="B37" s="267"/>
      <c r="C37" s="268"/>
      <c r="D37" s="266"/>
      <c r="E37" s="269" t="s">
        <v>339</v>
      </c>
      <c r="F37" s="266"/>
      <c r="G37" s="266" t="s">
        <v>340</v>
      </c>
      <c r="H37" s="266"/>
      <c r="I37" s="266"/>
      <c r="J37" s="266"/>
      <c r="K37" s="264"/>
    </row>
    <row r="38" s="1" customFormat="1" ht="15" customHeight="1">
      <c r="B38" s="267"/>
      <c r="C38" s="268"/>
      <c r="D38" s="266"/>
      <c r="E38" s="269" t="s">
        <v>56</v>
      </c>
      <c r="F38" s="266"/>
      <c r="G38" s="266" t="s">
        <v>341</v>
      </c>
      <c r="H38" s="266"/>
      <c r="I38" s="266"/>
      <c r="J38" s="266"/>
      <c r="K38" s="264"/>
    </row>
    <row r="39" s="1" customFormat="1" ht="15" customHeight="1">
      <c r="B39" s="267"/>
      <c r="C39" s="268"/>
      <c r="D39" s="266"/>
      <c r="E39" s="269" t="s">
        <v>57</v>
      </c>
      <c r="F39" s="266"/>
      <c r="G39" s="266" t="s">
        <v>342</v>
      </c>
      <c r="H39" s="266"/>
      <c r="I39" s="266"/>
      <c r="J39" s="266"/>
      <c r="K39" s="264"/>
    </row>
    <row r="40" s="1" customFormat="1" ht="15" customHeight="1">
      <c r="B40" s="267"/>
      <c r="C40" s="268"/>
      <c r="D40" s="266"/>
      <c r="E40" s="269" t="s">
        <v>98</v>
      </c>
      <c r="F40" s="266"/>
      <c r="G40" s="266" t="s">
        <v>343</v>
      </c>
      <c r="H40" s="266"/>
      <c r="I40" s="266"/>
      <c r="J40" s="266"/>
      <c r="K40" s="264"/>
    </row>
    <row r="41" s="1" customFormat="1" ht="15" customHeight="1">
      <c r="B41" s="267"/>
      <c r="C41" s="268"/>
      <c r="D41" s="266"/>
      <c r="E41" s="269" t="s">
        <v>99</v>
      </c>
      <c r="F41" s="266"/>
      <c r="G41" s="266" t="s">
        <v>344</v>
      </c>
      <c r="H41" s="266"/>
      <c r="I41" s="266"/>
      <c r="J41" s="266"/>
      <c r="K41" s="264"/>
    </row>
    <row r="42" s="1" customFormat="1" ht="15" customHeight="1">
      <c r="B42" s="267"/>
      <c r="C42" s="268"/>
      <c r="D42" s="266"/>
      <c r="E42" s="269" t="s">
        <v>345</v>
      </c>
      <c r="F42" s="266"/>
      <c r="G42" s="266" t="s">
        <v>346</v>
      </c>
      <c r="H42" s="266"/>
      <c r="I42" s="266"/>
      <c r="J42" s="266"/>
      <c r="K42" s="264"/>
    </row>
    <row r="43" s="1" customFormat="1" ht="15" customHeight="1">
      <c r="B43" s="267"/>
      <c r="C43" s="268"/>
      <c r="D43" s="266"/>
      <c r="E43" s="269"/>
      <c r="F43" s="266"/>
      <c r="G43" s="266" t="s">
        <v>347</v>
      </c>
      <c r="H43" s="266"/>
      <c r="I43" s="266"/>
      <c r="J43" s="266"/>
      <c r="K43" s="264"/>
    </row>
    <row r="44" s="1" customFormat="1" ht="15" customHeight="1">
      <c r="B44" s="267"/>
      <c r="C44" s="268"/>
      <c r="D44" s="266"/>
      <c r="E44" s="269" t="s">
        <v>348</v>
      </c>
      <c r="F44" s="266"/>
      <c r="G44" s="266" t="s">
        <v>349</v>
      </c>
      <c r="H44" s="266"/>
      <c r="I44" s="266"/>
      <c r="J44" s="266"/>
      <c r="K44" s="264"/>
    </row>
    <row r="45" s="1" customFormat="1" ht="15" customHeight="1">
      <c r="B45" s="267"/>
      <c r="C45" s="268"/>
      <c r="D45" s="266"/>
      <c r="E45" s="269" t="s">
        <v>101</v>
      </c>
      <c r="F45" s="266"/>
      <c r="G45" s="266" t="s">
        <v>350</v>
      </c>
      <c r="H45" s="266"/>
      <c r="I45" s="266"/>
      <c r="J45" s="266"/>
      <c r="K45" s="264"/>
    </row>
    <row r="46" s="1" customFormat="1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s="1" customFormat="1" ht="15" customHeight="1">
      <c r="B47" s="267"/>
      <c r="C47" s="268"/>
      <c r="D47" s="266" t="s">
        <v>351</v>
      </c>
      <c r="E47" s="266"/>
      <c r="F47" s="266"/>
      <c r="G47" s="266"/>
      <c r="H47" s="266"/>
      <c r="I47" s="266"/>
      <c r="J47" s="266"/>
      <c r="K47" s="264"/>
    </row>
    <row r="48" s="1" customFormat="1" ht="15" customHeight="1">
      <c r="B48" s="267"/>
      <c r="C48" s="268"/>
      <c r="D48" s="268"/>
      <c r="E48" s="266" t="s">
        <v>352</v>
      </c>
      <c r="F48" s="266"/>
      <c r="G48" s="266"/>
      <c r="H48" s="266"/>
      <c r="I48" s="266"/>
      <c r="J48" s="266"/>
      <c r="K48" s="264"/>
    </row>
    <row r="49" s="1" customFormat="1" ht="15" customHeight="1">
      <c r="B49" s="267"/>
      <c r="C49" s="268"/>
      <c r="D49" s="268"/>
      <c r="E49" s="266" t="s">
        <v>353</v>
      </c>
      <c r="F49" s="266"/>
      <c r="G49" s="266"/>
      <c r="H49" s="266"/>
      <c r="I49" s="266"/>
      <c r="J49" s="266"/>
      <c r="K49" s="264"/>
    </row>
    <row r="50" s="1" customFormat="1" ht="15" customHeight="1">
      <c r="B50" s="267"/>
      <c r="C50" s="268"/>
      <c r="D50" s="268"/>
      <c r="E50" s="266" t="s">
        <v>354</v>
      </c>
      <c r="F50" s="266"/>
      <c r="G50" s="266"/>
      <c r="H50" s="266"/>
      <c r="I50" s="266"/>
      <c r="J50" s="266"/>
      <c r="K50" s="264"/>
    </row>
    <row r="51" s="1" customFormat="1" ht="15" customHeight="1">
      <c r="B51" s="267"/>
      <c r="C51" s="268"/>
      <c r="D51" s="266" t="s">
        <v>355</v>
      </c>
      <c r="E51" s="266"/>
      <c r="F51" s="266"/>
      <c r="G51" s="266"/>
      <c r="H51" s="266"/>
      <c r="I51" s="266"/>
      <c r="J51" s="266"/>
      <c r="K51" s="264"/>
    </row>
    <row r="52" s="1" customFormat="1" ht="25.5" customHeight="1">
      <c r="B52" s="262"/>
      <c r="C52" s="263" t="s">
        <v>356</v>
      </c>
      <c r="D52" s="263"/>
      <c r="E52" s="263"/>
      <c r="F52" s="263"/>
      <c r="G52" s="263"/>
      <c r="H52" s="263"/>
      <c r="I52" s="263"/>
      <c r="J52" s="263"/>
      <c r="K52" s="264"/>
    </row>
    <row r="53" s="1" customFormat="1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s="1" customFormat="1" ht="15" customHeight="1">
      <c r="B54" s="262"/>
      <c r="C54" s="266" t="s">
        <v>357</v>
      </c>
      <c r="D54" s="266"/>
      <c r="E54" s="266"/>
      <c r="F54" s="266"/>
      <c r="G54" s="266"/>
      <c r="H54" s="266"/>
      <c r="I54" s="266"/>
      <c r="J54" s="266"/>
      <c r="K54" s="264"/>
    </row>
    <row r="55" s="1" customFormat="1" ht="15" customHeight="1">
      <c r="B55" s="262"/>
      <c r="C55" s="266" t="s">
        <v>358</v>
      </c>
      <c r="D55" s="266"/>
      <c r="E55" s="266"/>
      <c r="F55" s="266"/>
      <c r="G55" s="266"/>
      <c r="H55" s="266"/>
      <c r="I55" s="266"/>
      <c r="J55" s="266"/>
      <c r="K55" s="264"/>
    </row>
    <row r="56" s="1" customFormat="1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s="1" customFormat="1" ht="15" customHeight="1">
      <c r="B57" s="262"/>
      <c r="C57" s="266" t="s">
        <v>359</v>
      </c>
      <c r="D57" s="266"/>
      <c r="E57" s="266"/>
      <c r="F57" s="266"/>
      <c r="G57" s="266"/>
      <c r="H57" s="266"/>
      <c r="I57" s="266"/>
      <c r="J57" s="266"/>
      <c r="K57" s="264"/>
    </row>
    <row r="58" s="1" customFormat="1" ht="15" customHeight="1">
      <c r="B58" s="262"/>
      <c r="C58" s="268"/>
      <c r="D58" s="266" t="s">
        <v>360</v>
      </c>
      <c r="E58" s="266"/>
      <c r="F58" s="266"/>
      <c r="G58" s="266"/>
      <c r="H58" s="266"/>
      <c r="I58" s="266"/>
      <c r="J58" s="266"/>
      <c r="K58" s="264"/>
    </row>
    <row r="59" s="1" customFormat="1" ht="15" customHeight="1">
      <c r="B59" s="262"/>
      <c r="C59" s="268"/>
      <c r="D59" s="266" t="s">
        <v>361</v>
      </c>
      <c r="E59" s="266"/>
      <c r="F59" s="266"/>
      <c r="G59" s="266"/>
      <c r="H59" s="266"/>
      <c r="I59" s="266"/>
      <c r="J59" s="266"/>
      <c r="K59" s="264"/>
    </row>
    <row r="60" s="1" customFormat="1" ht="15" customHeight="1">
      <c r="B60" s="262"/>
      <c r="C60" s="268"/>
      <c r="D60" s="266" t="s">
        <v>362</v>
      </c>
      <c r="E60" s="266"/>
      <c r="F60" s="266"/>
      <c r="G60" s="266"/>
      <c r="H60" s="266"/>
      <c r="I60" s="266"/>
      <c r="J60" s="266"/>
      <c r="K60" s="264"/>
    </row>
    <row r="61" s="1" customFormat="1" ht="15" customHeight="1">
      <c r="B61" s="262"/>
      <c r="C61" s="268"/>
      <c r="D61" s="266" t="s">
        <v>363</v>
      </c>
      <c r="E61" s="266"/>
      <c r="F61" s="266"/>
      <c r="G61" s="266"/>
      <c r="H61" s="266"/>
      <c r="I61" s="266"/>
      <c r="J61" s="266"/>
      <c r="K61" s="264"/>
    </row>
    <row r="62" s="1" customFormat="1" ht="15" customHeight="1">
      <c r="B62" s="262"/>
      <c r="C62" s="268"/>
      <c r="D62" s="271" t="s">
        <v>364</v>
      </c>
      <c r="E62" s="271"/>
      <c r="F62" s="271"/>
      <c r="G62" s="271"/>
      <c r="H62" s="271"/>
      <c r="I62" s="271"/>
      <c r="J62" s="271"/>
      <c r="K62" s="264"/>
    </row>
    <row r="63" s="1" customFormat="1" ht="15" customHeight="1">
      <c r="B63" s="262"/>
      <c r="C63" s="268"/>
      <c r="D63" s="266" t="s">
        <v>365</v>
      </c>
      <c r="E63" s="266"/>
      <c r="F63" s="266"/>
      <c r="G63" s="266"/>
      <c r="H63" s="266"/>
      <c r="I63" s="266"/>
      <c r="J63" s="266"/>
      <c r="K63" s="264"/>
    </row>
    <row r="64" s="1" customFormat="1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s="1" customFormat="1" ht="15" customHeight="1">
      <c r="B65" s="262"/>
      <c r="C65" s="268"/>
      <c r="D65" s="266" t="s">
        <v>366</v>
      </c>
      <c r="E65" s="266"/>
      <c r="F65" s="266"/>
      <c r="G65" s="266"/>
      <c r="H65" s="266"/>
      <c r="I65" s="266"/>
      <c r="J65" s="266"/>
      <c r="K65" s="264"/>
    </row>
    <row r="66" s="1" customFormat="1" ht="15" customHeight="1">
      <c r="B66" s="262"/>
      <c r="C66" s="268"/>
      <c r="D66" s="271" t="s">
        <v>367</v>
      </c>
      <c r="E66" s="271"/>
      <c r="F66" s="271"/>
      <c r="G66" s="271"/>
      <c r="H66" s="271"/>
      <c r="I66" s="271"/>
      <c r="J66" s="271"/>
      <c r="K66" s="264"/>
    </row>
    <row r="67" s="1" customFormat="1" ht="15" customHeight="1">
      <c r="B67" s="262"/>
      <c r="C67" s="268"/>
      <c r="D67" s="266" t="s">
        <v>368</v>
      </c>
      <c r="E67" s="266"/>
      <c r="F67" s="266"/>
      <c r="G67" s="266"/>
      <c r="H67" s="266"/>
      <c r="I67" s="266"/>
      <c r="J67" s="266"/>
      <c r="K67" s="264"/>
    </row>
    <row r="68" s="1" customFormat="1" ht="15" customHeight="1">
      <c r="B68" s="262"/>
      <c r="C68" s="268"/>
      <c r="D68" s="266" t="s">
        <v>369</v>
      </c>
      <c r="E68" s="266"/>
      <c r="F68" s="266"/>
      <c r="G68" s="266"/>
      <c r="H68" s="266"/>
      <c r="I68" s="266"/>
      <c r="J68" s="266"/>
      <c r="K68" s="264"/>
    </row>
    <row r="69" s="1" customFormat="1" ht="15" customHeight="1">
      <c r="B69" s="262"/>
      <c r="C69" s="268"/>
      <c r="D69" s="266" t="s">
        <v>370</v>
      </c>
      <c r="E69" s="266"/>
      <c r="F69" s="266"/>
      <c r="G69" s="266"/>
      <c r="H69" s="266"/>
      <c r="I69" s="266"/>
      <c r="J69" s="266"/>
      <c r="K69" s="264"/>
    </row>
    <row r="70" s="1" customFormat="1" ht="15" customHeight="1">
      <c r="B70" s="262"/>
      <c r="C70" s="268"/>
      <c r="D70" s="266" t="s">
        <v>371</v>
      </c>
      <c r="E70" s="266"/>
      <c r="F70" s="266"/>
      <c r="G70" s="266"/>
      <c r="H70" s="266"/>
      <c r="I70" s="266"/>
      <c r="J70" s="266"/>
      <c r="K70" s="264"/>
    </row>
    <row r="7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="1" customFormat="1" ht="45" customHeight="1">
      <c r="B75" s="281"/>
      <c r="C75" s="282" t="s">
        <v>372</v>
      </c>
      <c r="D75" s="282"/>
      <c r="E75" s="282"/>
      <c r="F75" s="282"/>
      <c r="G75" s="282"/>
      <c r="H75" s="282"/>
      <c r="I75" s="282"/>
      <c r="J75" s="282"/>
      <c r="K75" s="283"/>
    </row>
    <row r="76" s="1" customFormat="1" ht="17.25" customHeight="1">
      <c r="B76" s="281"/>
      <c r="C76" s="284" t="s">
        <v>373</v>
      </c>
      <c r="D76" s="284"/>
      <c r="E76" s="284"/>
      <c r="F76" s="284" t="s">
        <v>374</v>
      </c>
      <c r="G76" s="285"/>
      <c r="H76" s="284" t="s">
        <v>57</v>
      </c>
      <c r="I76" s="284" t="s">
        <v>60</v>
      </c>
      <c r="J76" s="284" t="s">
        <v>375</v>
      </c>
      <c r="K76" s="283"/>
    </row>
    <row r="77" s="1" customFormat="1" ht="17.25" customHeight="1">
      <c r="B77" s="281"/>
      <c r="C77" s="286" t="s">
        <v>376</v>
      </c>
      <c r="D77" s="286"/>
      <c r="E77" s="286"/>
      <c r="F77" s="287" t="s">
        <v>377</v>
      </c>
      <c r="G77" s="288"/>
      <c r="H77" s="286"/>
      <c r="I77" s="286"/>
      <c r="J77" s="286" t="s">
        <v>378</v>
      </c>
      <c r="K77" s="283"/>
    </row>
    <row r="78" s="1" customFormat="1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s="1" customFormat="1" ht="15" customHeight="1">
      <c r="B79" s="281"/>
      <c r="C79" s="269" t="s">
        <v>56</v>
      </c>
      <c r="D79" s="291"/>
      <c r="E79" s="291"/>
      <c r="F79" s="292" t="s">
        <v>379</v>
      </c>
      <c r="G79" s="293"/>
      <c r="H79" s="269" t="s">
        <v>380</v>
      </c>
      <c r="I79" s="269" t="s">
        <v>381</v>
      </c>
      <c r="J79" s="269">
        <v>20</v>
      </c>
      <c r="K79" s="283"/>
    </row>
    <row r="80" s="1" customFormat="1" ht="15" customHeight="1">
      <c r="B80" s="281"/>
      <c r="C80" s="269" t="s">
        <v>382</v>
      </c>
      <c r="D80" s="269"/>
      <c r="E80" s="269"/>
      <c r="F80" s="292" t="s">
        <v>379</v>
      </c>
      <c r="G80" s="293"/>
      <c r="H80" s="269" t="s">
        <v>383</v>
      </c>
      <c r="I80" s="269" t="s">
        <v>381</v>
      </c>
      <c r="J80" s="269">
        <v>120</v>
      </c>
      <c r="K80" s="283"/>
    </row>
    <row r="81" s="1" customFormat="1" ht="15" customHeight="1">
      <c r="B81" s="294"/>
      <c r="C81" s="269" t="s">
        <v>384</v>
      </c>
      <c r="D81" s="269"/>
      <c r="E81" s="269"/>
      <c r="F81" s="292" t="s">
        <v>385</v>
      </c>
      <c r="G81" s="293"/>
      <c r="H81" s="269" t="s">
        <v>386</v>
      </c>
      <c r="I81" s="269" t="s">
        <v>381</v>
      </c>
      <c r="J81" s="269">
        <v>50</v>
      </c>
      <c r="K81" s="283"/>
    </row>
    <row r="82" s="1" customFormat="1" ht="15" customHeight="1">
      <c r="B82" s="294"/>
      <c r="C82" s="269" t="s">
        <v>387</v>
      </c>
      <c r="D82" s="269"/>
      <c r="E82" s="269"/>
      <c r="F82" s="292" t="s">
        <v>379</v>
      </c>
      <c r="G82" s="293"/>
      <c r="H82" s="269" t="s">
        <v>388</v>
      </c>
      <c r="I82" s="269" t="s">
        <v>389</v>
      </c>
      <c r="J82" s="269"/>
      <c r="K82" s="283"/>
    </row>
    <row r="83" s="1" customFormat="1" ht="15" customHeight="1">
      <c r="B83" s="294"/>
      <c r="C83" s="295" t="s">
        <v>390</v>
      </c>
      <c r="D83" s="295"/>
      <c r="E83" s="295"/>
      <c r="F83" s="296" t="s">
        <v>385</v>
      </c>
      <c r="G83" s="295"/>
      <c r="H83" s="295" t="s">
        <v>391</v>
      </c>
      <c r="I83" s="295" t="s">
        <v>381</v>
      </c>
      <c r="J83" s="295">
        <v>15</v>
      </c>
      <c r="K83" s="283"/>
    </row>
    <row r="84" s="1" customFormat="1" ht="15" customHeight="1">
      <c r="B84" s="294"/>
      <c r="C84" s="295" t="s">
        <v>392</v>
      </c>
      <c r="D84" s="295"/>
      <c r="E84" s="295"/>
      <c r="F84" s="296" t="s">
        <v>385</v>
      </c>
      <c r="G84" s="295"/>
      <c r="H84" s="295" t="s">
        <v>393</v>
      </c>
      <c r="I84" s="295" t="s">
        <v>381</v>
      </c>
      <c r="J84" s="295">
        <v>15</v>
      </c>
      <c r="K84" s="283"/>
    </row>
    <row r="85" s="1" customFormat="1" ht="15" customHeight="1">
      <c r="B85" s="294"/>
      <c r="C85" s="295" t="s">
        <v>394</v>
      </c>
      <c r="D85" s="295"/>
      <c r="E85" s="295"/>
      <c r="F85" s="296" t="s">
        <v>385</v>
      </c>
      <c r="G85" s="295"/>
      <c r="H85" s="295" t="s">
        <v>395</v>
      </c>
      <c r="I85" s="295" t="s">
        <v>381</v>
      </c>
      <c r="J85" s="295">
        <v>20</v>
      </c>
      <c r="K85" s="283"/>
    </row>
    <row r="86" s="1" customFormat="1" ht="15" customHeight="1">
      <c r="B86" s="294"/>
      <c r="C86" s="295" t="s">
        <v>396</v>
      </c>
      <c r="D86" s="295"/>
      <c r="E86" s="295"/>
      <c r="F86" s="296" t="s">
        <v>385</v>
      </c>
      <c r="G86" s="295"/>
      <c r="H86" s="295" t="s">
        <v>397</v>
      </c>
      <c r="I86" s="295" t="s">
        <v>381</v>
      </c>
      <c r="J86" s="295">
        <v>20</v>
      </c>
      <c r="K86" s="283"/>
    </row>
    <row r="87" s="1" customFormat="1" ht="15" customHeight="1">
      <c r="B87" s="294"/>
      <c r="C87" s="269" t="s">
        <v>398</v>
      </c>
      <c r="D87" s="269"/>
      <c r="E87" s="269"/>
      <c r="F87" s="292" t="s">
        <v>385</v>
      </c>
      <c r="G87" s="293"/>
      <c r="H87" s="269" t="s">
        <v>399</v>
      </c>
      <c r="I87" s="269" t="s">
        <v>381</v>
      </c>
      <c r="J87" s="269">
        <v>50</v>
      </c>
      <c r="K87" s="283"/>
    </row>
    <row r="88" s="1" customFormat="1" ht="15" customHeight="1">
      <c r="B88" s="294"/>
      <c r="C88" s="269" t="s">
        <v>400</v>
      </c>
      <c r="D88" s="269"/>
      <c r="E88" s="269"/>
      <c r="F88" s="292" t="s">
        <v>385</v>
      </c>
      <c r="G88" s="293"/>
      <c r="H88" s="269" t="s">
        <v>401</v>
      </c>
      <c r="I88" s="269" t="s">
        <v>381</v>
      </c>
      <c r="J88" s="269">
        <v>20</v>
      </c>
      <c r="K88" s="283"/>
    </row>
    <row r="89" s="1" customFormat="1" ht="15" customHeight="1">
      <c r="B89" s="294"/>
      <c r="C89" s="269" t="s">
        <v>402</v>
      </c>
      <c r="D89" s="269"/>
      <c r="E89" s="269"/>
      <c r="F89" s="292" t="s">
        <v>385</v>
      </c>
      <c r="G89" s="293"/>
      <c r="H89" s="269" t="s">
        <v>403</v>
      </c>
      <c r="I89" s="269" t="s">
        <v>381</v>
      </c>
      <c r="J89" s="269">
        <v>20</v>
      </c>
      <c r="K89" s="283"/>
    </row>
    <row r="90" s="1" customFormat="1" ht="15" customHeight="1">
      <c r="B90" s="294"/>
      <c r="C90" s="269" t="s">
        <v>404</v>
      </c>
      <c r="D90" s="269"/>
      <c r="E90" s="269"/>
      <c r="F90" s="292" t="s">
        <v>385</v>
      </c>
      <c r="G90" s="293"/>
      <c r="H90" s="269" t="s">
        <v>405</v>
      </c>
      <c r="I90" s="269" t="s">
        <v>381</v>
      </c>
      <c r="J90" s="269">
        <v>50</v>
      </c>
      <c r="K90" s="283"/>
    </row>
    <row r="91" s="1" customFormat="1" ht="15" customHeight="1">
      <c r="B91" s="294"/>
      <c r="C91" s="269" t="s">
        <v>406</v>
      </c>
      <c r="D91" s="269"/>
      <c r="E91" s="269"/>
      <c r="F91" s="292" t="s">
        <v>385</v>
      </c>
      <c r="G91" s="293"/>
      <c r="H91" s="269" t="s">
        <v>406</v>
      </c>
      <c r="I91" s="269" t="s">
        <v>381</v>
      </c>
      <c r="J91" s="269">
        <v>50</v>
      </c>
      <c r="K91" s="283"/>
    </row>
    <row r="92" s="1" customFormat="1" ht="15" customHeight="1">
      <c r="B92" s="294"/>
      <c r="C92" s="269" t="s">
        <v>407</v>
      </c>
      <c r="D92" s="269"/>
      <c r="E92" s="269"/>
      <c r="F92" s="292" t="s">
        <v>385</v>
      </c>
      <c r="G92" s="293"/>
      <c r="H92" s="269" t="s">
        <v>408</v>
      </c>
      <c r="I92" s="269" t="s">
        <v>381</v>
      </c>
      <c r="J92" s="269">
        <v>255</v>
      </c>
      <c r="K92" s="283"/>
    </row>
    <row r="93" s="1" customFormat="1" ht="15" customHeight="1">
      <c r="B93" s="294"/>
      <c r="C93" s="269" t="s">
        <v>409</v>
      </c>
      <c r="D93" s="269"/>
      <c r="E93" s="269"/>
      <c r="F93" s="292" t="s">
        <v>379</v>
      </c>
      <c r="G93" s="293"/>
      <c r="H93" s="269" t="s">
        <v>410</v>
      </c>
      <c r="I93" s="269" t="s">
        <v>411</v>
      </c>
      <c r="J93" s="269"/>
      <c r="K93" s="283"/>
    </row>
    <row r="94" s="1" customFormat="1" ht="15" customHeight="1">
      <c r="B94" s="294"/>
      <c r="C94" s="269" t="s">
        <v>412</v>
      </c>
      <c r="D94" s="269"/>
      <c r="E94" s="269"/>
      <c r="F94" s="292" t="s">
        <v>379</v>
      </c>
      <c r="G94" s="293"/>
      <c r="H94" s="269" t="s">
        <v>413</v>
      </c>
      <c r="I94" s="269" t="s">
        <v>414</v>
      </c>
      <c r="J94" s="269"/>
      <c r="K94" s="283"/>
    </row>
    <row r="95" s="1" customFormat="1" ht="15" customHeight="1">
      <c r="B95" s="294"/>
      <c r="C95" s="269" t="s">
        <v>415</v>
      </c>
      <c r="D95" s="269"/>
      <c r="E95" s="269"/>
      <c r="F95" s="292" t="s">
        <v>379</v>
      </c>
      <c r="G95" s="293"/>
      <c r="H95" s="269" t="s">
        <v>415</v>
      </c>
      <c r="I95" s="269" t="s">
        <v>414</v>
      </c>
      <c r="J95" s="269"/>
      <c r="K95" s="283"/>
    </row>
    <row r="96" s="1" customFormat="1" ht="15" customHeight="1">
      <c r="B96" s="294"/>
      <c r="C96" s="269" t="s">
        <v>41</v>
      </c>
      <c r="D96" s="269"/>
      <c r="E96" s="269"/>
      <c r="F96" s="292" t="s">
        <v>379</v>
      </c>
      <c r="G96" s="293"/>
      <c r="H96" s="269" t="s">
        <v>416</v>
      </c>
      <c r="I96" s="269" t="s">
        <v>414</v>
      </c>
      <c r="J96" s="269"/>
      <c r="K96" s="283"/>
    </row>
    <row r="97" s="1" customFormat="1" ht="15" customHeight="1">
      <c r="B97" s="294"/>
      <c r="C97" s="269" t="s">
        <v>51</v>
      </c>
      <c r="D97" s="269"/>
      <c r="E97" s="269"/>
      <c r="F97" s="292" t="s">
        <v>379</v>
      </c>
      <c r="G97" s="293"/>
      <c r="H97" s="269" t="s">
        <v>417</v>
      </c>
      <c r="I97" s="269" t="s">
        <v>414</v>
      </c>
      <c r="J97" s="269"/>
      <c r="K97" s="283"/>
    </row>
    <row r="98" s="1" customFormat="1" ht="15" customHeight="1">
      <c r="B98" s="297"/>
      <c r="C98" s="298"/>
      <c r="D98" s="298"/>
      <c r="E98" s="298"/>
      <c r="F98" s="298"/>
      <c r="G98" s="298"/>
      <c r="H98" s="298"/>
      <c r="I98" s="298"/>
      <c r="J98" s="298"/>
      <c r="K98" s="299"/>
    </row>
    <row r="99" s="1" customFormat="1" ht="18.75" customHeight="1">
      <c r="B99" s="300"/>
      <c r="C99" s="301"/>
      <c r="D99" s="301"/>
      <c r="E99" s="301"/>
      <c r="F99" s="301"/>
      <c r="G99" s="301"/>
      <c r="H99" s="301"/>
      <c r="I99" s="301"/>
      <c r="J99" s="301"/>
      <c r="K99" s="300"/>
    </row>
    <row r="100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="1" customFormat="1" ht="45" customHeight="1">
      <c r="B102" s="281"/>
      <c r="C102" s="282" t="s">
        <v>418</v>
      </c>
      <c r="D102" s="282"/>
      <c r="E102" s="282"/>
      <c r="F102" s="282"/>
      <c r="G102" s="282"/>
      <c r="H102" s="282"/>
      <c r="I102" s="282"/>
      <c r="J102" s="282"/>
      <c r="K102" s="283"/>
    </row>
    <row r="103" s="1" customFormat="1" ht="17.25" customHeight="1">
      <c r="B103" s="281"/>
      <c r="C103" s="284" t="s">
        <v>373</v>
      </c>
      <c r="D103" s="284"/>
      <c r="E103" s="284"/>
      <c r="F103" s="284" t="s">
        <v>374</v>
      </c>
      <c r="G103" s="285"/>
      <c r="H103" s="284" t="s">
        <v>57</v>
      </c>
      <c r="I103" s="284" t="s">
        <v>60</v>
      </c>
      <c r="J103" s="284" t="s">
        <v>375</v>
      </c>
      <c r="K103" s="283"/>
    </row>
    <row r="104" s="1" customFormat="1" ht="17.25" customHeight="1">
      <c r="B104" s="281"/>
      <c r="C104" s="286" t="s">
        <v>376</v>
      </c>
      <c r="D104" s="286"/>
      <c r="E104" s="286"/>
      <c r="F104" s="287" t="s">
        <v>377</v>
      </c>
      <c r="G104" s="288"/>
      <c r="H104" s="286"/>
      <c r="I104" s="286"/>
      <c r="J104" s="286" t="s">
        <v>378</v>
      </c>
      <c r="K104" s="283"/>
    </row>
    <row r="105" s="1" customFormat="1" ht="5.25" customHeight="1">
      <c r="B105" s="281"/>
      <c r="C105" s="284"/>
      <c r="D105" s="284"/>
      <c r="E105" s="284"/>
      <c r="F105" s="284"/>
      <c r="G105" s="302"/>
      <c r="H105" s="284"/>
      <c r="I105" s="284"/>
      <c r="J105" s="284"/>
      <c r="K105" s="283"/>
    </row>
    <row r="106" s="1" customFormat="1" ht="15" customHeight="1">
      <c r="B106" s="281"/>
      <c r="C106" s="269" t="s">
        <v>56</v>
      </c>
      <c r="D106" s="291"/>
      <c r="E106" s="291"/>
      <c r="F106" s="292" t="s">
        <v>379</v>
      </c>
      <c r="G106" s="269"/>
      <c r="H106" s="269" t="s">
        <v>419</v>
      </c>
      <c r="I106" s="269" t="s">
        <v>381</v>
      </c>
      <c r="J106" s="269">
        <v>20</v>
      </c>
      <c r="K106" s="283"/>
    </row>
    <row r="107" s="1" customFormat="1" ht="15" customHeight="1">
      <c r="B107" s="281"/>
      <c r="C107" s="269" t="s">
        <v>382</v>
      </c>
      <c r="D107" s="269"/>
      <c r="E107" s="269"/>
      <c r="F107" s="292" t="s">
        <v>379</v>
      </c>
      <c r="G107" s="269"/>
      <c r="H107" s="269" t="s">
        <v>419</v>
      </c>
      <c r="I107" s="269" t="s">
        <v>381</v>
      </c>
      <c r="J107" s="269">
        <v>120</v>
      </c>
      <c r="K107" s="283"/>
    </row>
    <row r="108" s="1" customFormat="1" ht="15" customHeight="1">
      <c r="B108" s="294"/>
      <c r="C108" s="269" t="s">
        <v>384</v>
      </c>
      <c r="D108" s="269"/>
      <c r="E108" s="269"/>
      <c r="F108" s="292" t="s">
        <v>385</v>
      </c>
      <c r="G108" s="269"/>
      <c r="H108" s="269" t="s">
        <v>419</v>
      </c>
      <c r="I108" s="269" t="s">
        <v>381</v>
      </c>
      <c r="J108" s="269">
        <v>50</v>
      </c>
      <c r="K108" s="283"/>
    </row>
    <row r="109" s="1" customFormat="1" ht="15" customHeight="1">
      <c r="B109" s="294"/>
      <c r="C109" s="269" t="s">
        <v>387</v>
      </c>
      <c r="D109" s="269"/>
      <c r="E109" s="269"/>
      <c r="F109" s="292" t="s">
        <v>379</v>
      </c>
      <c r="G109" s="269"/>
      <c r="H109" s="269" t="s">
        <v>419</v>
      </c>
      <c r="I109" s="269" t="s">
        <v>389</v>
      </c>
      <c r="J109" s="269"/>
      <c r="K109" s="283"/>
    </row>
    <row r="110" s="1" customFormat="1" ht="15" customHeight="1">
      <c r="B110" s="294"/>
      <c r="C110" s="269" t="s">
        <v>398</v>
      </c>
      <c r="D110" s="269"/>
      <c r="E110" s="269"/>
      <c r="F110" s="292" t="s">
        <v>385</v>
      </c>
      <c r="G110" s="269"/>
      <c r="H110" s="269" t="s">
        <v>419</v>
      </c>
      <c r="I110" s="269" t="s">
        <v>381</v>
      </c>
      <c r="J110" s="269">
        <v>50</v>
      </c>
      <c r="K110" s="283"/>
    </row>
    <row r="111" s="1" customFormat="1" ht="15" customHeight="1">
      <c r="B111" s="294"/>
      <c r="C111" s="269" t="s">
        <v>406</v>
      </c>
      <c r="D111" s="269"/>
      <c r="E111" s="269"/>
      <c r="F111" s="292" t="s">
        <v>385</v>
      </c>
      <c r="G111" s="269"/>
      <c r="H111" s="269" t="s">
        <v>419</v>
      </c>
      <c r="I111" s="269" t="s">
        <v>381</v>
      </c>
      <c r="J111" s="269">
        <v>50</v>
      </c>
      <c r="K111" s="283"/>
    </row>
    <row r="112" s="1" customFormat="1" ht="15" customHeight="1">
      <c r="B112" s="294"/>
      <c r="C112" s="269" t="s">
        <v>404</v>
      </c>
      <c r="D112" s="269"/>
      <c r="E112" s="269"/>
      <c r="F112" s="292" t="s">
        <v>385</v>
      </c>
      <c r="G112" s="269"/>
      <c r="H112" s="269" t="s">
        <v>419</v>
      </c>
      <c r="I112" s="269" t="s">
        <v>381</v>
      </c>
      <c r="J112" s="269">
        <v>50</v>
      </c>
      <c r="K112" s="283"/>
    </row>
    <row r="113" s="1" customFormat="1" ht="15" customHeight="1">
      <c r="B113" s="294"/>
      <c r="C113" s="269" t="s">
        <v>56</v>
      </c>
      <c r="D113" s="269"/>
      <c r="E113" s="269"/>
      <c r="F113" s="292" t="s">
        <v>379</v>
      </c>
      <c r="G113" s="269"/>
      <c r="H113" s="269" t="s">
        <v>420</v>
      </c>
      <c r="I113" s="269" t="s">
        <v>381</v>
      </c>
      <c r="J113" s="269">
        <v>20</v>
      </c>
      <c r="K113" s="283"/>
    </row>
    <row r="114" s="1" customFormat="1" ht="15" customHeight="1">
      <c r="B114" s="294"/>
      <c r="C114" s="269" t="s">
        <v>421</v>
      </c>
      <c r="D114" s="269"/>
      <c r="E114" s="269"/>
      <c r="F114" s="292" t="s">
        <v>379</v>
      </c>
      <c r="G114" s="269"/>
      <c r="H114" s="269" t="s">
        <v>422</v>
      </c>
      <c r="I114" s="269" t="s">
        <v>381</v>
      </c>
      <c r="J114" s="269">
        <v>120</v>
      </c>
      <c r="K114" s="283"/>
    </row>
    <row r="115" s="1" customFormat="1" ht="15" customHeight="1">
      <c r="B115" s="294"/>
      <c r="C115" s="269" t="s">
        <v>41</v>
      </c>
      <c r="D115" s="269"/>
      <c r="E115" s="269"/>
      <c r="F115" s="292" t="s">
        <v>379</v>
      </c>
      <c r="G115" s="269"/>
      <c r="H115" s="269" t="s">
        <v>423</v>
      </c>
      <c r="I115" s="269" t="s">
        <v>414</v>
      </c>
      <c r="J115" s="269"/>
      <c r="K115" s="283"/>
    </row>
    <row r="116" s="1" customFormat="1" ht="15" customHeight="1">
      <c r="B116" s="294"/>
      <c r="C116" s="269" t="s">
        <v>51</v>
      </c>
      <c r="D116" s="269"/>
      <c r="E116" s="269"/>
      <c r="F116" s="292" t="s">
        <v>379</v>
      </c>
      <c r="G116" s="269"/>
      <c r="H116" s="269" t="s">
        <v>424</v>
      </c>
      <c r="I116" s="269" t="s">
        <v>414</v>
      </c>
      <c r="J116" s="269"/>
      <c r="K116" s="283"/>
    </row>
    <row r="117" s="1" customFormat="1" ht="15" customHeight="1">
      <c r="B117" s="294"/>
      <c r="C117" s="269" t="s">
        <v>60</v>
      </c>
      <c r="D117" s="269"/>
      <c r="E117" s="269"/>
      <c r="F117" s="292" t="s">
        <v>379</v>
      </c>
      <c r="G117" s="269"/>
      <c r="H117" s="269" t="s">
        <v>425</v>
      </c>
      <c r="I117" s="269" t="s">
        <v>426</v>
      </c>
      <c r="J117" s="269"/>
      <c r="K117" s="283"/>
    </row>
    <row r="118" s="1" customFormat="1" ht="15" customHeight="1">
      <c r="B118" s="297"/>
      <c r="C118" s="303"/>
      <c r="D118" s="303"/>
      <c r="E118" s="303"/>
      <c r="F118" s="303"/>
      <c r="G118" s="303"/>
      <c r="H118" s="303"/>
      <c r="I118" s="303"/>
      <c r="J118" s="303"/>
      <c r="K118" s="299"/>
    </row>
    <row r="119" s="1" customFormat="1" ht="18.75" customHeight="1">
      <c r="B119" s="304"/>
      <c r="C119" s="305"/>
      <c r="D119" s="305"/>
      <c r="E119" s="305"/>
      <c r="F119" s="306"/>
      <c r="G119" s="305"/>
      <c r="H119" s="305"/>
      <c r="I119" s="305"/>
      <c r="J119" s="305"/>
      <c r="K119" s="304"/>
    </row>
    <row r="120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="1" customFormat="1" ht="7.5" customHeight="1">
      <c r="B121" s="307"/>
      <c r="C121" s="308"/>
      <c r="D121" s="308"/>
      <c r="E121" s="308"/>
      <c r="F121" s="308"/>
      <c r="G121" s="308"/>
      <c r="H121" s="308"/>
      <c r="I121" s="308"/>
      <c r="J121" s="308"/>
      <c r="K121" s="309"/>
    </row>
    <row r="122" s="1" customFormat="1" ht="45" customHeight="1">
      <c r="B122" s="310"/>
      <c r="C122" s="260" t="s">
        <v>427</v>
      </c>
      <c r="D122" s="260"/>
      <c r="E122" s="260"/>
      <c r="F122" s="260"/>
      <c r="G122" s="260"/>
      <c r="H122" s="260"/>
      <c r="I122" s="260"/>
      <c r="J122" s="260"/>
      <c r="K122" s="311"/>
    </row>
    <row r="123" s="1" customFormat="1" ht="17.25" customHeight="1">
      <c r="B123" s="312"/>
      <c r="C123" s="284" t="s">
        <v>373</v>
      </c>
      <c r="D123" s="284"/>
      <c r="E123" s="284"/>
      <c r="F123" s="284" t="s">
        <v>374</v>
      </c>
      <c r="G123" s="285"/>
      <c r="H123" s="284" t="s">
        <v>57</v>
      </c>
      <c r="I123" s="284" t="s">
        <v>60</v>
      </c>
      <c r="J123" s="284" t="s">
        <v>375</v>
      </c>
      <c r="K123" s="313"/>
    </row>
    <row r="124" s="1" customFormat="1" ht="17.25" customHeight="1">
      <c r="B124" s="312"/>
      <c r="C124" s="286" t="s">
        <v>376</v>
      </c>
      <c r="D124" s="286"/>
      <c r="E124" s="286"/>
      <c r="F124" s="287" t="s">
        <v>377</v>
      </c>
      <c r="G124" s="288"/>
      <c r="H124" s="286"/>
      <c r="I124" s="286"/>
      <c r="J124" s="286" t="s">
        <v>378</v>
      </c>
      <c r="K124" s="313"/>
    </row>
    <row r="125" s="1" customFormat="1" ht="5.25" customHeight="1">
      <c r="B125" s="314"/>
      <c r="C125" s="289"/>
      <c r="D125" s="289"/>
      <c r="E125" s="289"/>
      <c r="F125" s="289"/>
      <c r="G125" s="315"/>
      <c r="H125" s="289"/>
      <c r="I125" s="289"/>
      <c r="J125" s="289"/>
      <c r="K125" s="316"/>
    </row>
    <row r="126" s="1" customFormat="1" ht="15" customHeight="1">
      <c r="B126" s="314"/>
      <c r="C126" s="269" t="s">
        <v>382</v>
      </c>
      <c r="D126" s="291"/>
      <c r="E126" s="291"/>
      <c r="F126" s="292" t="s">
        <v>379</v>
      </c>
      <c r="G126" s="269"/>
      <c r="H126" s="269" t="s">
        <v>419</v>
      </c>
      <c r="I126" s="269" t="s">
        <v>381</v>
      </c>
      <c r="J126" s="269">
        <v>120</v>
      </c>
      <c r="K126" s="317"/>
    </row>
    <row r="127" s="1" customFormat="1" ht="15" customHeight="1">
      <c r="B127" s="314"/>
      <c r="C127" s="269" t="s">
        <v>428</v>
      </c>
      <c r="D127" s="269"/>
      <c r="E127" s="269"/>
      <c r="F127" s="292" t="s">
        <v>379</v>
      </c>
      <c r="G127" s="269"/>
      <c r="H127" s="269" t="s">
        <v>429</v>
      </c>
      <c r="I127" s="269" t="s">
        <v>381</v>
      </c>
      <c r="J127" s="269" t="s">
        <v>430</v>
      </c>
      <c r="K127" s="317"/>
    </row>
    <row r="128" s="1" customFormat="1" ht="15" customHeight="1">
      <c r="B128" s="314"/>
      <c r="C128" s="269" t="s">
        <v>327</v>
      </c>
      <c r="D128" s="269"/>
      <c r="E128" s="269"/>
      <c r="F128" s="292" t="s">
        <v>379</v>
      </c>
      <c r="G128" s="269"/>
      <c r="H128" s="269" t="s">
        <v>431</v>
      </c>
      <c r="I128" s="269" t="s">
        <v>381</v>
      </c>
      <c r="J128" s="269" t="s">
        <v>430</v>
      </c>
      <c r="K128" s="317"/>
    </row>
    <row r="129" s="1" customFormat="1" ht="15" customHeight="1">
      <c r="B129" s="314"/>
      <c r="C129" s="269" t="s">
        <v>390</v>
      </c>
      <c r="D129" s="269"/>
      <c r="E129" s="269"/>
      <c r="F129" s="292" t="s">
        <v>385</v>
      </c>
      <c r="G129" s="269"/>
      <c r="H129" s="269" t="s">
        <v>391</v>
      </c>
      <c r="I129" s="269" t="s">
        <v>381</v>
      </c>
      <c r="J129" s="269">
        <v>15</v>
      </c>
      <c r="K129" s="317"/>
    </row>
    <row r="130" s="1" customFormat="1" ht="15" customHeight="1">
      <c r="B130" s="314"/>
      <c r="C130" s="295" t="s">
        <v>392</v>
      </c>
      <c r="D130" s="295"/>
      <c r="E130" s="295"/>
      <c r="F130" s="296" t="s">
        <v>385</v>
      </c>
      <c r="G130" s="295"/>
      <c r="H130" s="295" t="s">
        <v>393</v>
      </c>
      <c r="I130" s="295" t="s">
        <v>381</v>
      </c>
      <c r="J130" s="295">
        <v>15</v>
      </c>
      <c r="K130" s="317"/>
    </row>
    <row r="131" s="1" customFormat="1" ht="15" customHeight="1">
      <c r="B131" s="314"/>
      <c r="C131" s="295" t="s">
        <v>394</v>
      </c>
      <c r="D131" s="295"/>
      <c r="E131" s="295"/>
      <c r="F131" s="296" t="s">
        <v>385</v>
      </c>
      <c r="G131" s="295"/>
      <c r="H131" s="295" t="s">
        <v>395</v>
      </c>
      <c r="I131" s="295" t="s">
        <v>381</v>
      </c>
      <c r="J131" s="295">
        <v>20</v>
      </c>
      <c r="K131" s="317"/>
    </row>
    <row r="132" s="1" customFormat="1" ht="15" customHeight="1">
      <c r="B132" s="314"/>
      <c r="C132" s="295" t="s">
        <v>396</v>
      </c>
      <c r="D132" s="295"/>
      <c r="E132" s="295"/>
      <c r="F132" s="296" t="s">
        <v>385</v>
      </c>
      <c r="G132" s="295"/>
      <c r="H132" s="295" t="s">
        <v>397</v>
      </c>
      <c r="I132" s="295" t="s">
        <v>381</v>
      </c>
      <c r="J132" s="295">
        <v>20</v>
      </c>
      <c r="K132" s="317"/>
    </row>
    <row r="133" s="1" customFormat="1" ht="15" customHeight="1">
      <c r="B133" s="314"/>
      <c r="C133" s="269" t="s">
        <v>384</v>
      </c>
      <c r="D133" s="269"/>
      <c r="E133" s="269"/>
      <c r="F133" s="292" t="s">
        <v>385</v>
      </c>
      <c r="G133" s="269"/>
      <c r="H133" s="269" t="s">
        <v>419</v>
      </c>
      <c r="I133" s="269" t="s">
        <v>381</v>
      </c>
      <c r="J133" s="269">
        <v>50</v>
      </c>
      <c r="K133" s="317"/>
    </row>
    <row r="134" s="1" customFormat="1" ht="15" customHeight="1">
      <c r="B134" s="314"/>
      <c r="C134" s="269" t="s">
        <v>398</v>
      </c>
      <c r="D134" s="269"/>
      <c r="E134" s="269"/>
      <c r="F134" s="292" t="s">
        <v>385</v>
      </c>
      <c r="G134" s="269"/>
      <c r="H134" s="269" t="s">
        <v>419</v>
      </c>
      <c r="I134" s="269" t="s">
        <v>381</v>
      </c>
      <c r="J134" s="269">
        <v>50</v>
      </c>
      <c r="K134" s="317"/>
    </row>
    <row r="135" s="1" customFormat="1" ht="15" customHeight="1">
      <c r="B135" s="314"/>
      <c r="C135" s="269" t="s">
        <v>404</v>
      </c>
      <c r="D135" s="269"/>
      <c r="E135" s="269"/>
      <c r="F135" s="292" t="s">
        <v>385</v>
      </c>
      <c r="G135" s="269"/>
      <c r="H135" s="269" t="s">
        <v>419</v>
      </c>
      <c r="I135" s="269" t="s">
        <v>381</v>
      </c>
      <c r="J135" s="269">
        <v>50</v>
      </c>
      <c r="K135" s="317"/>
    </row>
    <row r="136" s="1" customFormat="1" ht="15" customHeight="1">
      <c r="B136" s="314"/>
      <c r="C136" s="269" t="s">
        <v>406</v>
      </c>
      <c r="D136" s="269"/>
      <c r="E136" s="269"/>
      <c r="F136" s="292" t="s">
        <v>385</v>
      </c>
      <c r="G136" s="269"/>
      <c r="H136" s="269" t="s">
        <v>419</v>
      </c>
      <c r="I136" s="269" t="s">
        <v>381</v>
      </c>
      <c r="J136" s="269">
        <v>50</v>
      </c>
      <c r="K136" s="317"/>
    </row>
    <row r="137" s="1" customFormat="1" ht="15" customHeight="1">
      <c r="B137" s="314"/>
      <c r="C137" s="269" t="s">
        <v>407</v>
      </c>
      <c r="D137" s="269"/>
      <c r="E137" s="269"/>
      <c r="F137" s="292" t="s">
        <v>385</v>
      </c>
      <c r="G137" s="269"/>
      <c r="H137" s="269" t="s">
        <v>432</v>
      </c>
      <c r="I137" s="269" t="s">
        <v>381</v>
      </c>
      <c r="J137" s="269">
        <v>255</v>
      </c>
      <c r="K137" s="317"/>
    </row>
    <row r="138" s="1" customFormat="1" ht="15" customHeight="1">
      <c r="B138" s="314"/>
      <c r="C138" s="269" t="s">
        <v>409</v>
      </c>
      <c r="D138" s="269"/>
      <c r="E138" s="269"/>
      <c r="F138" s="292" t="s">
        <v>379</v>
      </c>
      <c r="G138" s="269"/>
      <c r="H138" s="269" t="s">
        <v>433</v>
      </c>
      <c r="I138" s="269" t="s">
        <v>411</v>
      </c>
      <c r="J138" s="269"/>
      <c r="K138" s="317"/>
    </row>
    <row r="139" s="1" customFormat="1" ht="15" customHeight="1">
      <c r="B139" s="314"/>
      <c r="C139" s="269" t="s">
        <v>412</v>
      </c>
      <c r="D139" s="269"/>
      <c r="E139" s="269"/>
      <c r="F139" s="292" t="s">
        <v>379</v>
      </c>
      <c r="G139" s="269"/>
      <c r="H139" s="269" t="s">
        <v>434</v>
      </c>
      <c r="I139" s="269" t="s">
        <v>414</v>
      </c>
      <c r="J139" s="269"/>
      <c r="K139" s="317"/>
    </row>
    <row r="140" s="1" customFormat="1" ht="15" customHeight="1">
      <c r="B140" s="314"/>
      <c r="C140" s="269" t="s">
        <v>415</v>
      </c>
      <c r="D140" s="269"/>
      <c r="E140" s="269"/>
      <c r="F140" s="292" t="s">
        <v>379</v>
      </c>
      <c r="G140" s="269"/>
      <c r="H140" s="269" t="s">
        <v>415</v>
      </c>
      <c r="I140" s="269" t="s">
        <v>414</v>
      </c>
      <c r="J140" s="269"/>
      <c r="K140" s="317"/>
    </row>
    <row r="141" s="1" customFormat="1" ht="15" customHeight="1">
      <c r="B141" s="314"/>
      <c r="C141" s="269" t="s">
        <v>41</v>
      </c>
      <c r="D141" s="269"/>
      <c r="E141" s="269"/>
      <c r="F141" s="292" t="s">
        <v>379</v>
      </c>
      <c r="G141" s="269"/>
      <c r="H141" s="269" t="s">
        <v>435</v>
      </c>
      <c r="I141" s="269" t="s">
        <v>414</v>
      </c>
      <c r="J141" s="269"/>
      <c r="K141" s="317"/>
    </row>
    <row r="142" s="1" customFormat="1" ht="15" customHeight="1">
      <c r="B142" s="314"/>
      <c r="C142" s="269" t="s">
        <v>436</v>
      </c>
      <c r="D142" s="269"/>
      <c r="E142" s="269"/>
      <c r="F142" s="292" t="s">
        <v>379</v>
      </c>
      <c r="G142" s="269"/>
      <c r="H142" s="269" t="s">
        <v>437</v>
      </c>
      <c r="I142" s="269" t="s">
        <v>414</v>
      </c>
      <c r="J142" s="269"/>
      <c r="K142" s="317"/>
    </row>
    <row r="143" s="1" customFormat="1" ht="15" customHeight="1">
      <c r="B143" s="318"/>
      <c r="C143" s="319"/>
      <c r="D143" s="319"/>
      <c r="E143" s="319"/>
      <c r="F143" s="319"/>
      <c r="G143" s="319"/>
      <c r="H143" s="319"/>
      <c r="I143" s="319"/>
      <c r="J143" s="319"/>
      <c r="K143" s="320"/>
    </row>
    <row r="144" s="1" customFormat="1" ht="18.75" customHeight="1">
      <c r="B144" s="305"/>
      <c r="C144" s="305"/>
      <c r="D144" s="305"/>
      <c r="E144" s="305"/>
      <c r="F144" s="306"/>
      <c r="G144" s="305"/>
      <c r="H144" s="305"/>
      <c r="I144" s="305"/>
      <c r="J144" s="305"/>
      <c r="K144" s="305"/>
    </row>
    <row r="145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="1" customFormat="1" ht="45" customHeight="1">
      <c r="B147" s="281"/>
      <c r="C147" s="282" t="s">
        <v>438</v>
      </c>
      <c r="D147" s="282"/>
      <c r="E147" s="282"/>
      <c r="F147" s="282"/>
      <c r="G147" s="282"/>
      <c r="H147" s="282"/>
      <c r="I147" s="282"/>
      <c r="J147" s="282"/>
      <c r="K147" s="283"/>
    </row>
    <row r="148" s="1" customFormat="1" ht="17.25" customHeight="1">
      <c r="B148" s="281"/>
      <c r="C148" s="284" t="s">
        <v>373</v>
      </c>
      <c r="D148" s="284"/>
      <c r="E148" s="284"/>
      <c r="F148" s="284" t="s">
        <v>374</v>
      </c>
      <c r="G148" s="285"/>
      <c r="H148" s="284" t="s">
        <v>57</v>
      </c>
      <c r="I148" s="284" t="s">
        <v>60</v>
      </c>
      <c r="J148" s="284" t="s">
        <v>375</v>
      </c>
      <c r="K148" s="283"/>
    </row>
    <row r="149" s="1" customFormat="1" ht="17.25" customHeight="1">
      <c r="B149" s="281"/>
      <c r="C149" s="286" t="s">
        <v>376</v>
      </c>
      <c r="D149" s="286"/>
      <c r="E149" s="286"/>
      <c r="F149" s="287" t="s">
        <v>377</v>
      </c>
      <c r="G149" s="288"/>
      <c r="H149" s="286"/>
      <c r="I149" s="286"/>
      <c r="J149" s="286" t="s">
        <v>378</v>
      </c>
      <c r="K149" s="283"/>
    </row>
    <row r="150" s="1" customFormat="1" ht="5.25" customHeight="1">
      <c r="B150" s="294"/>
      <c r="C150" s="289"/>
      <c r="D150" s="289"/>
      <c r="E150" s="289"/>
      <c r="F150" s="289"/>
      <c r="G150" s="290"/>
      <c r="H150" s="289"/>
      <c r="I150" s="289"/>
      <c r="J150" s="289"/>
      <c r="K150" s="317"/>
    </row>
    <row r="151" s="1" customFormat="1" ht="15" customHeight="1">
      <c r="B151" s="294"/>
      <c r="C151" s="321" t="s">
        <v>382</v>
      </c>
      <c r="D151" s="269"/>
      <c r="E151" s="269"/>
      <c r="F151" s="322" t="s">
        <v>379</v>
      </c>
      <c r="G151" s="269"/>
      <c r="H151" s="321" t="s">
        <v>419</v>
      </c>
      <c r="I151" s="321" t="s">
        <v>381</v>
      </c>
      <c r="J151" s="321">
        <v>120</v>
      </c>
      <c r="K151" s="317"/>
    </row>
    <row r="152" s="1" customFormat="1" ht="15" customHeight="1">
      <c r="B152" s="294"/>
      <c r="C152" s="321" t="s">
        <v>428</v>
      </c>
      <c r="D152" s="269"/>
      <c r="E152" s="269"/>
      <c r="F152" s="322" t="s">
        <v>379</v>
      </c>
      <c r="G152" s="269"/>
      <c r="H152" s="321" t="s">
        <v>439</v>
      </c>
      <c r="I152" s="321" t="s">
        <v>381</v>
      </c>
      <c r="J152" s="321" t="s">
        <v>430</v>
      </c>
      <c r="K152" s="317"/>
    </row>
    <row r="153" s="1" customFormat="1" ht="15" customHeight="1">
      <c r="B153" s="294"/>
      <c r="C153" s="321" t="s">
        <v>327</v>
      </c>
      <c r="D153" s="269"/>
      <c r="E153" s="269"/>
      <c r="F153" s="322" t="s">
        <v>379</v>
      </c>
      <c r="G153" s="269"/>
      <c r="H153" s="321" t="s">
        <v>440</v>
      </c>
      <c r="I153" s="321" t="s">
        <v>381</v>
      </c>
      <c r="J153" s="321" t="s">
        <v>430</v>
      </c>
      <c r="K153" s="317"/>
    </row>
    <row r="154" s="1" customFormat="1" ht="15" customHeight="1">
      <c r="B154" s="294"/>
      <c r="C154" s="321" t="s">
        <v>384</v>
      </c>
      <c r="D154" s="269"/>
      <c r="E154" s="269"/>
      <c r="F154" s="322" t="s">
        <v>385</v>
      </c>
      <c r="G154" s="269"/>
      <c r="H154" s="321" t="s">
        <v>419</v>
      </c>
      <c r="I154" s="321" t="s">
        <v>381</v>
      </c>
      <c r="J154" s="321">
        <v>50</v>
      </c>
      <c r="K154" s="317"/>
    </row>
    <row r="155" s="1" customFormat="1" ht="15" customHeight="1">
      <c r="B155" s="294"/>
      <c r="C155" s="321" t="s">
        <v>387</v>
      </c>
      <c r="D155" s="269"/>
      <c r="E155" s="269"/>
      <c r="F155" s="322" t="s">
        <v>379</v>
      </c>
      <c r="G155" s="269"/>
      <c r="H155" s="321" t="s">
        <v>419</v>
      </c>
      <c r="I155" s="321" t="s">
        <v>389</v>
      </c>
      <c r="J155" s="321"/>
      <c r="K155" s="317"/>
    </row>
    <row r="156" s="1" customFormat="1" ht="15" customHeight="1">
      <c r="B156" s="294"/>
      <c r="C156" s="321" t="s">
        <v>398</v>
      </c>
      <c r="D156" s="269"/>
      <c r="E156" s="269"/>
      <c r="F156" s="322" t="s">
        <v>385</v>
      </c>
      <c r="G156" s="269"/>
      <c r="H156" s="321" t="s">
        <v>419</v>
      </c>
      <c r="I156" s="321" t="s">
        <v>381</v>
      </c>
      <c r="J156" s="321">
        <v>50</v>
      </c>
      <c r="K156" s="317"/>
    </row>
    <row r="157" s="1" customFormat="1" ht="15" customHeight="1">
      <c r="B157" s="294"/>
      <c r="C157" s="321" t="s">
        <v>406</v>
      </c>
      <c r="D157" s="269"/>
      <c r="E157" s="269"/>
      <c r="F157" s="322" t="s">
        <v>385</v>
      </c>
      <c r="G157" s="269"/>
      <c r="H157" s="321" t="s">
        <v>419</v>
      </c>
      <c r="I157" s="321" t="s">
        <v>381</v>
      </c>
      <c r="J157" s="321">
        <v>50</v>
      </c>
      <c r="K157" s="317"/>
    </row>
    <row r="158" s="1" customFormat="1" ht="15" customHeight="1">
      <c r="B158" s="294"/>
      <c r="C158" s="321" t="s">
        <v>404</v>
      </c>
      <c r="D158" s="269"/>
      <c r="E158" s="269"/>
      <c r="F158" s="322" t="s">
        <v>385</v>
      </c>
      <c r="G158" s="269"/>
      <c r="H158" s="321" t="s">
        <v>419</v>
      </c>
      <c r="I158" s="321" t="s">
        <v>381</v>
      </c>
      <c r="J158" s="321">
        <v>50</v>
      </c>
      <c r="K158" s="317"/>
    </row>
    <row r="159" s="1" customFormat="1" ht="15" customHeight="1">
      <c r="B159" s="294"/>
      <c r="C159" s="321" t="s">
        <v>85</v>
      </c>
      <c r="D159" s="269"/>
      <c r="E159" s="269"/>
      <c r="F159" s="322" t="s">
        <v>379</v>
      </c>
      <c r="G159" s="269"/>
      <c r="H159" s="321" t="s">
        <v>441</v>
      </c>
      <c r="I159" s="321" t="s">
        <v>381</v>
      </c>
      <c r="J159" s="321" t="s">
        <v>442</v>
      </c>
      <c r="K159" s="317"/>
    </row>
    <row r="160" s="1" customFormat="1" ht="15" customHeight="1">
      <c r="B160" s="294"/>
      <c r="C160" s="321" t="s">
        <v>443</v>
      </c>
      <c r="D160" s="269"/>
      <c r="E160" s="269"/>
      <c r="F160" s="322" t="s">
        <v>379</v>
      </c>
      <c r="G160" s="269"/>
      <c r="H160" s="321" t="s">
        <v>444</v>
      </c>
      <c r="I160" s="321" t="s">
        <v>414</v>
      </c>
      <c r="J160" s="321"/>
      <c r="K160" s="317"/>
    </row>
    <row r="161" s="1" customFormat="1" ht="15" customHeight="1">
      <c r="B161" s="323"/>
      <c r="C161" s="303"/>
      <c r="D161" s="303"/>
      <c r="E161" s="303"/>
      <c r="F161" s="303"/>
      <c r="G161" s="303"/>
      <c r="H161" s="303"/>
      <c r="I161" s="303"/>
      <c r="J161" s="303"/>
      <c r="K161" s="324"/>
    </row>
    <row r="162" s="1" customFormat="1" ht="18.75" customHeight="1">
      <c r="B162" s="305"/>
      <c r="C162" s="315"/>
      <c r="D162" s="315"/>
      <c r="E162" s="315"/>
      <c r="F162" s="325"/>
      <c r="G162" s="315"/>
      <c r="H162" s="315"/>
      <c r="I162" s="315"/>
      <c r="J162" s="315"/>
      <c r="K162" s="305"/>
    </row>
    <row r="163" s="1" customFormat="1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s="1" customFormat="1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s="1" customFormat="1" ht="45" customHeight="1">
      <c r="B165" s="259"/>
      <c r="C165" s="260" t="s">
        <v>445</v>
      </c>
      <c r="D165" s="260"/>
      <c r="E165" s="260"/>
      <c r="F165" s="260"/>
      <c r="G165" s="260"/>
      <c r="H165" s="260"/>
      <c r="I165" s="260"/>
      <c r="J165" s="260"/>
      <c r="K165" s="261"/>
    </row>
    <row r="166" s="1" customFormat="1" ht="17.25" customHeight="1">
      <c r="B166" s="259"/>
      <c r="C166" s="284" t="s">
        <v>373</v>
      </c>
      <c r="D166" s="284"/>
      <c r="E166" s="284"/>
      <c r="F166" s="284" t="s">
        <v>374</v>
      </c>
      <c r="G166" s="326"/>
      <c r="H166" s="327" t="s">
        <v>57</v>
      </c>
      <c r="I166" s="327" t="s">
        <v>60</v>
      </c>
      <c r="J166" s="284" t="s">
        <v>375</v>
      </c>
      <c r="K166" s="261"/>
    </row>
    <row r="167" s="1" customFormat="1" ht="17.25" customHeight="1">
      <c r="B167" s="262"/>
      <c r="C167" s="286" t="s">
        <v>376</v>
      </c>
      <c r="D167" s="286"/>
      <c r="E167" s="286"/>
      <c r="F167" s="287" t="s">
        <v>377</v>
      </c>
      <c r="G167" s="328"/>
      <c r="H167" s="329"/>
      <c r="I167" s="329"/>
      <c r="J167" s="286" t="s">
        <v>378</v>
      </c>
      <c r="K167" s="264"/>
    </row>
    <row r="168" s="1" customFormat="1" ht="5.25" customHeight="1">
      <c r="B168" s="294"/>
      <c r="C168" s="289"/>
      <c r="D168" s="289"/>
      <c r="E168" s="289"/>
      <c r="F168" s="289"/>
      <c r="G168" s="290"/>
      <c r="H168" s="289"/>
      <c r="I168" s="289"/>
      <c r="J168" s="289"/>
      <c r="K168" s="317"/>
    </row>
    <row r="169" s="1" customFormat="1" ht="15" customHeight="1">
      <c r="B169" s="294"/>
      <c r="C169" s="269" t="s">
        <v>382</v>
      </c>
      <c r="D169" s="269"/>
      <c r="E169" s="269"/>
      <c r="F169" s="292" t="s">
        <v>379</v>
      </c>
      <c r="G169" s="269"/>
      <c r="H169" s="269" t="s">
        <v>419</v>
      </c>
      <c r="I169" s="269" t="s">
        <v>381</v>
      </c>
      <c r="J169" s="269">
        <v>120</v>
      </c>
      <c r="K169" s="317"/>
    </row>
    <row r="170" s="1" customFormat="1" ht="15" customHeight="1">
      <c r="B170" s="294"/>
      <c r="C170" s="269" t="s">
        <v>428</v>
      </c>
      <c r="D170" s="269"/>
      <c r="E170" s="269"/>
      <c r="F170" s="292" t="s">
        <v>379</v>
      </c>
      <c r="G170" s="269"/>
      <c r="H170" s="269" t="s">
        <v>429</v>
      </c>
      <c r="I170" s="269" t="s">
        <v>381</v>
      </c>
      <c r="J170" s="269" t="s">
        <v>430</v>
      </c>
      <c r="K170" s="317"/>
    </row>
    <row r="171" s="1" customFormat="1" ht="15" customHeight="1">
      <c r="B171" s="294"/>
      <c r="C171" s="269" t="s">
        <v>327</v>
      </c>
      <c r="D171" s="269"/>
      <c r="E171" s="269"/>
      <c r="F171" s="292" t="s">
        <v>379</v>
      </c>
      <c r="G171" s="269"/>
      <c r="H171" s="269" t="s">
        <v>446</v>
      </c>
      <c r="I171" s="269" t="s">
        <v>381</v>
      </c>
      <c r="J171" s="269" t="s">
        <v>430</v>
      </c>
      <c r="K171" s="317"/>
    </row>
    <row r="172" s="1" customFormat="1" ht="15" customHeight="1">
      <c r="B172" s="294"/>
      <c r="C172" s="269" t="s">
        <v>384</v>
      </c>
      <c r="D172" s="269"/>
      <c r="E172" s="269"/>
      <c r="F172" s="292" t="s">
        <v>385</v>
      </c>
      <c r="G172" s="269"/>
      <c r="H172" s="269" t="s">
        <v>446</v>
      </c>
      <c r="I172" s="269" t="s">
        <v>381</v>
      </c>
      <c r="J172" s="269">
        <v>50</v>
      </c>
      <c r="K172" s="317"/>
    </row>
    <row r="173" s="1" customFormat="1" ht="15" customHeight="1">
      <c r="B173" s="294"/>
      <c r="C173" s="269" t="s">
        <v>387</v>
      </c>
      <c r="D173" s="269"/>
      <c r="E173" s="269"/>
      <c r="F173" s="292" t="s">
        <v>379</v>
      </c>
      <c r="G173" s="269"/>
      <c r="H173" s="269" t="s">
        <v>446</v>
      </c>
      <c r="I173" s="269" t="s">
        <v>389</v>
      </c>
      <c r="J173" s="269"/>
      <c r="K173" s="317"/>
    </row>
    <row r="174" s="1" customFormat="1" ht="15" customHeight="1">
      <c r="B174" s="294"/>
      <c r="C174" s="269" t="s">
        <v>398</v>
      </c>
      <c r="D174" s="269"/>
      <c r="E174" s="269"/>
      <c r="F174" s="292" t="s">
        <v>385</v>
      </c>
      <c r="G174" s="269"/>
      <c r="H174" s="269" t="s">
        <v>446</v>
      </c>
      <c r="I174" s="269" t="s">
        <v>381</v>
      </c>
      <c r="J174" s="269">
        <v>50</v>
      </c>
      <c r="K174" s="317"/>
    </row>
    <row r="175" s="1" customFormat="1" ht="15" customHeight="1">
      <c r="B175" s="294"/>
      <c r="C175" s="269" t="s">
        <v>406</v>
      </c>
      <c r="D175" s="269"/>
      <c r="E175" s="269"/>
      <c r="F175" s="292" t="s">
        <v>385</v>
      </c>
      <c r="G175" s="269"/>
      <c r="H175" s="269" t="s">
        <v>446</v>
      </c>
      <c r="I175" s="269" t="s">
        <v>381</v>
      </c>
      <c r="J175" s="269">
        <v>50</v>
      </c>
      <c r="K175" s="317"/>
    </row>
    <row r="176" s="1" customFormat="1" ht="15" customHeight="1">
      <c r="B176" s="294"/>
      <c r="C176" s="269" t="s">
        <v>404</v>
      </c>
      <c r="D176" s="269"/>
      <c r="E176" s="269"/>
      <c r="F176" s="292" t="s">
        <v>385</v>
      </c>
      <c r="G176" s="269"/>
      <c r="H176" s="269" t="s">
        <v>446</v>
      </c>
      <c r="I176" s="269" t="s">
        <v>381</v>
      </c>
      <c r="J176" s="269">
        <v>50</v>
      </c>
      <c r="K176" s="317"/>
    </row>
    <row r="177" s="1" customFormat="1" ht="15" customHeight="1">
      <c r="B177" s="294"/>
      <c r="C177" s="269" t="s">
        <v>97</v>
      </c>
      <c r="D177" s="269"/>
      <c r="E177" s="269"/>
      <c r="F177" s="292" t="s">
        <v>379</v>
      </c>
      <c r="G177" s="269"/>
      <c r="H177" s="269" t="s">
        <v>447</v>
      </c>
      <c r="I177" s="269" t="s">
        <v>448</v>
      </c>
      <c r="J177" s="269"/>
      <c r="K177" s="317"/>
    </row>
    <row r="178" s="1" customFormat="1" ht="15" customHeight="1">
      <c r="B178" s="294"/>
      <c r="C178" s="269" t="s">
        <v>60</v>
      </c>
      <c r="D178" s="269"/>
      <c r="E178" s="269"/>
      <c r="F178" s="292" t="s">
        <v>379</v>
      </c>
      <c r="G178" s="269"/>
      <c r="H178" s="269" t="s">
        <v>449</v>
      </c>
      <c r="I178" s="269" t="s">
        <v>450</v>
      </c>
      <c r="J178" s="269">
        <v>1</v>
      </c>
      <c r="K178" s="317"/>
    </row>
    <row r="179" s="1" customFormat="1" ht="15" customHeight="1">
      <c r="B179" s="294"/>
      <c r="C179" s="269" t="s">
        <v>56</v>
      </c>
      <c r="D179" s="269"/>
      <c r="E179" s="269"/>
      <c r="F179" s="292" t="s">
        <v>379</v>
      </c>
      <c r="G179" s="269"/>
      <c r="H179" s="269" t="s">
        <v>451</v>
      </c>
      <c r="I179" s="269" t="s">
        <v>381</v>
      </c>
      <c r="J179" s="269">
        <v>20</v>
      </c>
      <c r="K179" s="317"/>
    </row>
    <row r="180" s="1" customFormat="1" ht="15" customHeight="1">
      <c r="B180" s="294"/>
      <c r="C180" s="269" t="s">
        <v>57</v>
      </c>
      <c r="D180" s="269"/>
      <c r="E180" s="269"/>
      <c r="F180" s="292" t="s">
        <v>379</v>
      </c>
      <c r="G180" s="269"/>
      <c r="H180" s="269" t="s">
        <v>452</v>
      </c>
      <c r="I180" s="269" t="s">
        <v>381</v>
      </c>
      <c r="J180" s="269">
        <v>255</v>
      </c>
      <c r="K180" s="317"/>
    </row>
    <row r="181" s="1" customFormat="1" ht="15" customHeight="1">
      <c r="B181" s="294"/>
      <c r="C181" s="269" t="s">
        <v>98</v>
      </c>
      <c r="D181" s="269"/>
      <c r="E181" s="269"/>
      <c r="F181" s="292" t="s">
        <v>379</v>
      </c>
      <c r="G181" s="269"/>
      <c r="H181" s="269" t="s">
        <v>343</v>
      </c>
      <c r="I181" s="269" t="s">
        <v>381</v>
      </c>
      <c r="J181" s="269">
        <v>10</v>
      </c>
      <c r="K181" s="317"/>
    </row>
    <row r="182" s="1" customFormat="1" ht="15" customHeight="1">
      <c r="B182" s="294"/>
      <c r="C182" s="269" t="s">
        <v>99</v>
      </c>
      <c r="D182" s="269"/>
      <c r="E182" s="269"/>
      <c r="F182" s="292" t="s">
        <v>379</v>
      </c>
      <c r="G182" s="269"/>
      <c r="H182" s="269" t="s">
        <v>453</v>
      </c>
      <c r="I182" s="269" t="s">
        <v>414</v>
      </c>
      <c r="J182" s="269"/>
      <c r="K182" s="317"/>
    </row>
    <row r="183" s="1" customFormat="1" ht="15" customHeight="1">
      <c r="B183" s="294"/>
      <c r="C183" s="269" t="s">
        <v>454</v>
      </c>
      <c r="D183" s="269"/>
      <c r="E183" s="269"/>
      <c r="F183" s="292" t="s">
        <v>379</v>
      </c>
      <c r="G183" s="269"/>
      <c r="H183" s="269" t="s">
        <v>455</v>
      </c>
      <c r="I183" s="269" t="s">
        <v>414</v>
      </c>
      <c r="J183" s="269"/>
      <c r="K183" s="317"/>
    </row>
    <row r="184" s="1" customFormat="1" ht="15" customHeight="1">
      <c r="B184" s="294"/>
      <c r="C184" s="269" t="s">
        <v>443</v>
      </c>
      <c r="D184" s="269"/>
      <c r="E184" s="269"/>
      <c r="F184" s="292" t="s">
        <v>379</v>
      </c>
      <c r="G184" s="269"/>
      <c r="H184" s="269" t="s">
        <v>456</v>
      </c>
      <c r="I184" s="269" t="s">
        <v>414</v>
      </c>
      <c r="J184" s="269"/>
      <c r="K184" s="317"/>
    </row>
    <row r="185" s="1" customFormat="1" ht="15" customHeight="1">
      <c r="B185" s="294"/>
      <c r="C185" s="269" t="s">
        <v>101</v>
      </c>
      <c r="D185" s="269"/>
      <c r="E185" s="269"/>
      <c r="F185" s="292" t="s">
        <v>385</v>
      </c>
      <c r="G185" s="269"/>
      <c r="H185" s="269" t="s">
        <v>457</v>
      </c>
      <c r="I185" s="269" t="s">
        <v>381</v>
      </c>
      <c r="J185" s="269">
        <v>50</v>
      </c>
      <c r="K185" s="317"/>
    </row>
    <row r="186" s="1" customFormat="1" ht="15" customHeight="1">
      <c r="B186" s="294"/>
      <c r="C186" s="269" t="s">
        <v>458</v>
      </c>
      <c r="D186" s="269"/>
      <c r="E186" s="269"/>
      <c r="F186" s="292" t="s">
        <v>385</v>
      </c>
      <c r="G186" s="269"/>
      <c r="H186" s="269" t="s">
        <v>459</v>
      </c>
      <c r="I186" s="269" t="s">
        <v>460</v>
      </c>
      <c r="J186" s="269"/>
      <c r="K186" s="317"/>
    </row>
    <row r="187" s="1" customFormat="1" ht="15" customHeight="1">
      <c r="B187" s="294"/>
      <c r="C187" s="269" t="s">
        <v>461</v>
      </c>
      <c r="D187" s="269"/>
      <c r="E187" s="269"/>
      <c r="F187" s="292" t="s">
        <v>385</v>
      </c>
      <c r="G187" s="269"/>
      <c r="H187" s="269" t="s">
        <v>462</v>
      </c>
      <c r="I187" s="269" t="s">
        <v>460</v>
      </c>
      <c r="J187" s="269"/>
      <c r="K187" s="317"/>
    </row>
    <row r="188" s="1" customFormat="1" ht="15" customHeight="1">
      <c r="B188" s="294"/>
      <c r="C188" s="269" t="s">
        <v>463</v>
      </c>
      <c r="D188" s="269"/>
      <c r="E188" s="269"/>
      <c r="F188" s="292" t="s">
        <v>385</v>
      </c>
      <c r="G188" s="269"/>
      <c r="H188" s="269" t="s">
        <v>464</v>
      </c>
      <c r="I188" s="269" t="s">
        <v>460</v>
      </c>
      <c r="J188" s="269"/>
      <c r="K188" s="317"/>
    </row>
    <row r="189" s="1" customFormat="1" ht="15" customHeight="1">
      <c r="B189" s="294"/>
      <c r="C189" s="330" t="s">
        <v>465</v>
      </c>
      <c r="D189" s="269"/>
      <c r="E189" s="269"/>
      <c r="F189" s="292" t="s">
        <v>385</v>
      </c>
      <c r="G189" s="269"/>
      <c r="H189" s="269" t="s">
        <v>466</v>
      </c>
      <c r="I189" s="269" t="s">
        <v>467</v>
      </c>
      <c r="J189" s="331" t="s">
        <v>468</v>
      </c>
      <c r="K189" s="317"/>
    </row>
    <row r="190" s="17" customFormat="1" ht="15" customHeight="1">
      <c r="B190" s="332"/>
      <c r="C190" s="333" t="s">
        <v>469</v>
      </c>
      <c r="D190" s="334"/>
      <c r="E190" s="334"/>
      <c r="F190" s="335" t="s">
        <v>385</v>
      </c>
      <c r="G190" s="334"/>
      <c r="H190" s="334" t="s">
        <v>470</v>
      </c>
      <c r="I190" s="334" t="s">
        <v>467</v>
      </c>
      <c r="J190" s="336" t="s">
        <v>468</v>
      </c>
      <c r="K190" s="337"/>
    </row>
    <row r="191" s="1" customFormat="1" ht="15" customHeight="1">
      <c r="B191" s="294"/>
      <c r="C191" s="330" t="s">
        <v>45</v>
      </c>
      <c r="D191" s="269"/>
      <c r="E191" s="269"/>
      <c r="F191" s="292" t="s">
        <v>379</v>
      </c>
      <c r="G191" s="269"/>
      <c r="H191" s="266" t="s">
        <v>471</v>
      </c>
      <c r="I191" s="269" t="s">
        <v>472</v>
      </c>
      <c r="J191" s="269"/>
      <c r="K191" s="317"/>
    </row>
    <row r="192" s="1" customFormat="1" ht="15" customHeight="1">
      <c r="B192" s="294"/>
      <c r="C192" s="330" t="s">
        <v>473</v>
      </c>
      <c r="D192" s="269"/>
      <c r="E192" s="269"/>
      <c r="F192" s="292" t="s">
        <v>379</v>
      </c>
      <c r="G192" s="269"/>
      <c r="H192" s="269" t="s">
        <v>474</v>
      </c>
      <c r="I192" s="269" t="s">
        <v>414</v>
      </c>
      <c r="J192" s="269"/>
      <c r="K192" s="317"/>
    </row>
    <row r="193" s="1" customFormat="1" ht="15" customHeight="1">
      <c r="B193" s="294"/>
      <c r="C193" s="330" t="s">
        <v>475</v>
      </c>
      <c r="D193" s="269"/>
      <c r="E193" s="269"/>
      <c r="F193" s="292" t="s">
        <v>379</v>
      </c>
      <c r="G193" s="269"/>
      <c r="H193" s="269" t="s">
        <v>476</v>
      </c>
      <c r="I193" s="269" t="s">
        <v>414</v>
      </c>
      <c r="J193" s="269"/>
      <c r="K193" s="317"/>
    </row>
    <row r="194" s="1" customFormat="1" ht="15" customHeight="1">
      <c r="B194" s="294"/>
      <c r="C194" s="330" t="s">
        <v>477</v>
      </c>
      <c r="D194" s="269"/>
      <c r="E194" s="269"/>
      <c r="F194" s="292" t="s">
        <v>385</v>
      </c>
      <c r="G194" s="269"/>
      <c r="H194" s="269" t="s">
        <v>478</v>
      </c>
      <c r="I194" s="269" t="s">
        <v>414</v>
      </c>
      <c r="J194" s="269"/>
      <c r="K194" s="317"/>
    </row>
    <row r="195" s="1" customFormat="1" ht="15" customHeight="1">
      <c r="B195" s="323"/>
      <c r="C195" s="338"/>
      <c r="D195" s="303"/>
      <c r="E195" s="303"/>
      <c r="F195" s="303"/>
      <c r="G195" s="303"/>
      <c r="H195" s="303"/>
      <c r="I195" s="303"/>
      <c r="J195" s="303"/>
      <c r="K195" s="324"/>
    </row>
    <row r="196" s="1" customFormat="1" ht="18.75" customHeight="1">
      <c r="B196" s="305"/>
      <c r="C196" s="315"/>
      <c r="D196" s="315"/>
      <c r="E196" s="315"/>
      <c r="F196" s="325"/>
      <c r="G196" s="315"/>
      <c r="H196" s="315"/>
      <c r="I196" s="315"/>
      <c r="J196" s="315"/>
      <c r="K196" s="305"/>
    </row>
    <row r="197" s="1" customFormat="1" ht="18.75" customHeight="1">
      <c r="B197" s="305"/>
      <c r="C197" s="315"/>
      <c r="D197" s="315"/>
      <c r="E197" s="315"/>
      <c r="F197" s="325"/>
      <c r="G197" s="315"/>
      <c r="H197" s="315"/>
      <c r="I197" s="315"/>
      <c r="J197" s="315"/>
      <c r="K197" s="305"/>
    </row>
    <row r="198" s="1" customFormat="1" ht="18.75" customHeight="1">
      <c r="B198" s="277"/>
      <c r="C198" s="277"/>
      <c r="D198" s="277"/>
      <c r="E198" s="277"/>
      <c r="F198" s="277"/>
      <c r="G198" s="277"/>
      <c r="H198" s="277"/>
      <c r="I198" s="277"/>
      <c r="J198" s="277"/>
      <c r="K198" s="277"/>
    </row>
    <row r="199" s="1" customFormat="1" ht="13.5">
      <c r="B199" s="256"/>
      <c r="C199" s="257"/>
      <c r="D199" s="257"/>
      <c r="E199" s="257"/>
      <c r="F199" s="257"/>
      <c r="G199" s="257"/>
      <c r="H199" s="257"/>
      <c r="I199" s="257"/>
      <c r="J199" s="257"/>
      <c r="K199" s="258"/>
    </row>
    <row r="200" s="1" customFormat="1" ht="21">
      <c r="B200" s="259"/>
      <c r="C200" s="260" t="s">
        <v>479</v>
      </c>
      <c r="D200" s="260"/>
      <c r="E200" s="260"/>
      <c r="F200" s="260"/>
      <c r="G200" s="260"/>
      <c r="H200" s="260"/>
      <c r="I200" s="260"/>
      <c r="J200" s="260"/>
      <c r="K200" s="261"/>
    </row>
    <row r="201" s="1" customFormat="1" ht="25.5" customHeight="1">
      <c r="B201" s="259"/>
      <c r="C201" s="339" t="s">
        <v>480</v>
      </c>
      <c r="D201" s="339"/>
      <c r="E201" s="339"/>
      <c r="F201" s="339" t="s">
        <v>481</v>
      </c>
      <c r="G201" s="340"/>
      <c r="H201" s="339" t="s">
        <v>482</v>
      </c>
      <c r="I201" s="339"/>
      <c r="J201" s="339"/>
      <c r="K201" s="261"/>
    </row>
    <row r="202" s="1" customFormat="1" ht="5.25" customHeight="1">
      <c r="B202" s="294"/>
      <c r="C202" s="289"/>
      <c r="D202" s="289"/>
      <c r="E202" s="289"/>
      <c r="F202" s="289"/>
      <c r="G202" s="315"/>
      <c r="H202" s="289"/>
      <c r="I202" s="289"/>
      <c r="J202" s="289"/>
      <c r="K202" s="317"/>
    </row>
    <row r="203" s="1" customFormat="1" ht="15" customHeight="1">
      <c r="B203" s="294"/>
      <c r="C203" s="269" t="s">
        <v>472</v>
      </c>
      <c r="D203" s="269"/>
      <c r="E203" s="269"/>
      <c r="F203" s="292" t="s">
        <v>46</v>
      </c>
      <c r="G203" s="269"/>
      <c r="H203" s="269" t="s">
        <v>483</v>
      </c>
      <c r="I203" s="269"/>
      <c r="J203" s="269"/>
      <c r="K203" s="317"/>
    </row>
    <row r="204" s="1" customFormat="1" ht="15" customHeight="1">
      <c r="B204" s="294"/>
      <c r="C204" s="269"/>
      <c r="D204" s="269"/>
      <c r="E204" s="269"/>
      <c r="F204" s="292" t="s">
        <v>47</v>
      </c>
      <c r="G204" s="269"/>
      <c r="H204" s="269" t="s">
        <v>484</v>
      </c>
      <c r="I204" s="269"/>
      <c r="J204" s="269"/>
      <c r="K204" s="317"/>
    </row>
    <row r="205" s="1" customFormat="1" ht="15" customHeight="1">
      <c r="B205" s="294"/>
      <c r="C205" s="269"/>
      <c r="D205" s="269"/>
      <c r="E205" s="269"/>
      <c r="F205" s="292" t="s">
        <v>50</v>
      </c>
      <c r="G205" s="269"/>
      <c r="H205" s="269" t="s">
        <v>485</v>
      </c>
      <c r="I205" s="269"/>
      <c r="J205" s="269"/>
      <c r="K205" s="317"/>
    </row>
    <row r="206" s="1" customFormat="1" ht="15" customHeight="1">
      <c r="B206" s="294"/>
      <c r="C206" s="269"/>
      <c r="D206" s="269"/>
      <c r="E206" s="269"/>
      <c r="F206" s="292" t="s">
        <v>48</v>
      </c>
      <c r="G206" s="269"/>
      <c r="H206" s="269" t="s">
        <v>486</v>
      </c>
      <c r="I206" s="269"/>
      <c r="J206" s="269"/>
      <c r="K206" s="317"/>
    </row>
    <row r="207" s="1" customFormat="1" ht="15" customHeight="1">
      <c r="B207" s="294"/>
      <c r="C207" s="269"/>
      <c r="D207" s="269"/>
      <c r="E207" s="269"/>
      <c r="F207" s="292" t="s">
        <v>49</v>
      </c>
      <c r="G207" s="269"/>
      <c r="H207" s="269" t="s">
        <v>487</v>
      </c>
      <c r="I207" s="269"/>
      <c r="J207" s="269"/>
      <c r="K207" s="317"/>
    </row>
    <row r="208" s="1" customFormat="1" ht="15" customHeight="1">
      <c r="B208" s="294"/>
      <c r="C208" s="269"/>
      <c r="D208" s="269"/>
      <c r="E208" s="269"/>
      <c r="F208" s="292"/>
      <c r="G208" s="269"/>
      <c r="H208" s="269"/>
      <c r="I208" s="269"/>
      <c r="J208" s="269"/>
      <c r="K208" s="317"/>
    </row>
    <row r="209" s="1" customFormat="1" ht="15" customHeight="1">
      <c r="B209" s="294"/>
      <c r="C209" s="269" t="s">
        <v>426</v>
      </c>
      <c r="D209" s="269"/>
      <c r="E209" s="269"/>
      <c r="F209" s="292" t="s">
        <v>79</v>
      </c>
      <c r="G209" s="269"/>
      <c r="H209" s="269" t="s">
        <v>488</v>
      </c>
      <c r="I209" s="269"/>
      <c r="J209" s="269"/>
      <c r="K209" s="317"/>
    </row>
    <row r="210" s="1" customFormat="1" ht="15" customHeight="1">
      <c r="B210" s="294"/>
      <c r="C210" s="269"/>
      <c r="D210" s="269"/>
      <c r="E210" s="269"/>
      <c r="F210" s="292" t="s">
        <v>321</v>
      </c>
      <c r="G210" s="269"/>
      <c r="H210" s="269" t="s">
        <v>322</v>
      </c>
      <c r="I210" s="269"/>
      <c r="J210" s="269"/>
      <c r="K210" s="317"/>
    </row>
    <row r="211" s="1" customFormat="1" ht="15" customHeight="1">
      <c r="B211" s="294"/>
      <c r="C211" s="269"/>
      <c r="D211" s="269"/>
      <c r="E211" s="269"/>
      <c r="F211" s="292" t="s">
        <v>319</v>
      </c>
      <c r="G211" s="269"/>
      <c r="H211" s="269" t="s">
        <v>489</v>
      </c>
      <c r="I211" s="269"/>
      <c r="J211" s="269"/>
      <c r="K211" s="317"/>
    </row>
    <row r="212" s="1" customFormat="1" ht="15" customHeight="1">
      <c r="B212" s="341"/>
      <c r="C212" s="269"/>
      <c r="D212" s="269"/>
      <c r="E212" s="269"/>
      <c r="F212" s="292" t="s">
        <v>323</v>
      </c>
      <c r="G212" s="330"/>
      <c r="H212" s="321" t="s">
        <v>324</v>
      </c>
      <c r="I212" s="321"/>
      <c r="J212" s="321"/>
      <c r="K212" s="342"/>
    </row>
    <row r="213" s="1" customFormat="1" ht="15" customHeight="1">
      <c r="B213" s="341"/>
      <c r="C213" s="269"/>
      <c r="D213" s="269"/>
      <c r="E213" s="269"/>
      <c r="F213" s="292" t="s">
        <v>325</v>
      </c>
      <c r="G213" s="330"/>
      <c r="H213" s="321" t="s">
        <v>490</v>
      </c>
      <c r="I213" s="321"/>
      <c r="J213" s="321"/>
      <c r="K213" s="342"/>
    </row>
    <row r="214" s="1" customFormat="1" ht="15" customHeight="1">
      <c r="B214" s="341"/>
      <c r="C214" s="269"/>
      <c r="D214" s="269"/>
      <c r="E214" s="269"/>
      <c r="F214" s="292"/>
      <c r="G214" s="330"/>
      <c r="H214" s="321"/>
      <c r="I214" s="321"/>
      <c r="J214" s="321"/>
      <c r="K214" s="342"/>
    </row>
    <row r="215" s="1" customFormat="1" ht="15" customHeight="1">
      <c r="B215" s="341"/>
      <c r="C215" s="269" t="s">
        <v>450</v>
      </c>
      <c r="D215" s="269"/>
      <c r="E215" s="269"/>
      <c r="F215" s="292">
        <v>1</v>
      </c>
      <c r="G215" s="330"/>
      <c r="H215" s="321" t="s">
        <v>491</v>
      </c>
      <c r="I215" s="321"/>
      <c r="J215" s="321"/>
      <c r="K215" s="342"/>
    </row>
    <row r="216" s="1" customFormat="1" ht="15" customHeight="1">
      <c r="B216" s="341"/>
      <c r="C216" s="269"/>
      <c r="D216" s="269"/>
      <c r="E216" s="269"/>
      <c r="F216" s="292">
        <v>2</v>
      </c>
      <c r="G216" s="330"/>
      <c r="H216" s="321" t="s">
        <v>492</v>
      </c>
      <c r="I216" s="321"/>
      <c r="J216" s="321"/>
      <c r="K216" s="342"/>
    </row>
    <row r="217" s="1" customFormat="1" ht="15" customHeight="1">
      <c r="B217" s="341"/>
      <c r="C217" s="269"/>
      <c r="D217" s="269"/>
      <c r="E217" s="269"/>
      <c r="F217" s="292">
        <v>3</v>
      </c>
      <c r="G217" s="330"/>
      <c r="H217" s="321" t="s">
        <v>493</v>
      </c>
      <c r="I217" s="321"/>
      <c r="J217" s="321"/>
      <c r="K217" s="342"/>
    </row>
    <row r="218" s="1" customFormat="1" ht="15" customHeight="1">
      <c r="B218" s="341"/>
      <c r="C218" s="269"/>
      <c r="D218" s="269"/>
      <c r="E218" s="269"/>
      <c r="F218" s="292">
        <v>4</v>
      </c>
      <c r="G218" s="330"/>
      <c r="H218" s="321" t="s">
        <v>494</v>
      </c>
      <c r="I218" s="321"/>
      <c r="J218" s="321"/>
      <c r="K218" s="342"/>
    </row>
    <row r="219" s="1" customFormat="1" ht="12.75" customHeight="1">
      <c r="B219" s="343"/>
      <c r="C219" s="344"/>
      <c r="D219" s="344"/>
      <c r="E219" s="344"/>
      <c r="F219" s="344"/>
      <c r="G219" s="344"/>
      <c r="H219" s="344"/>
      <c r="I219" s="344"/>
      <c r="J219" s="344"/>
      <c r="K219" s="345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Lukáš Třasák</dc:creator>
  <cp:lastModifiedBy>Lukáš Třasák</cp:lastModifiedBy>
  <dcterms:created xsi:type="dcterms:W3CDTF">2024-03-22T09:31:58Z</dcterms:created>
  <dcterms:modified xsi:type="dcterms:W3CDTF">2024-03-22T09:32:04Z</dcterms:modified>
</cp:coreProperties>
</file>