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8-2020_1 - SO 101 Komun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'008-2020_1 - SO 101 Komun...'!$C$85:$K$239</definedName>
    <definedName name="_xlnm.Print_Area" localSheetId="1">'008-2020_1 - SO 101 Komun...'!$C$4:$J$39,'008-2020_1 - SO 101 Komun...'!$C$45:$J$67,'008-2020_1 - SO 101 Komun...'!$C$73:$K$239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'008-2020_1 - SO 101 Komun...'!$85:$85</definedName>
  </definedNames>
  <calcPr fullCalcOnLoad="1"/>
</workbook>
</file>

<file path=xl/sharedStrings.xml><?xml version="1.0" encoding="utf-8"?>
<sst xmlns="http://schemas.openxmlformats.org/spreadsheetml/2006/main" count="2207" uniqueCount="554">
  <si>
    <t>Export Komplet</t>
  </si>
  <si>
    <t>VZ</t>
  </si>
  <si>
    <t>2.0</t>
  </si>
  <si>
    <t>ZAMOK</t>
  </si>
  <si>
    <t>False</t>
  </si>
  <si>
    <t>{6193dc83-a9ad-4e34-8302-6f9fc61476ad}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</si>
  <si>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</si>
  <si>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</si>
  <si>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</si>
  <si>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</si>
  <si>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</si>
  <si>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</si>
  <si>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</si>
  <si>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</si>
  <si>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008/2020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</si>
  <si>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</si>
  <si>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</si>
  <si>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komunikace ulice Na Vrbině, Kostelec nad Orlicí</t>
  </si>
  <si>
    <t>KSO:</t>
  </si>
  <si>
    <t/>
  </si>
  <si>
    <t>CC-CZ:</t>
  </si>
  <si>
    <t>Místo:</t>
  </si>
  <si>
    <t>Na Vrbině</t>
  </si>
  <si>
    <t>Datum:</t>
  </si>
  <si>
    <t>29. 7. 2020</t>
  </si>
  <si>
    <t>Zadavatel:</t>
  </si>
  <si>
    <t>IČ:</t>
  </si>
  <si>
    <t>00274968</t>
  </si>
  <si>
    <t>Město Kostelec nad Orlicí</t>
  </si>
  <si>
    <t>DIČ:</t>
  </si>
  <si>
    <t>CZ00274968</t>
  </si>
  <si>
    <t>Uchazeč:</t>
  </si>
  <si>
    <t>Vyplň údaj</t>
  </si>
  <si>
    <t>Projektant:</t>
  </si>
  <si>
    <t>01873687</t>
  </si>
  <si>
    <t>DI PROJEKT s.r.o.</t>
  </si>
  <si>
    <t>CZ01873687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</si>
  <si>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</si>
  <si>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</si>
  <si>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</si>
  <si>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</si>
  <si>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</si>
  <si>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</si>
  <si>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</si>
  <si>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</si>
  <si>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</si>
  <si>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</si>
  <si>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</si>
  <si>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</si>
  <si>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</si>
  <si>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</si>
  <si>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</si>
  <si>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</si>
  <si>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</si>
  <si>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</si>
  <si>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</si>
  <si>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</si>
  <si>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</si>
  <si>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</si>
  <si>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</si>
  <si>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</si>
  <si>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</si>
  <si>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</si>
  <si>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</si>
  <si>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</si>
  <si>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</si>
  <si>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</si>
  <si>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</si>
  <si>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</si>
  <si>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</si>
  <si>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</si>
  <si>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</si>
  <si>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</si>
  <si>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</si>
  <si>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</si>
  <si>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</si>
  <si>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</si>
  <si>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</si>
  <si>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</si>
  <si>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</si>
  <si>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008/2020_1</t>
  </si>
  <si>
    <t>SO 101 Komunikace</t>
  </si>
  <si>
    <t>STA</t>
  </si>
  <si>
    <t>1</t>
  </si>
  <si>
    <t>{2980bb33-59a2-4dcd-b361-49c8e533edca}</t>
  </si>
  <si>
    <t>2</t>
  </si>
  <si>
    <t>KRYCÍ LIST SOUPISU PRACÍ</t>
  </si>
  <si>
    <t>Objekt:</t>
  </si>
  <si>
    <t>008/2020_1 - SO 101 Komunikace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</si>
  <si>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</si>
  <si>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</si>
  <si>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</si>
  <si>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</si>
  <si>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</si>
  <si>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</si>
  <si>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</si>
  <si>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</si>
  <si>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</si>
  <si>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</si>
  <si>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</si>
  <si>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</si>
  <si>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</si>
  <si>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</si>
  <si>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</si>
  <si>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</si>
  <si>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</si>
  <si>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</si>
  <si>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</si>
  <si>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</si>
  <si>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</si>
  <si>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</si>
  <si>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</si>
  <si>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</si>
  <si>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</si>
  <si>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</si>
  <si>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</si>
  <si>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</si>
  <si>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</si>
  <si>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111301111</t>
  </si>
  <si>
    <t>Sejmutí drnu tl. do 100 mm, v jakékoliv ploše</t>
  </si>
  <si>
    <t>m2</t>
  </si>
  <si>
    <t>CS ÚRS 2023 01</t>
  </si>
  <si>
    <t>4</t>
  </si>
  <si>
    <t>3251081</t>
  </si>
  <si>
    <t>Online PSC</t>
  </si>
  <si>
    <t>https://podminky.urs.cz/item/CS_URS_2023_01/111301111</t>
  </si>
  <si>
    <t>VV</t>
  </si>
  <si>
    <t>"dle přílohy situace a vzorové příčné řezy"</t>
  </si>
  <si>
    <t>"sejmutá drnu"109+21</t>
  </si>
  <si>
    <t>113107041</t>
  </si>
  <si>
    <t>Odstranění podkladů nebo krytů při překopech inženýrských sítí s přemístěním hmot na skládku ve vzdálenosti do 3 m nebo s naložením na dopravní prostředek ručně živičných, o tl. vrstvy do 50 mm</t>
  </si>
  <si>
    <t>-361505200</t>
  </si>
  <si>
    <t>https://podminky.urs.cz/item/CS_URS_2023_01/113107041</t>
  </si>
  <si>
    <t>"asf. kryt"5</t>
  </si>
  <si>
    <t>3</t>
  </si>
  <si>
    <t>121151103</t>
  </si>
  <si>
    <t>Sejmutí ornice strojně při souvislé ploše do 100 m2, tl. vrstvy do 200 mm</t>
  </si>
  <si>
    <t>-1222687821</t>
  </si>
  <si>
    <t>https://podminky.urs.cz/item/CS_URS_2023_01/121151103</t>
  </si>
  <si>
    <t>"sejmutí ornice"109+21</t>
  </si>
  <si>
    <t>122151103</t>
  </si>
  <si>
    <t>Odkopávky a prokopávky nezapažené strojně v hornině třídy těžitelnosti I skupiny 1 a 2 přes 50 do 100 m3</t>
  </si>
  <si>
    <t>m3</t>
  </si>
  <si>
    <t>914446372</t>
  </si>
  <si>
    <t>https://podminky.urs.cz/item/CS_URS_2023_01/122151103</t>
  </si>
  <si>
    <t>"odkopávky pro konstrukci"(109+21)*0,19</t>
  </si>
  <si>
    <t>"odkopávky stávající konstrukce"528*0,39</t>
  </si>
  <si>
    <t>Mezisoučet</t>
  </si>
  <si>
    <t>"odkopávky pro sanaci"(484+65+109)*0,3</t>
  </si>
  <si>
    <t>Součet</t>
  </si>
  <si>
    <t>5</t>
  </si>
  <si>
    <t>132251102</t>
  </si>
  <si>
    <t>Hloubení nezapažených rýh šířky do 800 mm strojně s urovnáním dna do předepsaného profilu a spádu v hornině třídy těžitelnosti I skupiny 3 přes 20 do 50 m3</t>
  </si>
  <si>
    <t>1212591552</t>
  </si>
  <si>
    <t>https://podminky.urs.cz/item/CS_URS_2023_01/132251102</t>
  </si>
  <si>
    <t>"příkop"15*2*0,15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</si>
  <si>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</si>
  <si>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</si>
  <si>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</si>
  <si>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-1963635279</t>
  </si>
  <si>
    <t>https://podminky.urs.cz/item/CS_URS_2023_01/162751117</t>
  </si>
  <si>
    <t>"odkopávky"428,02</t>
  </si>
  <si>
    <t>"rýhy"4,5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</si>
  <si>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</si>
  <si>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</si>
  <si>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</si>
  <si>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1889861511</t>
  </si>
  <si>
    <t>https://podminky.urs.cz/item/CS_URS_2023_01/162751119</t>
  </si>
  <si>
    <t>"na skládku do 15km"432,52*5</t>
  </si>
  <si>
    <t>8</t>
  </si>
  <si>
    <t>171201231</t>
  </si>
  <si>
    <t>Poplatek za uložení stavebního odpadu na recyklační skládce (skládkovné) zeminy a kamení zatříděného do Katalogu odpadů pod kódem 17 05 04</t>
  </si>
  <si>
    <t>t</t>
  </si>
  <si>
    <t>1100873225</t>
  </si>
  <si>
    <t>https://podminky.urs.cz/item/CS_URS_2023_01/171201231</t>
  </si>
  <si>
    <t>"odkopávky"432,52*1,8</t>
  </si>
  <si>
    <t>9</t>
  </si>
  <si>
    <t>171251201</t>
  </si>
  <si>
    <t>Uložení sypaniny na skládky nebo meziskládky bez hutnění s upravením uložené sypaniny do předepsaného tvaru</t>
  </si>
  <si>
    <t>-1473445565</t>
  </si>
  <si>
    <t>https://podminky.urs.cz/item/CS_URS_2023_01/171251201</t>
  </si>
  <si>
    <t>"uložení na skládky"432,52</t>
  </si>
  <si>
    <t>10</t>
  </si>
  <si>
    <t>180405111</t>
  </si>
  <si>
    <t>Založení trávníků ve vegetačních dlaždicích nebo prefabrikátech výsevem semene v rovině nebo na svahu do 1:5</t>
  </si>
  <si>
    <t>-1533287919</t>
  </si>
  <si>
    <t>https://podminky.urs.cz/item/CS_URS_2023_01/180405111</t>
  </si>
  <si>
    <t>"dle přílohy Situace stavby"</t>
  </si>
  <si>
    <t>"ornice pro osetí travním semenem"13+34+16+5+30+21+21+32+75</t>
  </si>
  <si>
    <t>11</t>
  </si>
  <si>
    <t>M</t>
  </si>
  <si>
    <t>00572410</t>
  </si>
  <si>
    <t>osivo směs travní parková</t>
  </si>
  <si>
    <t>kg</t>
  </si>
  <si>
    <t>527140158</t>
  </si>
  <si>
    <t>"osetí"247*0,05</t>
  </si>
  <si>
    <t>12</t>
  </si>
  <si>
    <t>181311103</t>
  </si>
  <si>
    <t>Rozprostření a urovnání ornice v rovině nebo ve svahu sklonu do 1:5 ručně při souvislé ploše, tl. vrstvy do 200 mm</t>
  </si>
  <si>
    <t>-1821750583</t>
  </si>
  <si>
    <t>https://podminky.urs.cz/item/CS_URS_2023_01/181311103</t>
  </si>
  <si>
    <t>"ornice pro osetí"247</t>
  </si>
  <si>
    <t>13</t>
  </si>
  <si>
    <t>10364101</t>
  </si>
  <si>
    <t>zemina pro terénní úpravy - ornice</t>
  </si>
  <si>
    <t>930748375</t>
  </si>
  <si>
    <t>"ornice pro osetí travním semenem"247*0,2*1,8</t>
  </si>
  <si>
    <t>"ornice ze stavby"-130*0,3*1,8</t>
  </si>
  <si>
    <t>14</t>
  </si>
  <si>
    <t>181951112</t>
  </si>
  <si>
    <t>Úprava pláně vyrovnáním výškových rozdílů strojně v hornině třídy těžitelnosti I, skupiny 1 až 3 se zhutněním</t>
  </si>
  <si>
    <t>-67195177</t>
  </si>
  <si>
    <t>https://podminky.urs.cz/item/CS_URS_2023_01/181951112</t>
  </si>
  <si>
    <t>"komunikace"658</t>
  </si>
  <si>
    <t>182151111</t>
  </si>
  <si>
    <t>Svahování trvalých svahů do projektovaných profilů strojně s potřebným přemístěním výkopku při svahování v zářezech v hornině třídy těžitelnosti I, skupiny 1 až 3</t>
  </si>
  <si>
    <t>479256894</t>
  </si>
  <si>
    <t>https://podminky.urs.cz/item/CS_URS_2023_01/182151111</t>
  </si>
  <si>
    <t>"svahování příkopu"15*2</t>
  </si>
  <si>
    <t>Komunikace pozemní</t>
  </si>
  <si>
    <t>16</t>
  </si>
  <si>
    <t>564851111</t>
  </si>
  <si>
    <t>Podklad ze štěrkodrti ŠD s rozprostřením a zhutněním plochy přes 100 m2, po zhutnění tl. 150 mm</t>
  </si>
  <si>
    <t>-869819849</t>
  </si>
  <si>
    <t>https://podminky.urs.cz/item/CS_URS_2023_01/564851111</t>
  </si>
  <si>
    <t>"mrstvy komunikace 2x150"658*2</t>
  </si>
  <si>
    <t>17</t>
  </si>
  <si>
    <t>564871116</t>
  </si>
  <si>
    <t>Podklad ze štěrkodrti ŠD s rozprostřením a zhutněním plochy přes 100 m2, po zhutnění tl. 300 mm</t>
  </si>
  <si>
    <t>-1433043363</t>
  </si>
  <si>
    <t>https://podminky.urs.cz/item/CS_URS_2023_01/564871116</t>
  </si>
  <si>
    <t>"sanace v případě neúnosného podloží"658</t>
  </si>
  <si>
    <t>18</t>
  </si>
  <si>
    <t>564931412</t>
  </si>
  <si>
    <t>Podklad nebo podsyp z asfaltového recyklátu s rozprostřením a zhutněním plochy přes 100 m2, po zhutnění tl. 100 mm</t>
  </si>
  <si>
    <t>-386714490</t>
  </si>
  <si>
    <t>https://podminky.urs.cz/item/CS_URS_2023_01/564931412</t>
  </si>
  <si>
    <t>"vjezdy z recyklátu"7+2+11+3+2+20+12+10+30+7</t>
  </si>
  <si>
    <t>19</t>
  </si>
  <si>
    <t>569931132</t>
  </si>
  <si>
    <t>Zpevnění krajnic nebo komunikací pro pěší s rozprostřením a zhutněním, po zhutnění asfaltovým recyklátem tl. 100 mm</t>
  </si>
  <si>
    <t>-484252805</t>
  </si>
  <si>
    <t>https://podminky.urs.cz/item/CS_URS_2023_01/569931132</t>
  </si>
  <si>
    <t>"krajnice"73+4+95</t>
  </si>
  <si>
    <t>20</t>
  </si>
  <si>
    <t>573211109</t>
  </si>
  <si>
    <t>Postřik spojovací PS bez posypu kamenivem z asfaltu silničního, v množství 0,50 kg/m2</t>
  </si>
  <si>
    <t>-1732309772</t>
  </si>
  <si>
    <t>https://podminky.urs.cz/item/CS_URS_2023_01/573211109</t>
  </si>
  <si>
    <t>"obrusná vrstva"658+5</t>
  </si>
  <si>
    <t>577144111</t>
  </si>
  <si>
    <t>Asfaltový beton vrstva obrusná ACO 11 (ABS) s rozprostřením a se zhutněním z nemodifikovaného asfaltu v pruhu šířky do 3 m tř. I, po zhutnění tl. 50 mm</t>
  </si>
  <si>
    <t>1556489749</t>
  </si>
  <si>
    <t>https://podminky.urs.cz/item/CS_URS_2023_01/577144111</t>
  </si>
  <si>
    <t>22</t>
  </si>
  <si>
    <t>577145122</t>
  </si>
  <si>
    <t>Asfaltový beton vrstva ložní ACL 16 (ABH) s rozprostřením a zhutněním z nemodifikovaného asfaltu v pruhu šířky přes 3 m, po zhutnění tl. 50 mm</t>
  </si>
  <si>
    <t>-1253186899</t>
  </si>
  <si>
    <t>https://podminky.urs.cz/item/CS_URS_2023_01/577145122</t>
  </si>
  <si>
    <t>"ložná vrstva"658</t>
  </si>
  <si>
    <t>Ostatní konstrukce a práce, bourání</t>
  </si>
  <si>
    <t>23</t>
  </si>
  <si>
    <t>914111111</t>
  </si>
  <si>
    <t>Montáž svislé dopravní značky základní velikosti do 1 m2 objímkami na sloupky nebo konzoly</t>
  </si>
  <si>
    <t>kus</t>
  </si>
  <si>
    <t>-27588440</t>
  </si>
  <si>
    <t>https://podminky.urs.cz/item/CS_URS_2023_01/914111111</t>
  </si>
  <si>
    <t>"IP10a"1</t>
  </si>
  <si>
    <t>"P6"1</t>
  </si>
  <si>
    <t>24</t>
  </si>
  <si>
    <t>40445615</t>
  </si>
  <si>
    <t>značky upravující přednost P6 700mm</t>
  </si>
  <si>
    <t>-913310850</t>
  </si>
  <si>
    <t>25</t>
  </si>
  <si>
    <t>40445621</t>
  </si>
  <si>
    <t>informativní značky provozní IP1-IP3, IP4b-IP7, IP10a, b 500x500mm</t>
  </si>
  <si>
    <t>1676427841</t>
  </si>
  <si>
    <t>26</t>
  </si>
  <si>
    <t>914511112</t>
  </si>
  <si>
    <t>Montáž sloupku dopravních značek délky do 3,5 m do hliníkové patky pro sloupek D 60 mm</t>
  </si>
  <si>
    <t>-415914067</t>
  </si>
  <si>
    <t>https://podminky.urs.cz/item/CS_URS_2023_01/914511112</t>
  </si>
  <si>
    <t>27</t>
  </si>
  <si>
    <t>40445225</t>
  </si>
  <si>
    <t>sloupek pro dopravní značku Zn D 60mm v 3,5m</t>
  </si>
  <si>
    <t>616977663</t>
  </si>
  <si>
    <t>28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</si>
  <si>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</si>
  <si>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</si>
  <si>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m</t>
  </si>
  <si>
    <t>-1153477361</t>
  </si>
  <si>
    <t>https://podminky.urs.cz/item/CS_URS_2023_01/916231213</t>
  </si>
  <si>
    <t>"obrubník chodníkový 8/25"4</t>
  </si>
  <si>
    <t>29</t>
  </si>
  <si>
    <t>59217016</t>
  </si>
  <si>
    <t>obrubník betonový chodníkový 1000x80x250mm</t>
  </si>
  <si>
    <t>983433393</t>
  </si>
  <si>
    <t>"obrubník 8/25"4</t>
  </si>
  <si>
    <t>30</t>
  </si>
  <si>
    <t>919112211</t>
  </si>
  <si>
    <t>Řezání dilatačních spár v živičném krytu vytvoření komůrky pro těsnící zálivku šířky 10 mm, hloubky 15 mm</t>
  </si>
  <si>
    <t>-1541835146</t>
  </si>
  <si>
    <t>https://podminky.urs.cz/item/CS_URS_2023_01/919112211</t>
  </si>
  <si>
    <t>"spára"11</t>
  </si>
  <si>
    <t>31</t>
  </si>
  <si>
    <t>919121211</t>
  </si>
  <si>
    <t>Utěsnění dilatačních spár zálivkou za studena v cementobetonovém nebo živičném krytu včetně adhezního nátěru bez těsnicího profilu pod zálivkou, pro komůrky šířky 10 mm, hloubky 15 mm</t>
  </si>
  <si>
    <t>781026244</t>
  </si>
  <si>
    <t>https://podminky.urs.cz/item/CS_URS_2023_01/919121211</t>
  </si>
  <si>
    <t>997</t>
  </si>
  <si>
    <t>Přesun sutě</t>
  </si>
  <si>
    <t>32</t>
  </si>
  <si>
    <t>997221561</t>
  </si>
  <si>
    <t>Vodorovná doprava suti bez naložení, ale se složením a s hrubým urovnáním z kusových materiálů, na vzdálenost do 1 km</t>
  </si>
  <si>
    <t>1915775747</t>
  </si>
  <si>
    <t>https://podminky.urs.cz/item/CS_URS_2023_01/997221561</t>
  </si>
  <si>
    <t>"živice"0,49</t>
  </si>
  <si>
    <t>33</t>
  </si>
  <si>
    <t>997221569</t>
  </si>
  <si>
    <t>Vodorovná doprava suti bez naložení, ale se složením a s hrubým urovnáním Příplatek k ceně za každý další i započatý 1 km přes 1 km</t>
  </si>
  <si>
    <t>-1380389383</t>
  </si>
  <si>
    <t>https://podminky.urs.cz/item/CS_URS_2023_01/997221569</t>
  </si>
  <si>
    <t>0,49*14</t>
  </si>
  <si>
    <t>34</t>
  </si>
  <si>
    <t>997221611</t>
  </si>
  <si>
    <t>Nakládání na dopravní prostředky pro vodorovnou dopravu suti</t>
  </si>
  <si>
    <t>369718924</t>
  </si>
  <si>
    <t>https://podminky.urs.cz/item/CS_URS_2023_01/997221611</t>
  </si>
  <si>
    <t>0,49</t>
  </si>
  <si>
    <t>35</t>
  </si>
  <si>
    <t>997221875</t>
  </si>
  <si>
    <t>Poplatek za uložení stavebního odpadu na recyklační skládce (skládkovné) asfaltového bez obsahu dehtu zatříděného do Katalogu odpadů pod kódem 17 03 02</t>
  </si>
  <si>
    <t>1063008469</t>
  </si>
  <si>
    <t>https://podminky.urs.cz/item/CS_URS_2023_01/997221875</t>
  </si>
  <si>
    <t>998</t>
  </si>
  <si>
    <t>Přesun hmot</t>
  </si>
  <si>
    <t>36</t>
  </si>
  <si>
    <t>998225111</t>
  </si>
  <si>
    <t>Přesun hmot pro komunikace s krytem z kameniva, monolitickým betonovým nebo živičným dopravní vzdálenost do 200 m jakékoliv délky objektu</t>
  </si>
  <si>
    <t>-1344638513</t>
  </si>
  <si>
    <t>https://podminky.urs.cz/item/CS_URS_2023_01/998225111</t>
  </si>
  <si>
    <t>VRN</t>
  </si>
  <si>
    <t>Vedlejší rozpočtové náklady</t>
  </si>
  <si>
    <t>37</t>
  </si>
  <si>
    <t>0001</t>
  </si>
  <si>
    <t>Vytyčení inženýrských sítí</t>
  </si>
  <si>
    <t>sada</t>
  </si>
  <si>
    <t>1669688579</t>
  </si>
  <si>
    <t>38</t>
  </si>
  <si>
    <t>0002</t>
  </si>
  <si>
    <t>Zařízení staveniště, provoz a odstranění</t>
  </si>
  <si>
    <t>-1015368191</t>
  </si>
  <si>
    <t>39</t>
  </si>
  <si>
    <t>0003</t>
  </si>
  <si>
    <t>Pomocné práce- zajištění nebo zřízení, regulaci a ochranu dopravy vč. DIOa přechodného dopravního značení - úhrnná částka musí obsahovat veškeré náklady na dočasné úpravy a regulaci (vč. pěších) na staveništi a nezbytné značení a opatření vyplívající z požadeavků BOZP na staveništi, uvažováno jednotyčové zábradlí vysoké min. 1,10m s označením zákazu vstupu, lávky pro pěší, provizorní dopravní značení v rozsahu dle stanovení přechodného dopravního značení</t>
  </si>
  <si>
    <t>-1502169697</t>
  </si>
  <si>
    <t>40</t>
  </si>
  <si>
    <t>0004</t>
  </si>
  <si>
    <t>Geodetické zaměření skutečného provedení stavby - výškopis, polohopis</t>
  </si>
  <si>
    <t>-1895324272</t>
  </si>
  <si>
    <t>41</t>
  </si>
  <si>
    <t>0005</t>
  </si>
  <si>
    <t>Kopané sondy pro ověření průběhu inženýrských sítí - ruční práce vč. zasypání sondy</t>
  </si>
  <si>
    <t>-828883465</t>
  </si>
  <si>
    <t>42</t>
  </si>
  <si>
    <t>0006</t>
  </si>
  <si>
    <t>Zkoušení a kontrola prací zkušebnou zhotovitele:
"statická zkouška únosnoti pláně 2ks"
"statická zkouška na ochranné vrstvě 2ks"</t>
  </si>
  <si>
    <t>-1925786624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</si>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</sst>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0000A8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36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4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2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4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28" xfId="0" applyFont="1" applyBorder="1" applyAlignment="1">
      <alignment horizontal="center" vertical="center"/>
    </xf>
    <xf numFmtId="0" fontId="45" fillId="0" borderId="28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9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2" fillId="0" borderId="28" xfId="0" applyFont="1" applyBorder="1" applyAlignment="1">
      <alignment horizontal="left"/>
    </xf>
    <xf numFmtId="0" fontId="45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301111" TargetMode="External" /><Relationship Id="rId2" Type="http://schemas.openxmlformats.org/officeDocument/2006/relationships/hyperlink" Target="https://podminky.urs.cz/item/CS_URS_2023_01/113107041" TargetMode="External" /><Relationship Id="rId3" Type="http://schemas.openxmlformats.org/officeDocument/2006/relationships/hyperlink" Target="https://podminky.urs.cz/item/CS_URS_2023_01/121151103" TargetMode="External" /><Relationship Id="rId4" Type="http://schemas.openxmlformats.org/officeDocument/2006/relationships/hyperlink" Target="https://podminky.urs.cz/item/CS_URS_2023_01/122151103" TargetMode="External" /><Relationship Id="rId5" Type="http://schemas.openxmlformats.org/officeDocument/2006/relationships/hyperlink" Target="https://podminky.urs.cz/item/CS_URS_2023_01/132251102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62751119" TargetMode="External" /><Relationship Id="rId8" Type="http://schemas.openxmlformats.org/officeDocument/2006/relationships/hyperlink" Target="https://podminky.urs.cz/item/CS_URS_2023_01/17120123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80405111" TargetMode="External" /><Relationship Id="rId11" Type="http://schemas.openxmlformats.org/officeDocument/2006/relationships/hyperlink" Target="https://podminky.urs.cz/item/CS_URS_2023_01/181311103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182151111" TargetMode="External" /><Relationship Id="rId14" Type="http://schemas.openxmlformats.org/officeDocument/2006/relationships/hyperlink" Target="https://podminky.urs.cz/item/CS_URS_2023_01/564851111" TargetMode="External" /><Relationship Id="rId15" Type="http://schemas.openxmlformats.org/officeDocument/2006/relationships/hyperlink" Target="https://podminky.urs.cz/item/CS_URS_2023_01/564871116" TargetMode="External" /><Relationship Id="rId16" Type="http://schemas.openxmlformats.org/officeDocument/2006/relationships/hyperlink" Target="https://podminky.urs.cz/item/CS_URS_2023_01/564931412" TargetMode="External" /><Relationship Id="rId17" Type="http://schemas.openxmlformats.org/officeDocument/2006/relationships/hyperlink" Target="https://podminky.urs.cz/item/CS_URS_2023_01/569931132" TargetMode="External" /><Relationship Id="rId18" Type="http://schemas.openxmlformats.org/officeDocument/2006/relationships/hyperlink" Target="https://podminky.urs.cz/item/CS_URS_2023_01/573211109" TargetMode="External" /><Relationship Id="rId19" Type="http://schemas.openxmlformats.org/officeDocument/2006/relationships/hyperlink" Target="https://podminky.urs.cz/item/CS_URS_2023_01/577144111" TargetMode="External" /><Relationship Id="rId20" Type="http://schemas.openxmlformats.org/officeDocument/2006/relationships/hyperlink" Target="https://podminky.urs.cz/item/CS_URS_2023_01/577145122" TargetMode="External" /><Relationship Id="rId21" Type="http://schemas.openxmlformats.org/officeDocument/2006/relationships/hyperlink" Target="https://podminky.urs.cz/item/CS_URS_2023_01/914111111" TargetMode="External" /><Relationship Id="rId22" Type="http://schemas.openxmlformats.org/officeDocument/2006/relationships/hyperlink" Target="https://podminky.urs.cz/item/CS_URS_2023_01/914511112" TargetMode="External" /><Relationship Id="rId23" Type="http://schemas.openxmlformats.org/officeDocument/2006/relationships/hyperlink" Target="https://podminky.urs.cz/item/CS_URS_2023_01/916231213" TargetMode="External" /><Relationship Id="rId24" Type="http://schemas.openxmlformats.org/officeDocument/2006/relationships/hyperlink" Target="https://podminky.urs.cz/item/CS_URS_2023_01/919112211" TargetMode="External" /><Relationship Id="rId25" Type="http://schemas.openxmlformats.org/officeDocument/2006/relationships/hyperlink" Target="https://podminky.urs.cz/item/CS_URS_2023_01/919121211" TargetMode="External" /><Relationship Id="rId26" Type="http://schemas.openxmlformats.org/officeDocument/2006/relationships/hyperlink" Target="https://podminky.urs.cz/item/CS_URS_2023_01/997221561" TargetMode="External" /><Relationship Id="rId27" Type="http://schemas.openxmlformats.org/officeDocument/2006/relationships/hyperlink" Target="https://podminky.urs.cz/item/CS_URS_2023_01/997221569" TargetMode="External" /><Relationship Id="rId28" Type="http://schemas.openxmlformats.org/officeDocument/2006/relationships/hyperlink" Target="https://podminky.urs.cz/item/CS_URS_2023_01/997221611" TargetMode="External" /><Relationship Id="rId29" Type="http://schemas.openxmlformats.org/officeDocument/2006/relationships/hyperlink" Target="https://podminky.urs.cz/item/CS_URS_2023_01/997221875" TargetMode="External" /><Relationship Id="rId30" Type="http://schemas.openxmlformats.org/officeDocument/2006/relationships/hyperlink" Target="https://podminky.urs.cz/item/CS_URS_2023_01/998225111" TargetMode="External" /><Relationship Id="rId3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27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28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29</v>
      </c>
      <c r="AL11" s="24"/>
      <c r="AM11" s="24"/>
      <c r="AN11" s="29" t="s">
        <v>30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32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32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29</v>
      </c>
      <c r="AL14" s="24"/>
      <c r="AM14" s="24"/>
      <c r="AN14" s="36" t="s">
        <v>32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34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35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29</v>
      </c>
      <c r="AL17" s="24"/>
      <c r="AM17" s="24"/>
      <c r="AN17" s="29" t="s">
        <v>36</v>
      </c>
      <c r="AO17" s="24"/>
      <c r="AP17" s="24"/>
      <c r="AQ17" s="24"/>
      <c r="AR17" s="22"/>
      <c r="BE17" s="33"/>
      <c r="BS17" s="19" t="s">
        <v>37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38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34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29</v>
      </c>
      <c r="AL20" s="24"/>
      <c r="AM20" s="24"/>
      <c r="AN20" s="29" t="s">
        <v>36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39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40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41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42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43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44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45</v>
      </c>
      <c r="E29" s="49"/>
      <c r="F29" s="34" t="s">
        <v>46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47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48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49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50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51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52</v>
      </c>
      <c r="U35" s="56"/>
      <c r="V35" s="56"/>
      <c r="W35" s="56"/>
      <c r="X35" s="58" t="s">
        <v>53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54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008/2020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Rekonstrukce komunikace ulice Na Vrbině, Kostelec nad Orlicí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Na Vrbině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29. 7. 2020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Kostelec nad Orlicí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33</v>
      </c>
      <c r="AJ49" s="42"/>
      <c r="AK49" s="42"/>
      <c r="AL49" s="42"/>
      <c r="AM49" s="75" t="str">
        <f>IF(E17="","",E17)</f>
        <v>DI PROJEKT s.r.o.</v>
      </c>
      <c r="AN49" s="66"/>
      <c r="AO49" s="66"/>
      <c r="AP49" s="66"/>
      <c r="AQ49" s="42"/>
      <c r="AR49" s="46"/>
      <c r="AS49" s="76" t="s">
        <v>55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31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38</v>
      </c>
      <c r="AJ50" s="42"/>
      <c r="AK50" s="42"/>
      <c r="AL50" s="42"/>
      <c r="AM50" s="75" t="str">
        <f>IF(E20="","",E20)</f>
        <v>DI PROJEKT s.r.o.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56</v>
      </c>
      <c r="D52" s="89"/>
      <c r="E52" s="89"/>
      <c r="F52" s="89"/>
      <c r="G52" s="89"/>
      <c r="H52" s="90"/>
      <c r="I52" s="91" t="s">
        <v>57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58</v>
      </c>
      <c r="AH52" s="89"/>
      <c r="AI52" s="89"/>
      <c r="AJ52" s="89"/>
      <c r="AK52" s="89"/>
      <c r="AL52" s="89"/>
      <c r="AM52" s="89"/>
      <c r="AN52" s="91" t="s">
        <v>59</v>
      </c>
      <c r="AO52" s="89"/>
      <c r="AP52" s="89"/>
      <c r="AQ52" s="93" t="s">
        <v>60</v>
      </c>
      <c r="AR52" s="46"/>
      <c r="AS52" s="94" t="s">
        <v>61</v>
      </c>
      <c r="AT52" s="95" t="s">
        <v>62</v>
      </c>
      <c r="AU52" s="95" t="s">
        <v>63</v>
      </c>
      <c r="AV52" s="95" t="s">
        <v>64</v>
      </c>
      <c r="AW52" s="95" t="s">
        <v>65</v>
      </c>
      <c r="AX52" s="95" t="s">
        <v>66</v>
      </c>
      <c r="AY52" s="95" t="s">
        <v>67</v>
      </c>
      <c r="AZ52" s="95" t="s">
        <v>68</v>
      </c>
      <c r="BA52" s="95" t="s">
        <v>69</v>
      </c>
      <c r="BB52" s="95" t="s">
        <v>70</v>
      </c>
      <c r="BC52" s="95" t="s">
        <v>71</v>
      </c>
      <c r="BD52" s="96" t="s">
        <v>72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73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74</v>
      </c>
      <c r="BT54" s="111" t="s">
        <v>75</v>
      </c>
      <c r="BU54" s="112" t="s">
        <v>76</v>
      </c>
      <c r="BV54" s="111" t="s">
        <v>77</v>
      </c>
      <c r="BW54" s="111" t="s">
        <v>5</v>
      </c>
      <c r="BX54" s="111" t="s">
        <v>78</v>
      </c>
      <c r="CL54" s="111" t="s">
        <v>19</v>
      </c>
    </row>
    <row r="55" spans="1:91" s="7" customFormat="1" ht="24.75" customHeight="1">
      <c r="A55" s="113" t="s">
        <v>79</v>
      </c>
      <c r="B55" s="114"/>
      <c r="C55" s="115"/>
      <c r="D55" s="116" t="s">
        <v>80</v>
      </c>
      <c r="E55" s="116"/>
      <c r="F55" s="116"/>
      <c r="G55" s="116"/>
      <c r="H55" s="116"/>
      <c r="I55" s="117"/>
      <c r="J55" s="116" t="s">
        <v>81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'008-2020_1 - SO 101 Komun...'!J30</f>
        <v>0</v>
      </c>
      <c r="AH55" s="117"/>
      <c r="AI55" s="117"/>
      <c r="AJ55" s="117"/>
      <c r="AK55" s="117"/>
      <c r="AL55" s="117"/>
      <c r="AM55" s="117"/>
      <c r="AN55" s="118">
        <f>SUM(AG55,AT55)</f>
        <v>0</v>
      </c>
      <c r="AO55" s="117"/>
      <c r="AP55" s="117"/>
      <c r="AQ55" s="119" t="s">
        <v>82</v>
      </c>
      <c r="AR55" s="120"/>
      <c r="AS55" s="121">
        <v>0</v>
      </c>
      <c r="AT55" s="122">
        <f>ROUND(SUM(AV55:AW55),2)</f>
        <v>0</v>
      </c>
      <c r="AU55" s="123">
        <f>'008-2020_1 - SO 101 Komun...'!P86</f>
        <v>0</v>
      </c>
      <c r="AV55" s="122">
        <f>'008-2020_1 - SO 101 Komun...'!J33</f>
        <v>0</v>
      </c>
      <c r="AW55" s="122">
        <f>'008-2020_1 - SO 101 Komun...'!J34</f>
        <v>0</v>
      </c>
      <c r="AX55" s="122">
        <f>'008-2020_1 - SO 101 Komun...'!J35</f>
        <v>0</v>
      </c>
      <c r="AY55" s="122">
        <f>'008-2020_1 - SO 101 Komun...'!J36</f>
        <v>0</v>
      </c>
      <c r="AZ55" s="122">
        <f>'008-2020_1 - SO 101 Komun...'!F33</f>
        <v>0</v>
      </c>
      <c r="BA55" s="122">
        <f>'008-2020_1 - SO 101 Komun...'!F34</f>
        <v>0</v>
      </c>
      <c r="BB55" s="122">
        <f>'008-2020_1 - SO 101 Komun...'!F35</f>
        <v>0</v>
      </c>
      <c r="BC55" s="122">
        <f>'008-2020_1 - SO 101 Komun...'!F36</f>
        <v>0</v>
      </c>
      <c r="BD55" s="124">
        <f>'008-2020_1 - SO 101 Komun...'!F37</f>
        <v>0</v>
      </c>
      <c r="BE55" s="7"/>
      <c r="BT55" s="125" t="s">
        <v>83</v>
      </c>
      <c r="BV55" s="125" t="s">
        <v>77</v>
      </c>
      <c r="BW55" s="125" t="s">
        <v>84</v>
      </c>
      <c r="BX55" s="125" t="s">
        <v>5</v>
      </c>
      <c r="CL55" s="125" t="s">
        <v>19</v>
      </c>
      <c r="CM55" s="125" t="s">
        <v>85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8-2020_1 - SO 101 Komu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84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7"/>
      <c r="J3" s="127"/>
      <c r="K3" s="127"/>
      <c r="L3" s="22"/>
      <c r="AT3" s="19" t="s">
        <v>85</v>
      </c>
    </row>
    <row r="4" spans="2:46" s="1" customFormat="1" ht="24.95" customHeight="1">
      <c r="B4" s="22"/>
      <c r="D4" s="128" t="s">
        <v>86</v>
      </c>
      <c r="L4" s="22"/>
      <c r="M4" s="129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30" t="s">
        <v>16</v>
      </c>
      <c r="L6" s="22"/>
    </row>
    <row r="7" spans="2:12" s="1" customFormat="1" ht="16.5" customHeight="1">
      <c r="B7" s="22"/>
      <c r="E7" s="131" t="str">
        <f>'Rekapitulace stavby'!K6</f>
        <v>Rekonstrukce komunikace ulice Na Vrbině, Kostelec nad Orlicí</v>
      </c>
      <c r="F7" s="130"/>
      <c r="G7" s="130"/>
      <c r="H7" s="130"/>
      <c r="L7" s="22"/>
    </row>
    <row r="8" spans="1:31" s="2" customFormat="1" ht="12" customHeight="1">
      <c r="A8" s="40"/>
      <c r="B8" s="46"/>
      <c r="C8" s="40"/>
      <c r="D8" s="130" t="s">
        <v>87</v>
      </c>
      <c r="E8" s="40"/>
      <c r="F8" s="40"/>
      <c r="G8" s="40"/>
      <c r="H8" s="40"/>
      <c r="I8" s="40"/>
      <c r="J8" s="40"/>
      <c r="K8" s="40"/>
      <c r="L8" s="132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33" t="s">
        <v>88</v>
      </c>
      <c r="F9" s="40"/>
      <c r="G9" s="40"/>
      <c r="H9" s="40"/>
      <c r="I9" s="40"/>
      <c r="J9" s="40"/>
      <c r="K9" s="40"/>
      <c r="L9" s="132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32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30" t="s">
        <v>18</v>
      </c>
      <c r="E11" s="40"/>
      <c r="F11" s="134" t="s">
        <v>19</v>
      </c>
      <c r="G11" s="40"/>
      <c r="H11" s="40"/>
      <c r="I11" s="130" t="s">
        <v>20</v>
      </c>
      <c r="J11" s="134" t="s">
        <v>19</v>
      </c>
      <c r="K11" s="40"/>
      <c r="L11" s="132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30" t="s">
        <v>21</v>
      </c>
      <c r="E12" s="40"/>
      <c r="F12" s="134" t="s">
        <v>22</v>
      </c>
      <c r="G12" s="40"/>
      <c r="H12" s="40"/>
      <c r="I12" s="130" t="s">
        <v>23</v>
      </c>
      <c r="J12" s="135" t="str">
        <f>'Rekapitulace stavby'!AN8</f>
        <v>29. 7. 2020</v>
      </c>
      <c r="K12" s="40"/>
      <c r="L12" s="132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32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30" t="s">
        <v>25</v>
      </c>
      <c r="E14" s="40"/>
      <c r="F14" s="40"/>
      <c r="G14" s="40"/>
      <c r="H14" s="40"/>
      <c r="I14" s="130" t="s">
        <v>26</v>
      </c>
      <c r="J14" s="134" t="s">
        <v>27</v>
      </c>
      <c r="K14" s="40"/>
      <c r="L14" s="132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4" t="s">
        <v>28</v>
      </c>
      <c r="F15" s="40"/>
      <c r="G15" s="40"/>
      <c r="H15" s="40"/>
      <c r="I15" s="130" t="s">
        <v>29</v>
      </c>
      <c r="J15" s="134" t="s">
        <v>30</v>
      </c>
      <c r="K15" s="40"/>
      <c r="L15" s="132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32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30" t="s">
        <v>31</v>
      </c>
      <c r="E17" s="40"/>
      <c r="F17" s="40"/>
      <c r="G17" s="40"/>
      <c r="H17" s="40"/>
      <c r="I17" s="130" t="s">
        <v>26</v>
      </c>
      <c r="J17" s="35" t="str">
        <f>'Rekapitulace stavby'!AN13</f>
        <v>Vyplň údaj</v>
      </c>
      <c r="K17" s="40"/>
      <c r="L17" s="132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4"/>
      <c r="G18" s="134"/>
      <c r="H18" s="134"/>
      <c r="I18" s="130" t="s">
        <v>29</v>
      </c>
      <c r="J18" s="35" t="str">
        <f>'Rekapitulace stavby'!AN14</f>
        <v>Vyplň údaj</v>
      </c>
      <c r="K18" s="40"/>
      <c r="L18" s="132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32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30" t="s">
        <v>33</v>
      </c>
      <c r="E20" s="40"/>
      <c r="F20" s="40"/>
      <c r="G20" s="40"/>
      <c r="H20" s="40"/>
      <c r="I20" s="130" t="s">
        <v>26</v>
      </c>
      <c r="J20" s="134" t="s">
        <v>34</v>
      </c>
      <c r="K20" s="40"/>
      <c r="L20" s="132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4" t="s">
        <v>35</v>
      </c>
      <c r="F21" s="40"/>
      <c r="G21" s="40"/>
      <c r="H21" s="40"/>
      <c r="I21" s="130" t="s">
        <v>29</v>
      </c>
      <c r="J21" s="134" t="s">
        <v>36</v>
      </c>
      <c r="K21" s="40"/>
      <c r="L21" s="132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32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30" t="s">
        <v>38</v>
      </c>
      <c r="E23" s="40"/>
      <c r="F23" s="40"/>
      <c r="G23" s="40"/>
      <c r="H23" s="40"/>
      <c r="I23" s="130" t="s">
        <v>26</v>
      </c>
      <c r="J23" s="134" t="s">
        <v>34</v>
      </c>
      <c r="K23" s="40"/>
      <c r="L23" s="132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4" t="s">
        <v>35</v>
      </c>
      <c r="F24" s="40"/>
      <c r="G24" s="40"/>
      <c r="H24" s="40"/>
      <c r="I24" s="130" t="s">
        <v>29</v>
      </c>
      <c r="J24" s="134" t="s">
        <v>36</v>
      </c>
      <c r="K24" s="40"/>
      <c r="L24" s="132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32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30" t="s">
        <v>39</v>
      </c>
      <c r="E26" s="40"/>
      <c r="F26" s="40"/>
      <c r="G26" s="40"/>
      <c r="H26" s="40"/>
      <c r="I26" s="40"/>
      <c r="J26" s="40"/>
      <c r="K26" s="40"/>
      <c r="L26" s="132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36"/>
      <c r="B27" s="137"/>
      <c r="C27" s="136"/>
      <c r="D27" s="136"/>
      <c r="E27" s="138" t="s">
        <v>19</v>
      </c>
      <c r="F27" s="138"/>
      <c r="G27" s="138"/>
      <c r="H27" s="138"/>
      <c r="I27" s="136"/>
      <c r="J27" s="136"/>
      <c r="K27" s="136"/>
      <c r="L27" s="139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32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40"/>
      <c r="E29" s="140"/>
      <c r="F29" s="140"/>
      <c r="G29" s="140"/>
      <c r="H29" s="140"/>
      <c r="I29" s="140"/>
      <c r="J29" s="140"/>
      <c r="K29" s="140"/>
      <c r="L29" s="132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41" t="s">
        <v>41</v>
      </c>
      <c r="E30" s="40"/>
      <c r="F30" s="40"/>
      <c r="G30" s="40"/>
      <c r="H30" s="40"/>
      <c r="I30" s="40"/>
      <c r="J30" s="142">
        <f>ROUND(J86,2)</f>
        <v>0</v>
      </c>
      <c r="K30" s="40"/>
      <c r="L30" s="132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40"/>
      <c r="E31" s="140"/>
      <c r="F31" s="140"/>
      <c r="G31" s="140"/>
      <c r="H31" s="140"/>
      <c r="I31" s="140"/>
      <c r="J31" s="140"/>
      <c r="K31" s="140"/>
      <c r="L31" s="132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43" t="s">
        <v>43</v>
      </c>
      <c r="G32" s="40"/>
      <c r="H32" s="40"/>
      <c r="I32" s="143" t="s">
        <v>42</v>
      </c>
      <c r="J32" s="143" t="s">
        <v>44</v>
      </c>
      <c r="K32" s="40"/>
      <c r="L32" s="132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44" t="s">
        <v>45</v>
      </c>
      <c r="E33" s="130" t="s">
        <v>46</v>
      </c>
      <c r="F33" s="145">
        <f>ROUND((SUM(BE86:BE239)),2)</f>
        <v>0</v>
      </c>
      <c r="G33" s="40"/>
      <c r="H33" s="40"/>
      <c r="I33" s="146">
        <v>0.21</v>
      </c>
      <c r="J33" s="145">
        <f>ROUND(((SUM(BE86:BE239))*I33),2)</f>
        <v>0</v>
      </c>
      <c r="K33" s="40"/>
      <c r="L33" s="132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30" t="s">
        <v>47</v>
      </c>
      <c r="F34" s="145">
        <f>ROUND((SUM(BF86:BF239)),2)</f>
        <v>0</v>
      </c>
      <c r="G34" s="40"/>
      <c r="H34" s="40"/>
      <c r="I34" s="146">
        <v>0.15</v>
      </c>
      <c r="J34" s="145">
        <f>ROUND(((SUM(BF86:BF239))*I34),2)</f>
        <v>0</v>
      </c>
      <c r="K34" s="40"/>
      <c r="L34" s="132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30" t="s">
        <v>48</v>
      </c>
      <c r="F35" s="145">
        <f>ROUND((SUM(BG86:BG239)),2)</f>
        <v>0</v>
      </c>
      <c r="G35" s="40"/>
      <c r="H35" s="40"/>
      <c r="I35" s="146">
        <v>0.21</v>
      </c>
      <c r="J35" s="145">
        <f>0</f>
        <v>0</v>
      </c>
      <c r="K35" s="40"/>
      <c r="L35" s="132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30" t="s">
        <v>49</v>
      </c>
      <c r="F36" s="145">
        <f>ROUND((SUM(BH86:BH239)),2)</f>
        <v>0</v>
      </c>
      <c r="G36" s="40"/>
      <c r="H36" s="40"/>
      <c r="I36" s="146">
        <v>0.15</v>
      </c>
      <c r="J36" s="145">
        <f>0</f>
        <v>0</v>
      </c>
      <c r="K36" s="40"/>
      <c r="L36" s="132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30" t="s">
        <v>50</v>
      </c>
      <c r="F37" s="145">
        <f>ROUND((SUM(BI86:BI239)),2)</f>
        <v>0</v>
      </c>
      <c r="G37" s="40"/>
      <c r="H37" s="40"/>
      <c r="I37" s="146">
        <v>0</v>
      </c>
      <c r="J37" s="145">
        <f>0</f>
        <v>0</v>
      </c>
      <c r="K37" s="40"/>
      <c r="L37" s="132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32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47"/>
      <c r="D39" s="148" t="s">
        <v>51</v>
      </c>
      <c r="E39" s="149"/>
      <c r="F39" s="149"/>
      <c r="G39" s="150" t="s">
        <v>52</v>
      </c>
      <c r="H39" s="151" t="s">
        <v>53</v>
      </c>
      <c r="I39" s="149"/>
      <c r="J39" s="152">
        <f>SUM(J30:J37)</f>
        <v>0</v>
      </c>
      <c r="K39" s="153"/>
      <c r="L39" s="132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54"/>
      <c r="C40" s="155"/>
      <c r="D40" s="155"/>
      <c r="E40" s="155"/>
      <c r="F40" s="155"/>
      <c r="G40" s="155"/>
      <c r="H40" s="155"/>
      <c r="I40" s="155"/>
      <c r="J40" s="155"/>
      <c r="K40" s="155"/>
      <c r="L40" s="132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56"/>
      <c r="C44" s="157"/>
      <c r="D44" s="157"/>
      <c r="E44" s="157"/>
      <c r="F44" s="157"/>
      <c r="G44" s="157"/>
      <c r="H44" s="157"/>
      <c r="I44" s="157"/>
      <c r="J44" s="157"/>
      <c r="K44" s="157"/>
      <c r="L44" s="132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89</v>
      </c>
      <c r="D45" s="42"/>
      <c r="E45" s="42"/>
      <c r="F45" s="42"/>
      <c r="G45" s="42"/>
      <c r="H45" s="42"/>
      <c r="I45" s="42"/>
      <c r="J45" s="42"/>
      <c r="K45" s="42"/>
      <c r="L45" s="132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32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32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6.5" customHeight="1">
      <c r="A48" s="40"/>
      <c r="B48" s="41"/>
      <c r="C48" s="42"/>
      <c r="D48" s="42"/>
      <c r="E48" s="158" t="str">
        <f>E7</f>
        <v>Rekonstrukce komunikace ulice Na Vrbině, Kostelec nad Orlicí</v>
      </c>
      <c r="F48" s="34"/>
      <c r="G48" s="34"/>
      <c r="H48" s="34"/>
      <c r="I48" s="42"/>
      <c r="J48" s="42"/>
      <c r="K48" s="42"/>
      <c r="L48" s="132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87</v>
      </c>
      <c r="D49" s="42"/>
      <c r="E49" s="42"/>
      <c r="F49" s="42"/>
      <c r="G49" s="42"/>
      <c r="H49" s="42"/>
      <c r="I49" s="42"/>
      <c r="J49" s="42"/>
      <c r="K49" s="42"/>
      <c r="L49" s="132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008/2020_1 - SO 101 Komunikace</v>
      </c>
      <c r="F50" s="42"/>
      <c r="G50" s="42"/>
      <c r="H50" s="42"/>
      <c r="I50" s="42"/>
      <c r="J50" s="42"/>
      <c r="K50" s="42"/>
      <c r="L50" s="132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32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Na Vrbině</v>
      </c>
      <c r="G52" s="42"/>
      <c r="H52" s="42"/>
      <c r="I52" s="34" t="s">
        <v>23</v>
      </c>
      <c r="J52" s="74" t="str">
        <f>IF(J12="","",J12)</f>
        <v>29. 7. 2020</v>
      </c>
      <c r="K52" s="42"/>
      <c r="L52" s="132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32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Město Kostelec nad Orlicí</v>
      </c>
      <c r="G54" s="42"/>
      <c r="H54" s="42"/>
      <c r="I54" s="34" t="s">
        <v>33</v>
      </c>
      <c r="J54" s="38" t="str">
        <f>E21</f>
        <v>DI PROJEKT s.r.o.</v>
      </c>
      <c r="K54" s="42"/>
      <c r="L54" s="132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31</v>
      </c>
      <c r="D55" s="42"/>
      <c r="E55" s="42"/>
      <c r="F55" s="29" t="str">
        <f>IF(E18="","",E18)</f>
        <v>Vyplň údaj</v>
      </c>
      <c r="G55" s="42"/>
      <c r="H55" s="42"/>
      <c r="I55" s="34" t="s">
        <v>38</v>
      </c>
      <c r="J55" s="38" t="str">
        <f>E24</f>
        <v>DI PROJEKT s.r.o.</v>
      </c>
      <c r="K55" s="42"/>
      <c r="L55" s="132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32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59" t="s">
        <v>90</v>
      </c>
      <c r="D57" s="160"/>
      <c r="E57" s="160"/>
      <c r="F57" s="160"/>
      <c r="G57" s="160"/>
      <c r="H57" s="160"/>
      <c r="I57" s="160"/>
      <c r="J57" s="161" t="s">
        <v>91</v>
      </c>
      <c r="K57" s="160"/>
      <c r="L57" s="132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32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62" t="s">
        <v>73</v>
      </c>
      <c r="D59" s="42"/>
      <c r="E59" s="42"/>
      <c r="F59" s="42"/>
      <c r="G59" s="42"/>
      <c r="H59" s="42"/>
      <c r="I59" s="42"/>
      <c r="J59" s="104">
        <f>J86</f>
        <v>0</v>
      </c>
      <c r="K59" s="42"/>
      <c r="L59" s="132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92</v>
      </c>
    </row>
    <row r="60" spans="1:31" s="9" customFormat="1" ht="24.95" customHeight="1">
      <c r="A60" s="9"/>
      <c r="B60" s="163"/>
      <c r="C60" s="164"/>
      <c r="D60" s="165" t="s">
        <v>93</v>
      </c>
      <c r="E60" s="166"/>
      <c r="F60" s="166"/>
      <c r="G60" s="166"/>
      <c r="H60" s="166"/>
      <c r="I60" s="166"/>
      <c r="J60" s="167">
        <f>J87</f>
        <v>0</v>
      </c>
      <c r="K60" s="164"/>
      <c r="L60" s="168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69"/>
      <c r="C61" s="170"/>
      <c r="D61" s="171" t="s">
        <v>94</v>
      </c>
      <c r="E61" s="172"/>
      <c r="F61" s="172"/>
      <c r="G61" s="172"/>
      <c r="H61" s="172"/>
      <c r="I61" s="172"/>
      <c r="J61" s="173">
        <f>J88</f>
        <v>0</v>
      </c>
      <c r="K61" s="170"/>
      <c r="L61" s="174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69"/>
      <c r="C62" s="170"/>
      <c r="D62" s="171" t="s">
        <v>95</v>
      </c>
      <c r="E62" s="172"/>
      <c r="F62" s="172"/>
      <c r="G62" s="172"/>
      <c r="H62" s="172"/>
      <c r="I62" s="172"/>
      <c r="J62" s="173">
        <f>J149</f>
        <v>0</v>
      </c>
      <c r="K62" s="170"/>
      <c r="L62" s="174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9"/>
      <c r="C63" s="170"/>
      <c r="D63" s="171" t="s">
        <v>96</v>
      </c>
      <c r="E63" s="172"/>
      <c r="F63" s="172"/>
      <c r="G63" s="172"/>
      <c r="H63" s="172"/>
      <c r="I63" s="172"/>
      <c r="J63" s="173">
        <f>J178</f>
        <v>0</v>
      </c>
      <c r="K63" s="170"/>
      <c r="L63" s="174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9"/>
      <c r="C64" s="170"/>
      <c r="D64" s="171" t="s">
        <v>97</v>
      </c>
      <c r="E64" s="172"/>
      <c r="F64" s="172"/>
      <c r="G64" s="172"/>
      <c r="H64" s="172"/>
      <c r="I64" s="172"/>
      <c r="J64" s="173">
        <f>J217</f>
        <v>0</v>
      </c>
      <c r="K64" s="170"/>
      <c r="L64" s="174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9"/>
      <c r="C65" s="170"/>
      <c r="D65" s="171" t="s">
        <v>98</v>
      </c>
      <c r="E65" s="172"/>
      <c r="F65" s="172"/>
      <c r="G65" s="172"/>
      <c r="H65" s="172"/>
      <c r="I65" s="172"/>
      <c r="J65" s="173">
        <f>J230</f>
        <v>0</v>
      </c>
      <c r="K65" s="170"/>
      <c r="L65" s="174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63"/>
      <c r="C66" s="164"/>
      <c r="D66" s="165" t="s">
        <v>99</v>
      </c>
      <c r="E66" s="166"/>
      <c r="F66" s="166"/>
      <c r="G66" s="166"/>
      <c r="H66" s="166"/>
      <c r="I66" s="166"/>
      <c r="J66" s="167">
        <f>J233</f>
        <v>0</v>
      </c>
      <c r="K66" s="164"/>
      <c r="L66" s="168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2" customFormat="1" ht="21.8" customHeight="1">
      <c r="A67" s="40"/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132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</row>
    <row r="68" spans="1:31" s="2" customFormat="1" ht="6.95" customHeight="1">
      <c r="A68" s="40"/>
      <c r="B68" s="61"/>
      <c r="C68" s="62"/>
      <c r="D68" s="62"/>
      <c r="E68" s="62"/>
      <c r="F68" s="62"/>
      <c r="G68" s="62"/>
      <c r="H68" s="62"/>
      <c r="I68" s="62"/>
      <c r="J68" s="62"/>
      <c r="K68" s="62"/>
      <c r="L68" s="132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72" spans="1:31" s="2" customFormat="1" ht="6.95" customHeight="1">
      <c r="A72" s="40"/>
      <c r="B72" s="63"/>
      <c r="C72" s="64"/>
      <c r="D72" s="64"/>
      <c r="E72" s="64"/>
      <c r="F72" s="64"/>
      <c r="G72" s="64"/>
      <c r="H72" s="64"/>
      <c r="I72" s="64"/>
      <c r="J72" s="64"/>
      <c r="K72" s="64"/>
      <c r="L72" s="132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</row>
    <row r="73" spans="1:31" s="2" customFormat="1" ht="24.95" customHeight="1">
      <c r="A73" s="40"/>
      <c r="B73" s="41"/>
      <c r="C73" s="25" t="s">
        <v>100</v>
      </c>
      <c r="D73" s="42"/>
      <c r="E73" s="42"/>
      <c r="F73" s="42"/>
      <c r="G73" s="42"/>
      <c r="H73" s="42"/>
      <c r="I73" s="42"/>
      <c r="J73" s="42"/>
      <c r="K73" s="42"/>
      <c r="L73" s="132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6.95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32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12" customHeight="1">
      <c r="A75" s="40"/>
      <c r="B75" s="41"/>
      <c r="C75" s="34" t="s">
        <v>16</v>
      </c>
      <c r="D75" s="42"/>
      <c r="E75" s="42"/>
      <c r="F75" s="42"/>
      <c r="G75" s="42"/>
      <c r="H75" s="42"/>
      <c r="I75" s="42"/>
      <c r="J75" s="42"/>
      <c r="K75" s="42"/>
      <c r="L75" s="132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6.5" customHeight="1">
      <c r="A76" s="40"/>
      <c r="B76" s="41"/>
      <c r="C76" s="42"/>
      <c r="D76" s="42"/>
      <c r="E76" s="158" t="str">
        <f>E7</f>
        <v>Rekonstrukce komunikace ulice Na Vrbině, Kostelec nad Orlicí</v>
      </c>
      <c r="F76" s="34"/>
      <c r="G76" s="34"/>
      <c r="H76" s="34"/>
      <c r="I76" s="42"/>
      <c r="J76" s="42"/>
      <c r="K76" s="42"/>
      <c r="L76" s="132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87</v>
      </c>
      <c r="D77" s="42"/>
      <c r="E77" s="42"/>
      <c r="F77" s="42"/>
      <c r="G77" s="42"/>
      <c r="H77" s="42"/>
      <c r="I77" s="42"/>
      <c r="J77" s="42"/>
      <c r="K77" s="42"/>
      <c r="L77" s="132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E9</f>
        <v>008/2020_1 - SO 101 Komunikace</v>
      </c>
      <c r="F78" s="42"/>
      <c r="G78" s="42"/>
      <c r="H78" s="42"/>
      <c r="I78" s="42"/>
      <c r="J78" s="42"/>
      <c r="K78" s="42"/>
      <c r="L78" s="132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2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F12</f>
        <v>Na Vrbině</v>
      </c>
      <c r="G80" s="42"/>
      <c r="H80" s="42"/>
      <c r="I80" s="34" t="s">
        <v>23</v>
      </c>
      <c r="J80" s="74" t="str">
        <f>IF(J12="","",J12)</f>
        <v>29. 7. 2020</v>
      </c>
      <c r="K80" s="42"/>
      <c r="L80" s="132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2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E15</f>
        <v>Město Kostelec nad Orlicí</v>
      </c>
      <c r="G82" s="42"/>
      <c r="H82" s="42"/>
      <c r="I82" s="34" t="s">
        <v>33</v>
      </c>
      <c r="J82" s="38" t="str">
        <f>E21</f>
        <v>DI PROJEKT s.r.o.</v>
      </c>
      <c r="K82" s="42"/>
      <c r="L82" s="132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31</v>
      </c>
      <c r="D83" s="42"/>
      <c r="E83" s="42"/>
      <c r="F83" s="29" t="str">
        <f>IF(E18="","",E18)</f>
        <v>Vyplň údaj</v>
      </c>
      <c r="G83" s="42"/>
      <c r="H83" s="42"/>
      <c r="I83" s="34" t="s">
        <v>38</v>
      </c>
      <c r="J83" s="38" t="str">
        <f>E24</f>
        <v>DI PROJEKT s.r.o.</v>
      </c>
      <c r="K83" s="42"/>
      <c r="L83" s="132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2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5"/>
      <c r="B85" s="176"/>
      <c r="C85" s="177" t="s">
        <v>101</v>
      </c>
      <c r="D85" s="178" t="s">
        <v>60</v>
      </c>
      <c r="E85" s="178" t="s">
        <v>56</v>
      </c>
      <c r="F85" s="178" t="s">
        <v>57</v>
      </c>
      <c r="G85" s="178" t="s">
        <v>102</v>
      </c>
      <c r="H85" s="178" t="s">
        <v>103</v>
      </c>
      <c r="I85" s="178" t="s">
        <v>104</v>
      </c>
      <c r="J85" s="178" t="s">
        <v>91</v>
      </c>
      <c r="K85" s="179" t="s">
        <v>105</v>
      </c>
      <c r="L85" s="180"/>
      <c r="M85" s="94" t="s">
        <v>19</v>
      </c>
      <c r="N85" s="95" t="s">
        <v>45</v>
      </c>
      <c r="O85" s="95" t="s">
        <v>106</v>
      </c>
      <c r="P85" s="95" t="s">
        <v>107</v>
      </c>
      <c r="Q85" s="95" t="s">
        <v>108</v>
      </c>
      <c r="R85" s="95" t="s">
        <v>109</v>
      </c>
      <c r="S85" s="95" t="s">
        <v>110</v>
      </c>
      <c r="T85" s="96" t="s">
        <v>111</v>
      </c>
      <c r="U85" s="175"/>
      <c r="V85" s="175"/>
      <c r="W85" s="175"/>
      <c r="X85" s="175"/>
      <c r="Y85" s="175"/>
      <c r="Z85" s="175"/>
      <c r="AA85" s="175"/>
      <c r="AB85" s="175"/>
      <c r="AC85" s="175"/>
      <c r="AD85" s="175"/>
      <c r="AE85" s="175"/>
    </row>
    <row r="86" spans="1:63" s="2" customFormat="1" ht="22.8" customHeight="1">
      <c r="A86" s="40"/>
      <c r="B86" s="41"/>
      <c r="C86" s="101" t="s">
        <v>112</v>
      </c>
      <c r="D86" s="42"/>
      <c r="E86" s="42"/>
      <c r="F86" s="42"/>
      <c r="G86" s="42"/>
      <c r="H86" s="42"/>
      <c r="I86" s="42"/>
      <c r="J86" s="181">
        <f>BK86</f>
        <v>0</v>
      </c>
      <c r="K86" s="42"/>
      <c r="L86" s="46"/>
      <c r="M86" s="97"/>
      <c r="N86" s="182"/>
      <c r="O86" s="98"/>
      <c r="P86" s="183">
        <f>P87+P233</f>
        <v>0</v>
      </c>
      <c r="Q86" s="98"/>
      <c r="R86" s="183">
        <f>R87+R233</f>
        <v>510.850186127</v>
      </c>
      <c r="S86" s="98"/>
      <c r="T86" s="184">
        <f>T87+T233</f>
        <v>0.49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74</v>
      </c>
      <c r="AU86" s="19" t="s">
        <v>92</v>
      </c>
      <c r="BK86" s="185">
        <f>BK87+BK233</f>
        <v>0</v>
      </c>
    </row>
    <row r="87" spans="1:63" s="12" customFormat="1" ht="25.9" customHeight="1">
      <c r="A87" s="12"/>
      <c r="B87" s="186"/>
      <c r="C87" s="187"/>
      <c r="D87" s="188" t="s">
        <v>74</v>
      </c>
      <c r="E87" s="189" t="s">
        <v>113</v>
      </c>
      <c r="F87" s="189" t="s">
        <v>114</v>
      </c>
      <c r="G87" s="187"/>
      <c r="H87" s="187"/>
      <c r="I87" s="190"/>
      <c r="J87" s="191">
        <f>BK87</f>
        <v>0</v>
      </c>
      <c r="K87" s="187"/>
      <c r="L87" s="192"/>
      <c r="M87" s="193"/>
      <c r="N87" s="194"/>
      <c r="O87" s="194"/>
      <c r="P87" s="195">
        <f>P88+P149+P178+P217+P230</f>
        <v>0</v>
      </c>
      <c r="Q87" s="194"/>
      <c r="R87" s="195">
        <f>R88+R149+R178+R217+R230</f>
        <v>510.850186127</v>
      </c>
      <c r="S87" s="194"/>
      <c r="T87" s="196">
        <f>T88+T149+T178+T217+T230</f>
        <v>0.49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7" t="s">
        <v>83</v>
      </c>
      <c r="AT87" s="198" t="s">
        <v>74</v>
      </c>
      <c r="AU87" s="198" t="s">
        <v>75</v>
      </c>
      <c r="AY87" s="197" t="s">
        <v>115</v>
      </c>
      <c r="BK87" s="199">
        <f>BK88+BK149+BK178+BK217+BK230</f>
        <v>0</v>
      </c>
    </row>
    <row r="88" spans="1:63" s="12" customFormat="1" ht="22.8" customHeight="1">
      <c r="A88" s="12"/>
      <c r="B88" s="186"/>
      <c r="C88" s="187"/>
      <c r="D88" s="188" t="s">
        <v>74</v>
      </c>
      <c r="E88" s="200" t="s">
        <v>83</v>
      </c>
      <c r="F88" s="200" t="s">
        <v>116</v>
      </c>
      <c r="G88" s="187"/>
      <c r="H88" s="187"/>
      <c r="I88" s="190"/>
      <c r="J88" s="201">
        <f>BK88</f>
        <v>0</v>
      </c>
      <c r="K88" s="187"/>
      <c r="L88" s="192"/>
      <c r="M88" s="193"/>
      <c r="N88" s="194"/>
      <c r="O88" s="194"/>
      <c r="P88" s="195">
        <f>SUM(P89:P148)</f>
        <v>0</v>
      </c>
      <c r="Q88" s="194"/>
      <c r="R88" s="195">
        <f>SUM(R89:R148)</f>
        <v>18.73235</v>
      </c>
      <c r="S88" s="194"/>
      <c r="T88" s="196">
        <f>SUM(T89:T148)</f>
        <v>0.49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7" t="s">
        <v>83</v>
      </c>
      <c r="AT88" s="198" t="s">
        <v>74</v>
      </c>
      <c r="AU88" s="198" t="s">
        <v>83</v>
      </c>
      <c r="AY88" s="197" t="s">
        <v>115</v>
      </c>
      <c r="BK88" s="199">
        <f>SUM(BK89:BK148)</f>
        <v>0</v>
      </c>
    </row>
    <row r="89" spans="1:65" s="2" customFormat="1" ht="16.5" customHeight="1">
      <c r="A89" s="40"/>
      <c r="B89" s="41"/>
      <c r="C89" s="202" t="s">
        <v>83</v>
      </c>
      <c r="D89" s="202" t="s">
        <v>117</v>
      </c>
      <c r="E89" s="203" t="s">
        <v>118</v>
      </c>
      <c r="F89" s="204" t="s">
        <v>119</v>
      </c>
      <c r="G89" s="205" t="s">
        <v>120</v>
      </c>
      <c r="H89" s="206">
        <v>130</v>
      </c>
      <c r="I89" s="207"/>
      <c r="J89" s="208">
        <f>ROUND(I89*H89,2)</f>
        <v>0</v>
      </c>
      <c r="K89" s="204" t="s">
        <v>121</v>
      </c>
      <c r="L89" s="46"/>
      <c r="M89" s="209" t="s">
        <v>19</v>
      </c>
      <c r="N89" s="210" t="s">
        <v>46</v>
      </c>
      <c r="O89" s="86"/>
      <c r="P89" s="211">
        <f>O89*H89</f>
        <v>0</v>
      </c>
      <c r="Q89" s="211">
        <v>0</v>
      </c>
      <c r="R89" s="211">
        <f>Q89*H89</f>
        <v>0</v>
      </c>
      <c r="S89" s="211">
        <v>0</v>
      </c>
      <c r="T89" s="212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3" t="s">
        <v>122</v>
      </c>
      <c r="AT89" s="213" t="s">
        <v>117</v>
      </c>
      <c r="AU89" s="213" t="s">
        <v>85</v>
      </c>
      <c r="AY89" s="19" t="s">
        <v>115</v>
      </c>
      <c r="BE89" s="214">
        <f>IF(N89="základní",J89,0)</f>
        <v>0</v>
      </c>
      <c r="BF89" s="214">
        <f>IF(N89="snížená",J89,0)</f>
        <v>0</v>
      </c>
      <c r="BG89" s="214">
        <f>IF(N89="zákl. přenesená",J89,0)</f>
        <v>0</v>
      </c>
      <c r="BH89" s="214">
        <f>IF(N89="sníž. přenesená",J89,0)</f>
        <v>0</v>
      </c>
      <c r="BI89" s="214">
        <f>IF(N89="nulová",J89,0)</f>
        <v>0</v>
      </c>
      <c r="BJ89" s="19" t="s">
        <v>83</v>
      </c>
      <c r="BK89" s="214">
        <f>ROUND(I89*H89,2)</f>
        <v>0</v>
      </c>
      <c r="BL89" s="19" t="s">
        <v>122</v>
      </c>
      <c r="BM89" s="213" t="s">
        <v>123</v>
      </c>
    </row>
    <row r="90" spans="1:47" s="2" customFormat="1" ht="12">
      <c r="A90" s="40"/>
      <c r="B90" s="41"/>
      <c r="C90" s="42"/>
      <c r="D90" s="215" t="s">
        <v>124</v>
      </c>
      <c r="E90" s="42"/>
      <c r="F90" s="216" t="s">
        <v>125</v>
      </c>
      <c r="G90" s="42"/>
      <c r="H90" s="42"/>
      <c r="I90" s="217"/>
      <c r="J90" s="42"/>
      <c r="K90" s="42"/>
      <c r="L90" s="46"/>
      <c r="M90" s="218"/>
      <c r="N90" s="219"/>
      <c r="O90" s="86"/>
      <c r="P90" s="86"/>
      <c r="Q90" s="86"/>
      <c r="R90" s="86"/>
      <c r="S90" s="86"/>
      <c r="T90" s="87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T90" s="19" t="s">
        <v>124</v>
      </c>
      <c r="AU90" s="19" t="s">
        <v>85</v>
      </c>
    </row>
    <row r="91" spans="1:51" s="13" customFormat="1" ht="12">
      <c r="A91" s="13"/>
      <c r="B91" s="220"/>
      <c r="C91" s="221"/>
      <c r="D91" s="222" t="s">
        <v>126</v>
      </c>
      <c r="E91" s="223" t="s">
        <v>19</v>
      </c>
      <c r="F91" s="224" t="s">
        <v>127</v>
      </c>
      <c r="G91" s="221"/>
      <c r="H91" s="223" t="s">
        <v>19</v>
      </c>
      <c r="I91" s="225"/>
      <c r="J91" s="221"/>
      <c r="K91" s="221"/>
      <c r="L91" s="226"/>
      <c r="M91" s="227"/>
      <c r="N91" s="228"/>
      <c r="O91" s="228"/>
      <c r="P91" s="228"/>
      <c r="Q91" s="228"/>
      <c r="R91" s="228"/>
      <c r="S91" s="228"/>
      <c r="T91" s="229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0" t="s">
        <v>126</v>
      </c>
      <c r="AU91" s="230" t="s">
        <v>85</v>
      </c>
      <c r="AV91" s="13" t="s">
        <v>83</v>
      </c>
      <c r="AW91" s="13" t="s">
        <v>37</v>
      </c>
      <c r="AX91" s="13" t="s">
        <v>75</v>
      </c>
      <c r="AY91" s="230" t="s">
        <v>115</v>
      </c>
    </row>
    <row r="92" spans="1:51" s="14" customFormat="1" ht="12">
      <c r="A92" s="14"/>
      <c r="B92" s="231"/>
      <c r="C92" s="232"/>
      <c r="D92" s="222" t="s">
        <v>126</v>
      </c>
      <c r="E92" s="233" t="s">
        <v>19</v>
      </c>
      <c r="F92" s="234" t="s">
        <v>128</v>
      </c>
      <c r="G92" s="232"/>
      <c r="H92" s="235">
        <v>130</v>
      </c>
      <c r="I92" s="236"/>
      <c r="J92" s="232"/>
      <c r="K92" s="232"/>
      <c r="L92" s="237"/>
      <c r="M92" s="238"/>
      <c r="N92" s="239"/>
      <c r="O92" s="239"/>
      <c r="P92" s="239"/>
      <c r="Q92" s="239"/>
      <c r="R92" s="239"/>
      <c r="S92" s="239"/>
      <c r="T92" s="24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41" t="s">
        <v>126</v>
      </c>
      <c r="AU92" s="241" t="s">
        <v>85</v>
      </c>
      <c r="AV92" s="14" t="s">
        <v>85</v>
      </c>
      <c r="AW92" s="14" t="s">
        <v>37</v>
      </c>
      <c r="AX92" s="14" t="s">
        <v>83</v>
      </c>
      <c r="AY92" s="241" t="s">
        <v>115</v>
      </c>
    </row>
    <row r="93" spans="1:65" s="2" customFormat="1" ht="33" customHeight="1">
      <c r="A93" s="40"/>
      <c r="B93" s="41"/>
      <c r="C93" s="202" t="s">
        <v>85</v>
      </c>
      <c r="D93" s="202" t="s">
        <v>117</v>
      </c>
      <c r="E93" s="203" t="s">
        <v>129</v>
      </c>
      <c r="F93" s="204" t="s">
        <v>130</v>
      </c>
      <c r="G93" s="205" t="s">
        <v>120</v>
      </c>
      <c r="H93" s="206">
        <v>5</v>
      </c>
      <c r="I93" s="207"/>
      <c r="J93" s="208">
        <f>ROUND(I93*H93,2)</f>
        <v>0</v>
      </c>
      <c r="K93" s="204" t="s">
        <v>121</v>
      </c>
      <c r="L93" s="46"/>
      <c r="M93" s="209" t="s">
        <v>19</v>
      </c>
      <c r="N93" s="210" t="s">
        <v>46</v>
      </c>
      <c r="O93" s="86"/>
      <c r="P93" s="211">
        <f>O93*H93</f>
        <v>0</v>
      </c>
      <c r="Q93" s="211">
        <v>0</v>
      </c>
      <c r="R93" s="211">
        <f>Q93*H93</f>
        <v>0</v>
      </c>
      <c r="S93" s="211">
        <v>0.098</v>
      </c>
      <c r="T93" s="212">
        <f>S93*H93</f>
        <v>0.49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13" t="s">
        <v>122</v>
      </c>
      <c r="AT93" s="213" t="s">
        <v>117</v>
      </c>
      <c r="AU93" s="213" t="s">
        <v>85</v>
      </c>
      <c r="AY93" s="19" t="s">
        <v>115</v>
      </c>
      <c r="BE93" s="214">
        <f>IF(N93="základní",J93,0)</f>
        <v>0</v>
      </c>
      <c r="BF93" s="214">
        <f>IF(N93="snížená",J93,0)</f>
        <v>0</v>
      </c>
      <c r="BG93" s="214">
        <f>IF(N93="zákl. přenesená",J93,0)</f>
        <v>0</v>
      </c>
      <c r="BH93" s="214">
        <f>IF(N93="sníž. přenesená",J93,0)</f>
        <v>0</v>
      </c>
      <c r="BI93" s="214">
        <f>IF(N93="nulová",J93,0)</f>
        <v>0</v>
      </c>
      <c r="BJ93" s="19" t="s">
        <v>83</v>
      </c>
      <c r="BK93" s="214">
        <f>ROUND(I93*H93,2)</f>
        <v>0</v>
      </c>
      <c r="BL93" s="19" t="s">
        <v>122</v>
      </c>
      <c r="BM93" s="213" t="s">
        <v>131</v>
      </c>
    </row>
    <row r="94" spans="1:47" s="2" customFormat="1" ht="12">
      <c r="A94" s="40"/>
      <c r="B94" s="41"/>
      <c r="C94" s="42"/>
      <c r="D94" s="215" t="s">
        <v>124</v>
      </c>
      <c r="E94" s="42"/>
      <c r="F94" s="216" t="s">
        <v>132</v>
      </c>
      <c r="G94" s="42"/>
      <c r="H94" s="42"/>
      <c r="I94" s="217"/>
      <c r="J94" s="42"/>
      <c r="K94" s="42"/>
      <c r="L94" s="46"/>
      <c r="M94" s="218"/>
      <c r="N94" s="219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124</v>
      </c>
      <c r="AU94" s="19" t="s">
        <v>85</v>
      </c>
    </row>
    <row r="95" spans="1:51" s="13" customFormat="1" ht="12">
      <c r="A95" s="13"/>
      <c r="B95" s="220"/>
      <c r="C95" s="221"/>
      <c r="D95" s="222" t="s">
        <v>126</v>
      </c>
      <c r="E95" s="223" t="s">
        <v>19</v>
      </c>
      <c r="F95" s="224" t="s">
        <v>127</v>
      </c>
      <c r="G95" s="221"/>
      <c r="H95" s="223" t="s">
        <v>19</v>
      </c>
      <c r="I95" s="225"/>
      <c r="J95" s="221"/>
      <c r="K95" s="221"/>
      <c r="L95" s="226"/>
      <c r="M95" s="227"/>
      <c r="N95" s="228"/>
      <c r="O95" s="228"/>
      <c r="P95" s="228"/>
      <c r="Q95" s="228"/>
      <c r="R95" s="228"/>
      <c r="S95" s="228"/>
      <c r="T95" s="229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0" t="s">
        <v>126</v>
      </c>
      <c r="AU95" s="230" t="s">
        <v>85</v>
      </c>
      <c r="AV95" s="13" t="s">
        <v>83</v>
      </c>
      <c r="AW95" s="13" t="s">
        <v>37</v>
      </c>
      <c r="AX95" s="13" t="s">
        <v>75</v>
      </c>
      <c r="AY95" s="230" t="s">
        <v>115</v>
      </c>
    </row>
    <row r="96" spans="1:51" s="14" customFormat="1" ht="12">
      <c r="A96" s="14"/>
      <c r="B96" s="231"/>
      <c r="C96" s="232"/>
      <c r="D96" s="222" t="s">
        <v>126</v>
      </c>
      <c r="E96" s="233" t="s">
        <v>19</v>
      </c>
      <c r="F96" s="234" t="s">
        <v>133</v>
      </c>
      <c r="G96" s="232"/>
      <c r="H96" s="235">
        <v>5</v>
      </c>
      <c r="I96" s="236"/>
      <c r="J96" s="232"/>
      <c r="K96" s="232"/>
      <c r="L96" s="237"/>
      <c r="M96" s="238"/>
      <c r="N96" s="239"/>
      <c r="O96" s="239"/>
      <c r="P96" s="239"/>
      <c r="Q96" s="239"/>
      <c r="R96" s="239"/>
      <c r="S96" s="239"/>
      <c r="T96" s="240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41" t="s">
        <v>126</v>
      </c>
      <c r="AU96" s="241" t="s">
        <v>85</v>
      </c>
      <c r="AV96" s="14" t="s">
        <v>85</v>
      </c>
      <c r="AW96" s="14" t="s">
        <v>37</v>
      </c>
      <c r="AX96" s="14" t="s">
        <v>83</v>
      </c>
      <c r="AY96" s="241" t="s">
        <v>115</v>
      </c>
    </row>
    <row r="97" spans="1:65" s="2" customFormat="1" ht="16.5" customHeight="1">
      <c r="A97" s="40"/>
      <c r="B97" s="41"/>
      <c r="C97" s="202" t="s">
        <v>134</v>
      </c>
      <c r="D97" s="202" t="s">
        <v>117</v>
      </c>
      <c r="E97" s="203" t="s">
        <v>135</v>
      </c>
      <c r="F97" s="204" t="s">
        <v>136</v>
      </c>
      <c r="G97" s="205" t="s">
        <v>120</v>
      </c>
      <c r="H97" s="206">
        <v>130</v>
      </c>
      <c r="I97" s="207"/>
      <c r="J97" s="208">
        <f>ROUND(I97*H97,2)</f>
        <v>0</v>
      </c>
      <c r="K97" s="204" t="s">
        <v>121</v>
      </c>
      <c r="L97" s="46"/>
      <c r="M97" s="209" t="s">
        <v>19</v>
      </c>
      <c r="N97" s="210" t="s">
        <v>46</v>
      </c>
      <c r="O97" s="86"/>
      <c r="P97" s="211">
        <f>O97*H97</f>
        <v>0</v>
      </c>
      <c r="Q97" s="211">
        <v>0</v>
      </c>
      <c r="R97" s="211">
        <f>Q97*H97</f>
        <v>0</v>
      </c>
      <c r="S97" s="211">
        <v>0</v>
      </c>
      <c r="T97" s="212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3" t="s">
        <v>122</v>
      </c>
      <c r="AT97" s="213" t="s">
        <v>117</v>
      </c>
      <c r="AU97" s="213" t="s">
        <v>85</v>
      </c>
      <c r="AY97" s="19" t="s">
        <v>115</v>
      </c>
      <c r="BE97" s="214">
        <f>IF(N97="základní",J97,0)</f>
        <v>0</v>
      </c>
      <c r="BF97" s="214">
        <f>IF(N97="snížená",J97,0)</f>
        <v>0</v>
      </c>
      <c r="BG97" s="214">
        <f>IF(N97="zákl. přenesená",J97,0)</f>
        <v>0</v>
      </c>
      <c r="BH97" s="214">
        <f>IF(N97="sníž. přenesená",J97,0)</f>
        <v>0</v>
      </c>
      <c r="BI97" s="214">
        <f>IF(N97="nulová",J97,0)</f>
        <v>0</v>
      </c>
      <c r="BJ97" s="19" t="s">
        <v>83</v>
      </c>
      <c r="BK97" s="214">
        <f>ROUND(I97*H97,2)</f>
        <v>0</v>
      </c>
      <c r="BL97" s="19" t="s">
        <v>122</v>
      </c>
      <c r="BM97" s="213" t="s">
        <v>137</v>
      </c>
    </row>
    <row r="98" spans="1:47" s="2" customFormat="1" ht="12">
      <c r="A98" s="40"/>
      <c r="B98" s="41"/>
      <c r="C98" s="42"/>
      <c r="D98" s="215" t="s">
        <v>124</v>
      </c>
      <c r="E98" s="42"/>
      <c r="F98" s="216" t="s">
        <v>138</v>
      </c>
      <c r="G98" s="42"/>
      <c r="H98" s="42"/>
      <c r="I98" s="217"/>
      <c r="J98" s="42"/>
      <c r="K98" s="42"/>
      <c r="L98" s="46"/>
      <c r="M98" s="218"/>
      <c r="N98" s="219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124</v>
      </c>
      <c r="AU98" s="19" t="s">
        <v>85</v>
      </c>
    </row>
    <row r="99" spans="1:51" s="13" customFormat="1" ht="12">
      <c r="A99" s="13"/>
      <c r="B99" s="220"/>
      <c r="C99" s="221"/>
      <c r="D99" s="222" t="s">
        <v>126</v>
      </c>
      <c r="E99" s="223" t="s">
        <v>19</v>
      </c>
      <c r="F99" s="224" t="s">
        <v>127</v>
      </c>
      <c r="G99" s="221"/>
      <c r="H99" s="223" t="s">
        <v>19</v>
      </c>
      <c r="I99" s="225"/>
      <c r="J99" s="221"/>
      <c r="K99" s="221"/>
      <c r="L99" s="226"/>
      <c r="M99" s="227"/>
      <c r="N99" s="228"/>
      <c r="O99" s="228"/>
      <c r="P99" s="228"/>
      <c r="Q99" s="228"/>
      <c r="R99" s="228"/>
      <c r="S99" s="228"/>
      <c r="T99" s="229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0" t="s">
        <v>126</v>
      </c>
      <c r="AU99" s="230" t="s">
        <v>85</v>
      </c>
      <c r="AV99" s="13" t="s">
        <v>83</v>
      </c>
      <c r="AW99" s="13" t="s">
        <v>37</v>
      </c>
      <c r="AX99" s="13" t="s">
        <v>75</v>
      </c>
      <c r="AY99" s="230" t="s">
        <v>115</v>
      </c>
    </row>
    <row r="100" spans="1:51" s="14" customFormat="1" ht="12">
      <c r="A100" s="14"/>
      <c r="B100" s="231"/>
      <c r="C100" s="232"/>
      <c r="D100" s="222" t="s">
        <v>126</v>
      </c>
      <c r="E100" s="233" t="s">
        <v>19</v>
      </c>
      <c r="F100" s="234" t="s">
        <v>139</v>
      </c>
      <c r="G100" s="232"/>
      <c r="H100" s="235">
        <v>130</v>
      </c>
      <c r="I100" s="236"/>
      <c r="J100" s="232"/>
      <c r="K100" s="232"/>
      <c r="L100" s="237"/>
      <c r="M100" s="238"/>
      <c r="N100" s="239"/>
      <c r="O100" s="239"/>
      <c r="P100" s="239"/>
      <c r="Q100" s="239"/>
      <c r="R100" s="239"/>
      <c r="S100" s="239"/>
      <c r="T100" s="240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1" t="s">
        <v>126</v>
      </c>
      <c r="AU100" s="241" t="s">
        <v>85</v>
      </c>
      <c r="AV100" s="14" t="s">
        <v>85</v>
      </c>
      <c r="AW100" s="14" t="s">
        <v>37</v>
      </c>
      <c r="AX100" s="14" t="s">
        <v>83</v>
      </c>
      <c r="AY100" s="241" t="s">
        <v>115</v>
      </c>
    </row>
    <row r="101" spans="1:65" s="2" customFormat="1" ht="21.75" customHeight="1">
      <c r="A101" s="40"/>
      <c r="B101" s="41"/>
      <c r="C101" s="202" t="s">
        <v>122</v>
      </c>
      <c r="D101" s="202" t="s">
        <v>117</v>
      </c>
      <c r="E101" s="203" t="s">
        <v>140</v>
      </c>
      <c r="F101" s="204" t="s">
        <v>141</v>
      </c>
      <c r="G101" s="205" t="s">
        <v>142</v>
      </c>
      <c r="H101" s="206">
        <v>428.02</v>
      </c>
      <c r="I101" s="207"/>
      <c r="J101" s="208">
        <f>ROUND(I101*H101,2)</f>
        <v>0</v>
      </c>
      <c r="K101" s="204" t="s">
        <v>121</v>
      </c>
      <c r="L101" s="46"/>
      <c r="M101" s="209" t="s">
        <v>19</v>
      </c>
      <c r="N101" s="210" t="s">
        <v>46</v>
      </c>
      <c r="O101" s="86"/>
      <c r="P101" s="211">
        <f>O101*H101</f>
        <v>0</v>
      </c>
      <c r="Q101" s="211">
        <v>0</v>
      </c>
      <c r="R101" s="211">
        <f>Q101*H101</f>
        <v>0</v>
      </c>
      <c r="S101" s="211">
        <v>0</v>
      </c>
      <c r="T101" s="212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3" t="s">
        <v>122</v>
      </c>
      <c r="AT101" s="213" t="s">
        <v>117</v>
      </c>
      <c r="AU101" s="213" t="s">
        <v>85</v>
      </c>
      <c r="AY101" s="19" t="s">
        <v>115</v>
      </c>
      <c r="BE101" s="214">
        <f>IF(N101="základní",J101,0)</f>
        <v>0</v>
      </c>
      <c r="BF101" s="214">
        <f>IF(N101="snížená",J101,0)</f>
        <v>0</v>
      </c>
      <c r="BG101" s="214">
        <f>IF(N101="zákl. přenesená",J101,0)</f>
        <v>0</v>
      </c>
      <c r="BH101" s="214">
        <f>IF(N101="sníž. přenesená",J101,0)</f>
        <v>0</v>
      </c>
      <c r="BI101" s="214">
        <f>IF(N101="nulová",J101,0)</f>
        <v>0</v>
      </c>
      <c r="BJ101" s="19" t="s">
        <v>83</v>
      </c>
      <c r="BK101" s="214">
        <f>ROUND(I101*H101,2)</f>
        <v>0</v>
      </c>
      <c r="BL101" s="19" t="s">
        <v>122</v>
      </c>
      <c r="BM101" s="213" t="s">
        <v>143</v>
      </c>
    </row>
    <row r="102" spans="1:47" s="2" customFormat="1" ht="12">
      <c r="A102" s="40"/>
      <c r="B102" s="41"/>
      <c r="C102" s="42"/>
      <c r="D102" s="215" t="s">
        <v>124</v>
      </c>
      <c r="E102" s="42"/>
      <c r="F102" s="216" t="s">
        <v>144</v>
      </c>
      <c r="G102" s="42"/>
      <c r="H102" s="42"/>
      <c r="I102" s="217"/>
      <c r="J102" s="42"/>
      <c r="K102" s="42"/>
      <c r="L102" s="46"/>
      <c r="M102" s="218"/>
      <c r="N102" s="219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124</v>
      </c>
      <c r="AU102" s="19" t="s">
        <v>85</v>
      </c>
    </row>
    <row r="103" spans="1:51" s="13" customFormat="1" ht="12">
      <c r="A103" s="13"/>
      <c r="B103" s="220"/>
      <c r="C103" s="221"/>
      <c r="D103" s="222" t="s">
        <v>126</v>
      </c>
      <c r="E103" s="223" t="s">
        <v>19</v>
      </c>
      <c r="F103" s="224" t="s">
        <v>127</v>
      </c>
      <c r="G103" s="221"/>
      <c r="H103" s="223" t="s">
        <v>19</v>
      </c>
      <c r="I103" s="225"/>
      <c r="J103" s="221"/>
      <c r="K103" s="221"/>
      <c r="L103" s="226"/>
      <c r="M103" s="227"/>
      <c r="N103" s="228"/>
      <c r="O103" s="228"/>
      <c r="P103" s="228"/>
      <c r="Q103" s="228"/>
      <c r="R103" s="228"/>
      <c r="S103" s="228"/>
      <c r="T103" s="229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0" t="s">
        <v>126</v>
      </c>
      <c r="AU103" s="230" t="s">
        <v>85</v>
      </c>
      <c r="AV103" s="13" t="s">
        <v>83</v>
      </c>
      <c r="AW103" s="13" t="s">
        <v>37</v>
      </c>
      <c r="AX103" s="13" t="s">
        <v>75</v>
      </c>
      <c r="AY103" s="230" t="s">
        <v>115</v>
      </c>
    </row>
    <row r="104" spans="1:51" s="14" customFormat="1" ht="12">
      <c r="A104" s="14"/>
      <c r="B104" s="231"/>
      <c r="C104" s="232"/>
      <c r="D104" s="222" t="s">
        <v>126</v>
      </c>
      <c r="E104" s="233" t="s">
        <v>19</v>
      </c>
      <c r="F104" s="234" t="s">
        <v>145</v>
      </c>
      <c r="G104" s="232"/>
      <c r="H104" s="235">
        <v>24.7</v>
      </c>
      <c r="I104" s="236"/>
      <c r="J104" s="232"/>
      <c r="K104" s="232"/>
      <c r="L104" s="237"/>
      <c r="M104" s="238"/>
      <c r="N104" s="239"/>
      <c r="O104" s="239"/>
      <c r="P104" s="239"/>
      <c r="Q104" s="239"/>
      <c r="R104" s="239"/>
      <c r="S104" s="239"/>
      <c r="T104" s="240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41" t="s">
        <v>126</v>
      </c>
      <c r="AU104" s="241" t="s">
        <v>85</v>
      </c>
      <c r="AV104" s="14" t="s">
        <v>85</v>
      </c>
      <c r="AW104" s="14" t="s">
        <v>37</v>
      </c>
      <c r="AX104" s="14" t="s">
        <v>75</v>
      </c>
      <c r="AY104" s="241" t="s">
        <v>115</v>
      </c>
    </row>
    <row r="105" spans="1:51" s="14" customFormat="1" ht="12">
      <c r="A105" s="14"/>
      <c r="B105" s="231"/>
      <c r="C105" s="232"/>
      <c r="D105" s="222" t="s">
        <v>126</v>
      </c>
      <c r="E105" s="233" t="s">
        <v>19</v>
      </c>
      <c r="F105" s="234" t="s">
        <v>146</v>
      </c>
      <c r="G105" s="232"/>
      <c r="H105" s="235">
        <v>205.92</v>
      </c>
      <c r="I105" s="236"/>
      <c r="J105" s="232"/>
      <c r="K105" s="232"/>
      <c r="L105" s="237"/>
      <c r="M105" s="238"/>
      <c r="N105" s="239"/>
      <c r="O105" s="239"/>
      <c r="P105" s="239"/>
      <c r="Q105" s="239"/>
      <c r="R105" s="239"/>
      <c r="S105" s="239"/>
      <c r="T105" s="24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1" t="s">
        <v>126</v>
      </c>
      <c r="AU105" s="241" t="s">
        <v>85</v>
      </c>
      <c r="AV105" s="14" t="s">
        <v>85</v>
      </c>
      <c r="AW105" s="14" t="s">
        <v>37</v>
      </c>
      <c r="AX105" s="14" t="s">
        <v>75</v>
      </c>
      <c r="AY105" s="241" t="s">
        <v>115</v>
      </c>
    </row>
    <row r="106" spans="1:51" s="15" customFormat="1" ht="12">
      <c r="A106" s="15"/>
      <c r="B106" s="242"/>
      <c r="C106" s="243"/>
      <c r="D106" s="222" t="s">
        <v>126</v>
      </c>
      <c r="E106" s="244" t="s">
        <v>19</v>
      </c>
      <c r="F106" s="245" t="s">
        <v>147</v>
      </c>
      <c r="G106" s="243"/>
      <c r="H106" s="246">
        <v>230.61999999999998</v>
      </c>
      <c r="I106" s="247"/>
      <c r="J106" s="243"/>
      <c r="K106" s="243"/>
      <c r="L106" s="248"/>
      <c r="M106" s="249"/>
      <c r="N106" s="250"/>
      <c r="O106" s="250"/>
      <c r="P106" s="250"/>
      <c r="Q106" s="250"/>
      <c r="R106" s="250"/>
      <c r="S106" s="250"/>
      <c r="T106" s="251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2" t="s">
        <v>126</v>
      </c>
      <c r="AU106" s="252" t="s">
        <v>85</v>
      </c>
      <c r="AV106" s="15" t="s">
        <v>134</v>
      </c>
      <c r="AW106" s="15" t="s">
        <v>37</v>
      </c>
      <c r="AX106" s="15" t="s">
        <v>75</v>
      </c>
      <c r="AY106" s="252" t="s">
        <v>115</v>
      </c>
    </row>
    <row r="107" spans="1:51" s="14" customFormat="1" ht="12">
      <c r="A107" s="14"/>
      <c r="B107" s="231"/>
      <c r="C107" s="232"/>
      <c r="D107" s="222" t="s">
        <v>126</v>
      </c>
      <c r="E107" s="233" t="s">
        <v>19</v>
      </c>
      <c r="F107" s="234" t="s">
        <v>148</v>
      </c>
      <c r="G107" s="232"/>
      <c r="H107" s="235">
        <v>197.4</v>
      </c>
      <c r="I107" s="236"/>
      <c r="J107" s="232"/>
      <c r="K107" s="232"/>
      <c r="L107" s="237"/>
      <c r="M107" s="238"/>
      <c r="N107" s="239"/>
      <c r="O107" s="239"/>
      <c r="P107" s="239"/>
      <c r="Q107" s="239"/>
      <c r="R107" s="239"/>
      <c r="S107" s="239"/>
      <c r="T107" s="24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41" t="s">
        <v>126</v>
      </c>
      <c r="AU107" s="241" t="s">
        <v>85</v>
      </c>
      <c r="AV107" s="14" t="s">
        <v>85</v>
      </c>
      <c r="AW107" s="14" t="s">
        <v>37</v>
      </c>
      <c r="AX107" s="14" t="s">
        <v>75</v>
      </c>
      <c r="AY107" s="241" t="s">
        <v>115</v>
      </c>
    </row>
    <row r="108" spans="1:51" s="16" customFormat="1" ht="12">
      <c r="A108" s="16"/>
      <c r="B108" s="253"/>
      <c r="C108" s="254"/>
      <c r="D108" s="222" t="s">
        <v>126</v>
      </c>
      <c r="E108" s="255" t="s">
        <v>19</v>
      </c>
      <c r="F108" s="256" t="s">
        <v>149</v>
      </c>
      <c r="G108" s="254"/>
      <c r="H108" s="257">
        <v>428.02</v>
      </c>
      <c r="I108" s="258"/>
      <c r="J108" s="254"/>
      <c r="K108" s="254"/>
      <c r="L108" s="259"/>
      <c r="M108" s="260"/>
      <c r="N108" s="261"/>
      <c r="O108" s="261"/>
      <c r="P108" s="261"/>
      <c r="Q108" s="261"/>
      <c r="R108" s="261"/>
      <c r="S108" s="261"/>
      <c r="T108" s="262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T108" s="263" t="s">
        <v>126</v>
      </c>
      <c r="AU108" s="263" t="s">
        <v>85</v>
      </c>
      <c r="AV108" s="16" t="s">
        <v>122</v>
      </c>
      <c r="AW108" s="16" t="s">
        <v>37</v>
      </c>
      <c r="AX108" s="16" t="s">
        <v>83</v>
      </c>
      <c r="AY108" s="263" t="s">
        <v>115</v>
      </c>
    </row>
    <row r="109" spans="1:65" s="2" customFormat="1" ht="24.15" customHeight="1">
      <c r="A109" s="40"/>
      <c r="B109" s="41"/>
      <c r="C109" s="202" t="s">
        <v>150</v>
      </c>
      <c r="D109" s="202" t="s">
        <v>117</v>
      </c>
      <c r="E109" s="203" t="s">
        <v>151</v>
      </c>
      <c r="F109" s="204" t="s">
        <v>152</v>
      </c>
      <c r="G109" s="205" t="s">
        <v>142</v>
      </c>
      <c r="H109" s="206">
        <v>4.5</v>
      </c>
      <c r="I109" s="207"/>
      <c r="J109" s="208">
        <f>ROUND(I109*H109,2)</f>
        <v>0</v>
      </c>
      <c r="K109" s="204" t="s">
        <v>121</v>
      </c>
      <c r="L109" s="46"/>
      <c r="M109" s="209" t="s">
        <v>19</v>
      </c>
      <c r="N109" s="210" t="s">
        <v>46</v>
      </c>
      <c r="O109" s="86"/>
      <c r="P109" s="211">
        <f>O109*H109</f>
        <v>0</v>
      </c>
      <c r="Q109" s="211">
        <v>0</v>
      </c>
      <c r="R109" s="211">
        <f>Q109*H109</f>
        <v>0</v>
      </c>
      <c r="S109" s="211">
        <v>0</v>
      </c>
      <c r="T109" s="212">
        <f>S109*H109</f>
        <v>0</v>
      </c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R109" s="213" t="s">
        <v>122</v>
      </c>
      <c r="AT109" s="213" t="s">
        <v>117</v>
      </c>
      <c r="AU109" s="213" t="s">
        <v>85</v>
      </c>
      <c r="AY109" s="19" t="s">
        <v>115</v>
      </c>
      <c r="BE109" s="214">
        <f>IF(N109="základní",J109,0)</f>
        <v>0</v>
      </c>
      <c r="BF109" s="214">
        <f>IF(N109="snížená",J109,0)</f>
        <v>0</v>
      </c>
      <c r="BG109" s="214">
        <f>IF(N109="zákl. přenesená",J109,0)</f>
        <v>0</v>
      </c>
      <c r="BH109" s="214">
        <f>IF(N109="sníž. přenesená",J109,0)</f>
        <v>0</v>
      </c>
      <c r="BI109" s="214">
        <f>IF(N109="nulová",J109,0)</f>
        <v>0</v>
      </c>
      <c r="BJ109" s="19" t="s">
        <v>83</v>
      </c>
      <c r="BK109" s="214">
        <f>ROUND(I109*H109,2)</f>
        <v>0</v>
      </c>
      <c r="BL109" s="19" t="s">
        <v>122</v>
      </c>
      <c r="BM109" s="213" t="s">
        <v>153</v>
      </c>
    </row>
    <row r="110" spans="1:47" s="2" customFormat="1" ht="12">
      <c r="A110" s="40"/>
      <c r="B110" s="41"/>
      <c r="C110" s="42"/>
      <c r="D110" s="215" t="s">
        <v>124</v>
      </c>
      <c r="E110" s="42"/>
      <c r="F110" s="216" t="s">
        <v>154</v>
      </c>
      <c r="G110" s="42"/>
      <c r="H110" s="42"/>
      <c r="I110" s="217"/>
      <c r="J110" s="42"/>
      <c r="K110" s="42"/>
      <c r="L110" s="46"/>
      <c r="M110" s="218"/>
      <c r="N110" s="219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124</v>
      </c>
      <c r="AU110" s="19" t="s">
        <v>85</v>
      </c>
    </row>
    <row r="111" spans="1:51" s="14" customFormat="1" ht="12">
      <c r="A111" s="14"/>
      <c r="B111" s="231"/>
      <c r="C111" s="232"/>
      <c r="D111" s="222" t="s">
        <v>126</v>
      </c>
      <c r="E111" s="233" t="s">
        <v>19</v>
      </c>
      <c r="F111" s="234" t="s">
        <v>155</v>
      </c>
      <c r="G111" s="232"/>
      <c r="H111" s="235">
        <v>4.5</v>
      </c>
      <c r="I111" s="236"/>
      <c r="J111" s="232"/>
      <c r="K111" s="232"/>
      <c r="L111" s="237"/>
      <c r="M111" s="238"/>
      <c r="N111" s="239"/>
      <c r="O111" s="239"/>
      <c r="P111" s="239"/>
      <c r="Q111" s="239"/>
      <c r="R111" s="239"/>
      <c r="S111" s="239"/>
      <c r="T111" s="24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41" t="s">
        <v>126</v>
      </c>
      <c r="AU111" s="241" t="s">
        <v>85</v>
      </c>
      <c r="AV111" s="14" t="s">
        <v>85</v>
      </c>
      <c r="AW111" s="14" t="s">
        <v>37</v>
      </c>
      <c r="AX111" s="14" t="s">
        <v>83</v>
      </c>
      <c r="AY111" s="241" t="s">
        <v>115</v>
      </c>
    </row>
    <row r="112" spans="1:65" s="2" customFormat="1" ht="37.8" customHeight="1">
      <c r="A112" s="40"/>
      <c r="B112" s="41"/>
      <c r="C112" s="202" t="s">
        <v>156</v>
      </c>
      <c r="D112" s="202" t="s">
        <v>117</v>
      </c>
      <c r="E112" s="203" t="s">
        <v>157</v>
      </c>
      <c r="F112" s="204" t="s">
        <v>158</v>
      </c>
      <c r="G112" s="205" t="s">
        <v>142</v>
      </c>
      <c r="H112" s="206">
        <v>432.52</v>
      </c>
      <c r="I112" s="207"/>
      <c r="J112" s="208">
        <f>ROUND(I112*H112,2)</f>
        <v>0</v>
      </c>
      <c r="K112" s="204" t="s">
        <v>121</v>
      </c>
      <c r="L112" s="46"/>
      <c r="M112" s="209" t="s">
        <v>19</v>
      </c>
      <c r="N112" s="210" t="s">
        <v>46</v>
      </c>
      <c r="O112" s="86"/>
      <c r="P112" s="211">
        <f>O112*H112</f>
        <v>0</v>
      </c>
      <c r="Q112" s="211">
        <v>0</v>
      </c>
      <c r="R112" s="211">
        <f>Q112*H112</f>
        <v>0</v>
      </c>
      <c r="S112" s="211">
        <v>0</v>
      </c>
      <c r="T112" s="212">
        <f>S112*H112</f>
        <v>0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3" t="s">
        <v>122</v>
      </c>
      <c r="AT112" s="213" t="s">
        <v>117</v>
      </c>
      <c r="AU112" s="213" t="s">
        <v>85</v>
      </c>
      <c r="AY112" s="19" t="s">
        <v>115</v>
      </c>
      <c r="BE112" s="214">
        <f>IF(N112="základní",J112,0)</f>
        <v>0</v>
      </c>
      <c r="BF112" s="214">
        <f>IF(N112="snížená",J112,0)</f>
        <v>0</v>
      </c>
      <c r="BG112" s="214">
        <f>IF(N112="zákl. přenesená",J112,0)</f>
        <v>0</v>
      </c>
      <c r="BH112" s="214">
        <f>IF(N112="sníž. přenesená",J112,0)</f>
        <v>0</v>
      </c>
      <c r="BI112" s="214">
        <f>IF(N112="nulová",J112,0)</f>
        <v>0</v>
      </c>
      <c r="BJ112" s="19" t="s">
        <v>83</v>
      </c>
      <c r="BK112" s="214">
        <f>ROUND(I112*H112,2)</f>
        <v>0</v>
      </c>
      <c r="BL112" s="19" t="s">
        <v>122</v>
      </c>
      <c r="BM112" s="213" t="s">
        <v>159</v>
      </c>
    </row>
    <row r="113" spans="1:47" s="2" customFormat="1" ht="12">
      <c r="A113" s="40"/>
      <c r="B113" s="41"/>
      <c r="C113" s="42"/>
      <c r="D113" s="215" t="s">
        <v>124</v>
      </c>
      <c r="E113" s="42"/>
      <c r="F113" s="216" t="s">
        <v>160</v>
      </c>
      <c r="G113" s="42"/>
      <c r="H113" s="42"/>
      <c r="I113" s="217"/>
      <c r="J113" s="42"/>
      <c r="K113" s="42"/>
      <c r="L113" s="46"/>
      <c r="M113" s="218"/>
      <c r="N113" s="219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124</v>
      </c>
      <c r="AU113" s="19" t="s">
        <v>85</v>
      </c>
    </row>
    <row r="114" spans="1:51" s="14" customFormat="1" ht="12">
      <c r="A114" s="14"/>
      <c r="B114" s="231"/>
      <c r="C114" s="232"/>
      <c r="D114" s="222" t="s">
        <v>126</v>
      </c>
      <c r="E114" s="233" t="s">
        <v>19</v>
      </c>
      <c r="F114" s="234" t="s">
        <v>161</v>
      </c>
      <c r="G114" s="232"/>
      <c r="H114" s="235">
        <v>428.02</v>
      </c>
      <c r="I114" s="236"/>
      <c r="J114" s="232"/>
      <c r="K114" s="232"/>
      <c r="L114" s="237"/>
      <c r="M114" s="238"/>
      <c r="N114" s="239"/>
      <c r="O114" s="239"/>
      <c r="P114" s="239"/>
      <c r="Q114" s="239"/>
      <c r="R114" s="239"/>
      <c r="S114" s="239"/>
      <c r="T114" s="24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1" t="s">
        <v>126</v>
      </c>
      <c r="AU114" s="241" t="s">
        <v>85</v>
      </c>
      <c r="AV114" s="14" t="s">
        <v>85</v>
      </c>
      <c r="AW114" s="14" t="s">
        <v>37</v>
      </c>
      <c r="AX114" s="14" t="s">
        <v>75</v>
      </c>
      <c r="AY114" s="241" t="s">
        <v>115</v>
      </c>
    </row>
    <row r="115" spans="1:51" s="14" customFormat="1" ht="12">
      <c r="A115" s="14"/>
      <c r="B115" s="231"/>
      <c r="C115" s="232"/>
      <c r="D115" s="222" t="s">
        <v>126</v>
      </c>
      <c r="E115" s="233" t="s">
        <v>19</v>
      </c>
      <c r="F115" s="234" t="s">
        <v>162</v>
      </c>
      <c r="G115" s="232"/>
      <c r="H115" s="235">
        <v>4.5</v>
      </c>
      <c r="I115" s="236"/>
      <c r="J115" s="232"/>
      <c r="K115" s="232"/>
      <c r="L115" s="237"/>
      <c r="M115" s="238"/>
      <c r="N115" s="239"/>
      <c r="O115" s="239"/>
      <c r="P115" s="239"/>
      <c r="Q115" s="239"/>
      <c r="R115" s="239"/>
      <c r="S115" s="239"/>
      <c r="T115" s="24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41" t="s">
        <v>126</v>
      </c>
      <c r="AU115" s="241" t="s">
        <v>85</v>
      </c>
      <c r="AV115" s="14" t="s">
        <v>85</v>
      </c>
      <c r="AW115" s="14" t="s">
        <v>37</v>
      </c>
      <c r="AX115" s="14" t="s">
        <v>75</v>
      </c>
      <c r="AY115" s="241" t="s">
        <v>115</v>
      </c>
    </row>
    <row r="116" spans="1:51" s="16" customFormat="1" ht="12">
      <c r="A116" s="16"/>
      <c r="B116" s="253"/>
      <c r="C116" s="254"/>
      <c r="D116" s="222" t="s">
        <v>126</v>
      </c>
      <c r="E116" s="255" t="s">
        <v>19</v>
      </c>
      <c r="F116" s="256" t="s">
        <v>149</v>
      </c>
      <c r="G116" s="254"/>
      <c r="H116" s="257">
        <v>432.52</v>
      </c>
      <c r="I116" s="258"/>
      <c r="J116" s="254"/>
      <c r="K116" s="254"/>
      <c r="L116" s="259"/>
      <c r="M116" s="260"/>
      <c r="N116" s="261"/>
      <c r="O116" s="261"/>
      <c r="P116" s="261"/>
      <c r="Q116" s="261"/>
      <c r="R116" s="261"/>
      <c r="S116" s="261"/>
      <c r="T116" s="262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T116" s="263" t="s">
        <v>126</v>
      </c>
      <c r="AU116" s="263" t="s">
        <v>85</v>
      </c>
      <c r="AV116" s="16" t="s">
        <v>122</v>
      </c>
      <c r="AW116" s="16" t="s">
        <v>37</v>
      </c>
      <c r="AX116" s="16" t="s">
        <v>83</v>
      </c>
      <c r="AY116" s="263" t="s">
        <v>115</v>
      </c>
    </row>
    <row r="117" spans="1:65" s="2" customFormat="1" ht="37.8" customHeight="1">
      <c r="A117" s="40"/>
      <c r="B117" s="41"/>
      <c r="C117" s="202" t="s">
        <v>163</v>
      </c>
      <c r="D117" s="202" t="s">
        <v>117</v>
      </c>
      <c r="E117" s="203" t="s">
        <v>164</v>
      </c>
      <c r="F117" s="204" t="s">
        <v>165</v>
      </c>
      <c r="G117" s="205" t="s">
        <v>142</v>
      </c>
      <c r="H117" s="206">
        <v>2162.6</v>
      </c>
      <c r="I117" s="207"/>
      <c r="J117" s="208">
        <f>ROUND(I117*H117,2)</f>
        <v>0</v>
      </c>
      <c r="K117" s="204" t="s">
        <v>121</v>
      </c>
      <c r="L117" s="46"/>
      <c r="M117" s="209" t="s">
        <v>19</v>
      </c>
      <c r="N117" s="210" t="s">
        <v>46</v>
      </c>
      <c r="O117" s="86"/>
      <c r="P117" s="211">
        <f>O117*H117</f>
        <v>0</v>
      </c>
      <c r="Q117" s="211">
        <v>0</v>
      </c>
      <c r="R117" s="211">
        <f>Q117*H117</f>
        <v>0</v>
      </c>
      <c r="S117" s="211">
        <v>0</v>
      </c>
      <c r="T117" s="212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13" t="s">
        <v>122</v>
      </c>
      <c r="AT117" s="213" t="s">
        <v>117</v>
      </c>
      <c r="AU117" s="213" t="s">
        <v>85</v>
      </c>
      <c r="AY117" s="19" t="s">
        <v>115</v>
      </c>
      <c r="BE117" s="214">
        <f>IF(N117="základní",J117,0)</f>
        <v>0</v>
      </c>
      <c r="BF117" s="214">
        <f>IF(N117="snížená",J117,0)</f>
        <v>0</v>
      </c>
      <c r="BG117" s="214">
        <f>IF(N117="zákl. přenesená",J117,0)</f>
        <v>0</v>
      </c>
      <c r="BH117" s="214">
        <f>IF(N117="sníž. přenesená",J117,0)</f>
        <v>0</v>
      </c>
      <c r="BI117" s="214">
        <f>IF(N117="nulová",J117,0)</f>
        <v>0</v>
      </c>
      <c r="BJ117" s="19" t="s">
        <v>83</v>
      </c>
      <c r="BK117" s="214">
        <f>ROUND(I117*H117,2)</f>
        <v>0</v>
      </c>
      <c r="BL117" s="19" t="s">
        <v>122</v>
      </c>
      <c r="BM117" s="213" t="s">
        <v>166</v>
      </c>
    </row>
    <row r="118" spans="1:47" s="2" customFormat="1" ht="12">
      <c r="A118" s="40"/>
      <c r="B118" s="41"/>
      <c r="C118" s="42"/>
      <c r="D118" s="215" t="s">
        <v>124</v>
      </c>
      <c r="E118" s="42"/>
      <c r="F118" s="216" t="s">
        <v>167</v>
      </c>
      <c r="G118" s="42"/>
      <c r="H118" s="42"/>
      <c r="I118" s="217"/>
      <c r="J118" s="42"/>
      <c r="K118" s="42"/>
      <c r="L118" s="46"/>
      <c r="M118" s="218"/>
      <c r="N118" s="219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124</v>
      </c>
      <c r="AU118" s="19" t="s">
        <v>85</v>
      </c>
    </row>
    <row r="119" spans="1:51" s="14" customFormat="1" ht="12">
      <c r="A119" s="14"/>
      <c r="B119" s="231"/>
      <c r="C119" s="232"/>
      <c r="D119" s="222" t="s">
        <v>126</v>
      </c>
      <c r="E119" s="233" t="s">
        <v>19</v>
      </c>
      <c r="F119" s="234" t="s">
        <v>168</v>
      </c>
      <c r="G119" s="232"/>
      <c r="H119" s="235">
        <v>2162.6</v>
      </c>
      <c r="I119" s="236"/>
      <c r="J119" s="232"/>
      <c r="K119" s="232"/>
      <c r="L119" s="237"/>
      <c r="M119" s="238"/>
      <c r="N119" s="239"/>
      <c r="O119" s="239"/>
      <c r="P119" s="239"/>
      <c r="Q119" s="239"/>
      <c r="R119" s="239"/>
      <c r="S119" s="239"/>
      <c r="T119" s="24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41" t="s">
        <v>126</v>
      </c>
      <c r="AU119" s="241" t="s">
        <v>85</v>
      </c>
      <c r="AV119" s="14" t="s">
        <v>85</v>
      </c>
      <c r="AW119" s="14" t="s">
        <v>37</v>
      </c>
      <c r="AX119" s="14" t="s">
        <v>83</v>
      </c>
      <c r="AY119" s="241" t="s">
        <v>115</v>
      </c>
    </row>
    <row r="120" spans="1:65" s="2" customFormat="1" ht="24.15" customHeight="1">
      <c r="A120" s="40"/>
      <c r="B120" s="41"/>
      <c r="C120" s="202" t="s">
        <v>169</v>
      </c>
      <c r="D120" s="202" t="s">
        <v>117</v>
      </c>
      <c r="E120" s="203" t="s">
        <v>170</v>
      </c>
      <c r="F120" s="204" t="s">
        <v>171</v>
      </c>
      <c r="G120" s="205" t="s">
        <v>172</v>
      </c>
      <c r="H120" s="206">
        <v>778.536</v>
      </c>
      <c r="I120" s="207"/>
      <c r="J120" s="208">
        <f>ROUND(I120*H120,2)</f>
        <v>0</v>
      </c>
      <c r="K120" s="204" t="s">
        <v>121</v>
      </c>
      <c r="L120" s="46"/>
      <c r="M120" s="209" t="s">
        <v>19</v>
      </c>
      <c r="N120" s="210" t="s">
        <v>46</v>
      </c>
      <c r="O120" s="86"/>
      <c r="P120" s="211">
        <f>O120*H120</f>
        <v>0</v>
      </c>
      <c r="Q120" s="211">
        <v>0</v>
      </c>
      <c r="R120" s="211">
        <f>Q120*H120</f>
        <v>0</v>
      </c>
      <c r="S120" s="211">
        <v>0</v>
      </c>
      <c r="T120" s="212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13" t="s">
        <v>122</v>
      </c>
      <c r="AT120" s="213" t="s">
        <v>117</v>
      </c>
      <c r="AU120" s="213" t="s">
        <v>85</v>
      </c>
      <c r="AY120" s="19" t="s">
        <v>115</v>
      </c>
      <c r="BE120" s="214">
        <f>IF(N120="základní",J120,0)</f>
        <v>0</v>
      </c>
      <c r="BF120" s="214">
        <f>IF(N120="snížená",J120,0)</f>
        <v>0</v>
      </c>
      <c r="BG120" s="214">
        <f>IF(N120="zákl. přenesená",J120,0)</f>
        <v>0</v>
      </c>
      <c r="BH120" s="214">
        <f>IF(N120="sníž. přenesená",J120,0)</f>
        <v>0</v>
      </c>
      <c r="BI120" s="214">
        <f>IF(N120="nulová",J120,0)</f>
        <v>0</v>
      </c>
      <c r="BJ120" s="19" t="s">
        <v>83</v>
      </c>
      <c r="BK120" s="214">
        <f>ROUND(I120*H120,2)</f>
        <v>0</v>
      </c>
      <c r="BL120" s="19" t="s">
        <v>122</v>
      </c>
      <c r="BM120" s="213" t="s">
        <v>173</v>
      </c>
    </row>
    <row r="121" spans="1:47" s="2" customFormat="1" ht="12">
      <c r="A121" s="40"/>
      <c r="B121" s="41"/>
      <c r="C121" s="42"/>
      <c r="D121" s="215" t="s">
        <v>124</v>
      </c>
      <c r="E121" s="42"/>
      <c r="F121" s="216" t="s">
        <v>174</v>
      </c>
      <c r="G121" s="42"/>
      <c r="H121" s="42"/>
      <c r="I121" s="217"/>
      <c r="J121" s="42"/>
      <c r="K121" s="42"/>
      <c r="L121" s="46"/>
      <c r="M121" s="218"/>
      <c r="N121" s="219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124</v>
      </c>
      <c r="AU121" s="19" t="s">
        <v>85</v>
      </c>
    </row>
    <row r="122" spans="1:51" s="14" customFormat="1" ht="12">
      <c r="A122" s="14"/>
      <c r="B122" s="231"/>
      <c r="C122" s="232"/>
      <c r="D122" s="222" t="s">
        <v>126</v>
      </c>
      <c r="E122" s="233" t="s">
        <v>19</v>
      </c>
      <c r="F122" s="234" t="s">
        <v>175</v>
      </c>
      <c r="G122" s="232"/>
      <c r="H122" s="235">
        <v>778.536</v>
      </c>
      <c r="I122" s="236"/>
      <c r="J122" s="232"/>
      <c r="K122" s="232"/>
      <c r="L122" s="237"/>
      <c r="M122" s="238"/>
      <c r="N122" s="239"/>
      <c r="O122" s="239"/>
      <c r="P122" s="239"/>
      <c r="Q122" s="239"/>
      <c r="R122" s="239"/>
      <c r="S122" s="239"/>
      <c r="T122" s="24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41" t="s">
        <v>126</v>
      </c>
      <c r="AU122" s="241" t="s">
        <v>85</v>
      </c>
      <c r="AV122" s="14" t="s">
        <v>85</v>
      </c>
      <c r="AW122" s="14" t="s">
        <v>37</v>
      </c>
      <c r="AX122" s="14" t="s">
        <v>83</v>
      </c>
      <c r="AY122" s="241" t="s">
        <v>115</v>
      </c>
    </row>
    <row r="123" spans="1:65" s="2" customFormat="1" ht="24.15" customHeight="1">
      <c r="A123" s="40"/>
      <c r="B123" s="41"/>
      <c r="C123" s="202" t="s">
        <v>176</v>
      </c>
      <c r="D123" s="202" t="s">
        <v>117</v>
      </c>
      <c r="E123" s="203" t="s">
        <v>177</v>
      </c>
      <c r="F123" s="204" t="s">
        <v>178</v>
      </c>
      <c r="G123" s="205" t="s">
        <v>142</v>
      </c>
      <c r="H123" s="206">
        <v>432.52</v>
      </c>
      <c r="I123" s="207"/>
      <c r="J123" s="208">
        <f>ROUND(I123*H123,2)</f>
        <v>0</v>
      </c>
      <c r="K123" s="204" t="s">
        <v>121</v>
      </c>
      <c r="L123" s="46"/>
      <c r="M123" s="209" t="s">
        <v>19</v>
      </c>
      <c r="N123" s="210" t="s">
        <v>46</v>
      </c>
      <c r="O123" s="86"/>
      <c r="P123" s="211">
        <f>O123*H123</f>
        <v>0</v>
      </c>
      <c r="Q123" s="211">
        <v>0</v>
      </c>
      <c r="R123" s="211">
        <f>Q123*H123</f>
        <v>0</v>
      </c>
      <c r="S123" s="211">
        <v>0</v>
      </c>
      <c r="T123" s="212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13" t="s">
        <v>122</v>
      </c>
      <c r="AT123" s="213" t="s">
        <v>117</v>
      </c>
      <c r="AU123" s="213" t="s">
        <v>85</v>
      </c>
      <c r="AY123" s="19" t="s">
        <v>115</v>
      </c>
      <c r="BE123" s="214">
        <f>IF(N123="základní",J123,0)</f>
        <v>0</v>
      </c>
      <c r="BF123" s="214">
        <f>IF(N123="snížená",J123,0)</f>
        <v>0</v>
      </c>
      <c r="BG123" s="214">
        <f>IF(N123="zákl. přenesená",J123,0)</f>
        <v>0</v>
      </c>
      <c r="BH123" s="214">
        <f>IF(N123="sníž. přenesená",J123,0)</f>
        <v>0</v>
      </c>
      <c r="BI123" s="214">
        <f>IF(N123="nulová",J123,0)</f>
        <v>0</v>
      </c>
      <c r="BJ123" s="19" t="s">
        <v>83</v>
      </c>
      <c r="BK123" s="214">
        <f>ROUND(I123*H123,2)</f>
        <v>0</v>
      </c>
      <c r="BL123" s="19" t="s">
        <v>122</v>
      </c>
      <c r="BM123" s="213" t="s">
        <v>179</v>
      </c>
    </row>
    <row r="124" spans="1:47" s="2" customFormat="1" ht="12">
      <c r="A124" s="40"/>
      <c r="B124" s="41"/>
      <c r="C124" s="42"/>
      <c r="D124" s="215" t="s">
        <v>124</v>
      </c>
      <c r="E124" s="42"/>
      <c r="F124" s="216" t="s">
        <v>180</v>
      </c>
      <c r="G124" s="42"/>
      <c r="H124" s="42"/>
      <c r="I124" s="217"/>
      <c r="J124" s="42"/>
      <c r="K124" s="42"/>
      <c r="L124" s="46"/>
      <c r="M124" s="218"/>
      <c r="N124" s="219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124</v>
      </c>
      <c r="AU124" s="19" t="s">
        <v>85</v>
      </c>
    </row>
    <row r="125" spans="1:51" s="14" customFormat="1" ht="12">
      <c r="A125" s="14"/>
      <c r="B125" s="231"/>
      <c r="C125" s="232"/>
      <c r="D125" s="222" t="s">
        <v>126</v>
      </c>
      <c r="E125" s="233" t="s">
        <v>19</v>
      </c>
      <c r="F125" s="234" t="s">
        <v>181</v>
      </c>
      <c r="G125" s="232"/>
      <c r="H125" s="235">
        <v>432.52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41" t="s">
        <v>126</v>
      </c>
      <c r="AU125" s="241" t="s">
        <v>85</v>
      </c>
      <c r="AV125" s="14" t="s">
        <v>85</v>
      </c>
      <c r="AW125" s="14" t="s">
        <v>37</v>
      </c>
      <c r="AX125" s="14" t="s">
        <v>83</v>
      </c>
      <c r="AY125" s="241" t="s">
        <v>115</v>
      </c>
    </row>
    <row r="126" spans="1:65" s="2" customFormat="1" ht="24.15" customHeight="1">
      <c r="A126" s="40"/>
      <c r="B126" s="41"/>
      <c r="C126" s="202" t="s">
        <v>182</v>
      </c>
      <c r="D126" s="202" t="s">
        <v>117</v>
      </c>
      <c r="E126" s="203" t="s">
        <v>183</v>
      </c>
      <c r="F126" s="204" t="s">
        <v>184</v>
      </c>
      <c r="G126" s="205" t="s">
        <v>120</v>
      </c>
      <c r="H126" s="206">
        <v>247</v>
      </c>
      <c r="I126" s="207"/>
      <c r="J126" s="208">
        <f>ROUND(I126*H126,2)</f>
        <v>0</v>
      </c>
      <c r="K126" s="204" t="s">
        <v>121</v>
      </c>
      <c r="L126" s="46"/>
      <c r="M126" s="209" t="s">
        <v>19</v>
      </c>
      <c r="N126" s="210" t="s">
        <v>46</v>
      </c>
      <c r="O126" s="86"/>
      <c r="P126" s="211">
        <f>O126*H126</f>
        <v>0</v>
      </c>
      <c r="Q126" s="211">
        <v>0</v>
      </c>
      <c r="R126" s="211">
        <f>Q126*H126</f>
        <v>0</v>
      </c>
      <c r="S126" s="211">
        <v>0</v>
      </c>
      <c r="T126" s="212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13" t="s">
        <v>122</v>
      </c>
      <c r="AT126" s="213" t="s">
        <v>117</v>
      </c>
      <c r="AU126" s="213" t="s">
        <v>85</v>
      </c>
      <c r="AY126" s="19" t="s">
        <v>115</v>
      </c>
      <c r="BE126" s="214">
        <f>IF(N126="základní",J126,0)</f>
        <v>0</v>
      </c>
      <c r="BF126" s="214">
        <f>IF(N126="snížená",J126,0)</f>
        <v>0</v>
      </c>
      <c r="BG126" s="214">
        <f>IF(N126="zákl. přenesená",J126,0)</f>
        <v>0</v>
      </c>
      <c r="BH126" s="214">
        <f>IF(N126="sníž. přenesená",J126,0)</f>
        <v>0</v>
      </c>
      <c r="BI126" s="214">
        <f>IF(N126="nulová",J126,0)</f>
        <v>0</v>
      </c>
      <c r="BJ126" s="19" t="s">
        <v>83</v>
      </c>
      <c r="BK126" s="214">
        <f>ROUND(I126*H126,2)</f>
        <v>0</v>
      </c>
      <c r="BL126" s="19" t="s">
        <v>122</v>
      </c>
      <c r="BM126" s="213" t="s">
        <v>185</v>
      </c>
    </row>
    <row r="127" spans="1:47" s="2" customFormat="1" ht="12">
      <c r="A127" s="40"/>
      <c r="B127" s="41"/>
      <c r="C127" s="42"/>
      <c r="D127" s="215" t="s">
        <v>124</v>
      </c>
      <c r="E127" s="42"/>
      <c r="F127" s="216" t="s">
        <v>186</v>
      </c>
      <c r="G127" s="42"/>
      <c r="H127" s="42"/>
      <c r="I127" s="217"/>
      <c r="J127" s="42"/>
      <c r="K127" s="42"/>
      <c r="L127" s="46"/>
      <c r="M127" s="218"/>
      <c r="N127" s="219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124</v>
      </c>
      <c r="AU127" s="19" t="s">
        <v>85</v>
      </c>
    </row>
    <row r="128" spans="1:51" s="13" customFormat="1" ht="12">
      <c r="A128" s="13"/>
      <c r="B128" s="220"/>
      <c r="C128" s="221"/>
      <c r="D128" s="222" t="s">
        <v>126</v>
      </c>
      <c r="E128" s="223" t="s">
        <v>19</v>
      </c>
      <c r="F128" s="224" t="s">
        <v>187</v>
      </c>
      <c r="G128" s="221"/>
      <c r="H128" s="223" t="s">
        <v>19</v>
      </c>
      <c r="I128" s="225"/>
      <c r="J128" s="221"/>
      <c r="K128" s="221"/>
      <c r="L128" s="226"/>
      <c r="M128" s="227"/>
      <c r="N128" s="228"/>
      <c r="O128" s="228"/>
      <c r="P128" s="228"/>
      <c r="Q128" s="228"/>
      <c r="R128" s="228"/>
      <c r="S128" s="228"/>
      <c r="T128" s="22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0" t="s">
        <v>126</v>
      </c>
      <c r="AU128" s="230" t="s">
        <v>85</v>
      </c>
      <c r="AV128" s="13" t="s">
        <v>83</v>
      </c>
      <c r="AW128" s="13" t="s">
        <v>37</v>
      </c>
      <c r="AX128" s="13" t="s">
        <v>75</v>
      </c>
      <c r="AY128" s="230" t="s">
        <v>115</v>
      </c>
    </row>
    <row r="129" spans="1:51" s="14" customFormat="1" ht="12">
      <c r="A129" s="14"/>
      <c r="B129" s="231"/>
      <c r="C129" s="232"/>
      <c r="D129" s="222" t="s">
        <v>126</v>
      </c>
      <c r="E129" s="233" t="s">
        <v>19</v>
      </c>
      <c r="F129" s="234" t="s">
        <v>188</v>
      </c>
      <c r="G129" s="232"/>
      <c r="H129" s="235">
        <v>247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41" t="s">
        <v>126</v>
      </c>
      <c r="AU129" s="241" t="s">
        <v>85</v>
      </c>
      <c r="AV129" s="14" t="s">
        <v>85</v>
      </c>
      <c r="AW129" s="14" t="s">
        <v>37</v>
      </c>
      <c r="AX129" s="14" t="s">
        <v>83</v>
      </c>
      <c r="AY129" s="241" t="s">
        <v>115</v>
      </c>
    </row>
    <row r="130" spans="1:65" s="2" customFormat="1" ht="16.5" customHeight="1">
      <c r="A130" s="40"/>
      <c r="B130" s="41"/>
      <c r="C130" s="264" t="s">
        <v>189</v>
      </c>
      <c r="D130" s="264" t="s">
        <v>190</v>
      </c>
      <c r="E130" s="265" t="s">
        <v>191</v>
      </c>
      <c r="F130" s="266" t="s">
        <v>192</v>
      </c>
      <c r="G130" s="267" t="s">
        <v>193</v>
      </c>
      <c r="H130" s="268">
        <v>12.35</v>
      </c>
      <c r="I130" s="269"/>
      <c r="J130" s="270">
        <f>ROUND(I130*H130,2)</f>
        <v>0</v>
      </c>
      <c r="K130" s="266" t="s">
        <v>121</v>
      </c>
      <c r="L130" s="271"/>
      <c r="M130" s="272" t="s">
        <v>19</v>
      </c>
      <c r="N130" s="273" t="s">
        <v>46</v>
      </c>
      <c r="O130" s="86"/>
      <c r="P130" s="211">
        <f>O130*H130</f>
        <v>0</v>
      </c>
      <c r="Q130" s="211">
        <v>0.001</v>
      </c>
      <c r="R130" s="211">
        <f>Q130*H130</f>
        <v>0.01235</v>
      </c>
      <c r="S130" s="211">
        <v>0</v>
      </c>
      <c r="T130" s="212">
        <f>S130*H130</f>
        <v>0</v>
      </c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R130" s="213" t="s">
        <v>169</v>
      </c>
      <c r="AT130" s="213" t="s">
        <v>190</v>
      </c>
      <c r="AU130" s="213" t="s">
        <v>85</v>
      </c>
      <c r="AY130" s="19" t="s">
        <v>115</v>
      </c>
      <c r="BE130" s="214">
        <f>IF(N130="základní",J130,0)</f>
        <v>0</v>
      </c>
      <c r="BF130" s="214">
        <f>IF(N130="snížená",J130,0)</f>
        <v>0</v>
      </c>
      <c r="BG130" s="214">
        <f>IF(N130="zákl. přenesená",J130,0)</f>
        <v>0</v>
      </c>
      <c r="BH130" s="214">
        <f>IF(N130="sníž. přenesená",J130,0)</f>
        <v>0</v>
      </c>
      <c r="BI130" s="214">
        <f>IF(N130="nulová",J130,0)</f>
        <v>0</v>
      </c>
      <c r="BJ130" s="19" t="s">
        <v>83</v>
      </c>
      <c r="BK130" s="214">
        <f>ROUND(I130*H130,2)</f>
        <v>0</v>
      </c>
      <c r="BL130" s="19" t="s">
        <v>122</v>
      </c>
      <c r="BM130" s="213" t="s">
        <v>194</v>
      </c>
    </row>
    <row r="131" spans="1:51" s="13" customFormat="1" ht="12">
      <c r="A131" s="13"/>
      <c r="B131" s="220"/>
      <c r="C131" s="221"/>
      <c r="D131" s="222" t="s">
        <v>126</v>
      </c>
      <c r="E131" s="223" t="s">
        <v>19</v>
      </c>
      <c r="F131" s="224" t="s">
        <v>187</v>
      </c>
      <c r="G131" s="221"/>
      <c r="H131" s="223" t="s">
        <v>19</v>
      </c>
      <c r="I131" s="225"/>
      <c r="J131" s="221"/>
      <c r="K131" s="221"/>
      <c r="L131" s="226"/>
      <c r="M131" s="227"/>
      <c r="N131" s="228"/>
      <c r="O131" s="228"/>
      <c r="P131" s="228"/>
      <c r="Q131" s="228"/>
      <c r="R131" s="228"/>
      <c r="S131" s="228"/>
      <c r="T131" s="22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0" t="s">
        <v>126</v>
      </c>
      <c r="AU131" s="230" t="s">
        <v>85</v>
      </c>
      <c r="AV131" s="13" t="s">
        <v>83</v>
      </c>
      <c r="AW131" s="13" t="s">
        <v>37</v>
      </c>
      <c r="AX131" s="13" t="s">
        <v>75</v>
      </c>
      <c r="AY131" s="230" t="s">
        <v>115</v>
      </c>
    </row>
    <row r="132" spans="1:51" s="14" customFormat="1" ht="12">
      <c r="A132" s="14"/>
      <c r="B132" s="231"/>
      <c r="C132" s="232"/>
      <c r="D132" s="222" t="s">
        <v>126</v>
      </c>
      <c r="E132" s="233" t="s">
        <v>19</v>
      </c>
      <c r="F132" s="234" t="s">
        <v>195</v>
      </c>
      <c r="G132" s="232"/>
      <c r="H132" s="235">
        <v>12.35</v>
      </c>
      <c r="I132" s="236"/>
      <c r="J132" s="232"/>
      <c r="K132" s="232"/>
      <c r="L132" s="237"/>
      <c r="M132" s="238"/>
      <c r="N132" s="239"/>
      <c r="O132" s="239"/>
      <c r="P132" s="239"/>
      <c r="Q132" s="239"/>
      <c r="R132" s="239"/>
      <c r="S132" s="239"/>
      <c r="T132" s="24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41" t="s">
        <v>126</v>
      </c>
      <c r="AU132" s="241" t="s">
        <v>85</v>
      </c>
      <c r="AV132" s="14" t="s">
        <v>85</v>
      </c>
      <c r="AW132" s="14" t="s">
        <v>37</v>
      </c>
      <c r="AX132" s="14" t="s">
        <v>83</v>
      </c>
      <c r="AY132" s="241" t="s">
        <v>115</v>
      </c>
    </row>
    <row r="133" spans="1:65" s="2" customFormat="1" ht="24.15" customHeight="1">
      <c r="A133" s="40"/>
      <c r="B133" s="41"/>
      <c r="C133" s="202" t="s">
        <v>196</v>
      </c>
      <c r="D133" s="202" t="s">
        <v>117</v>
      </c>
      <c r="E133" s="203" t="s">
        <v>197</v>
      </c>
      <c r="F133" s="204" t="s">
        <v>198</v>
      </c>
      <c r="G133" s="205" t="s">
        <v>120</v>
      </c>
      <c r="H133" s="206">
        <v>247</v>
      </c>
      <c r="I133" s="207"/>
      <c r="J133" s="208">
        <f>ROUND(I133*H133,2)</f>
        <v>0</v>
      </c>
      <c r="K133" s="204" t="s">
        <v>121</v>
      </c>
      <c r="L133" s="46"/>
      <c r="M133" s="209" t="s">
        <v>19</v>
      </c>
      <c r="N133" s="210" t="s">
        <v>46</v>
      </c>
      <c r="O133" s="86"/>
      <c r="P133" s="211">
        <f>O133*H133</f>
        <v>0</v>
      </c>
      <c r="Q133" s="211">
        <v>0</v>
      </c>
      <c r="R133" s="211">
        <f>Q133*H133</f>
        <v>0</v>
      </c>
      <c r="S133" s="211">
        <v>0</v>
      </c>
      <c r="T133" s="212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3" t="s">
        <v>122</v>
      </c>
      <c r="AT133" s="213" t="s">
        <v>117</v>
      </c>
      <c r="AU133" s="213" t="s">
        <v>85</v>
      </c>
      <c r="AY133" s="19" t="s">
        <v>115</v>
      </c>
      <c r="BE133" s="214">
        <f>IF(N133="základní",J133,0)</f>
        <v>0</v>
      </c>
      <c r="BF133" s="214">
        <f>IF(N133="snížená",J133,0)</f>
        <v>0</v>
      </c>
      <c r="BG133" s="214">
        <f>IF(N133="zákl. přenesená",J133,0)</f>
        <v>0</v>
      </c>
      <c r="BH133" s="214">
        <f>IF(N133="sníž. přenesená",J133,0)</f>
        <v>0</v>
      </c>
      <c r="BI133" s="214">
        <f>IF(N133="nulová",J133,0)</f>
        <v>0</v>
      </c>
      <c r="BJ133" s="19" t="s">
        <v>83</v>
      </c>
      <c r="BK133" s="214">
        <f>ROUND(I133*H133,2)</f>
        <v>0</v>
      </c>
      <c r="BL133" s="19" t="s">
        <v>122</v>
      </c>
      <c r="BM133" s="213" t="s">
        <v>199</v>
      </c>
    </row>
    <row r="134" spans="1:47" s="2" customFormat="1" ht="12">
      <c r="A134" s="40"/>
      <c r="B134" s="41"/>
      <c r="C134" s="42"/>
      <c r="D134" s="215" t="s">
        <v>124</v>
      </c>
      <c r="E134" s="42"/>
      <c r="F134" s="216" t="s">
        <v>200</v>
      </c>
      <c r="G134" s="42"/>
      <c r="H134" s="42"/>
      <c r="I134" s="217"/>
      <c r="J134" s="42"/>
      <c r="K134" s="42"/>
      <c r="L134" s="46"/>
      <c r="M134" s="218"/>
      <c r="N134" s="219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124</v>
      </c>
      <c r="AU134" s="19" t="s">
        <v>85</v>
      </c>
    </row>
    <row r="135" spans="1:51" s="13" customFormat="1" ht="12">
      <c r="A135" s="13"/>
      <c r="B135" s="220"/>
      <c r="C135" s="221"/>
      <c r="D135" s="222" t="s">
        <v>126</v>
      </c>
      <c r="E135" s="223" t="s">
        <v>19</v>
      </c>
      <c r="F135" s="224" t="s">
        <v>187</v>
      </c>
      <c r="G135" s="221"/>
      <c r="H135" s="223" t="s">
        <v>19</v>
      </c>
      <c r="I135" s="225"/>
      <c r="J135" s="221"/>
      <c r="K135" s="221"/>
      <c r="L135" s="226"/>
      <c r="M135" s="227"/>
      <c r="N135" s="228"/>
      <c r="O135" s="228"/>
      <c r="P135" s="228"/>
      <c r="Q135" s="228"/>
      <c r="R135" s="228"/>
      <c r="S135" s="228"/>
      <c r="T135" s="22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30" t="s">
        <v>126</v>
      </c>
      <c r="AU135" s="230" t="s">
        <v>85</v>
      </c>
      <c r="AV135" s="13" t="s">
        <v>83</v>
      </c>
      <c r="AW135" s="13" t="s">
        <v>37</v>
      </c>
      <c r="AX135" s="13" t="s">
        <v>75</v>
      </c>
      <c r="AY135" s="230" t="s">
        <v>115</v>
      </c>
    </row>
    <row r="136" spans="1:51" s="14" customFormat="1" ht="12">
      <c r="A136" s="14"/>
      <c r="B136" s="231"/>
      <c r="C136" s="232"/>
      <c r="D136" s="222" t="s">
        <v>126</v>
      </c>
      <c r="E136" s="233" t="s">
        <v>19</v>
      </c>
      <c r="F136" s="234" t="s">
        <v>201</v>
      </c>
      <c r="G136" s="232"/>
      <c r="H136" s="235">
        <v>247</v>
      </c>
      <c r="I136" s="236"/>
      <c r="J136" s="232"/>
      <c r="K136" s="232"/>
      <c r="L136" s="237"/>
      <c r="M136" s="238"/>
      <c r="N136" s="239"/>
      <c r="O136" s="239"/>
      <c r="P136" s="239"/>
      <c r="Q136" s="239"/>
      <c r="R136" s="239"/>
      <c r="S136" s="239"/>
      <c r="T136" s="24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41" t="s">
        <v>126</v>
      </c>
      <c r="AU136" s="241" t="s">
        <v>85</v>
      </c>
      <c r="AV136" s="14" t="s">
        <v>85</v>
      </c>
      <c r="AW136" s="14" t="s">
        <v>37</v>
      </c>
      <c r="AX136" s="14" t="s">
        <v>83</v>
      </c>
      <c r="AY136" s="241" t="s">
        <v>115</v>
      </c>
    </row>
    <row r="137" spans="1:65" s="2" customFormat="1" ht="16.5" customHeight="1">
      <c r="A137" s="40"/>
      <c r="B137" s="41"/>
      <c r="C137" s="264" t="s">
        <v>202</v>
      </c>
      <c r="D137" s="264" t="s">
        <v>190</v>
      </c>
      <c r="E137" s="265" t="s">
        <v>203</v>
      </c>
      <c r="F137" s="266" t="s">
        <v>204</v>
      </c>
      <c r="G137" s="267" t="s">
        <v>172</v>
      </c>
      <c r="H137" s="268">
        <v>18.72</v>
      </c>
      <c r="I137" s="269"/>
      <c r="J137" s="270">
        <f>ROUND(I137*H137,2)</f>
        <v>0</v>
      </c>
      <c r="K137" s="266" t="s">
        <v>121</v>
      </c>
      <c r="L137" s="271"/>
      <c r="M137" s="272" t="s">
        <v>19</v>
      </c>
      <c r="N137" s="273" t="s">
        <v>46</v>
      </c>
      <c r="O137" s="86"/>
      <c r="P137" s="211">
        <f>O137*H137</f>
        <v>0</v>
      </c>
      <c r="Q137" s="211">
        <v>1</v>
      </c>
      <c r="R137" s="211">
        <f>Q137*H137</f>
        <v>18.72</v>
      </c>
      <c r="S137" s="211">
        <v>0</v>
      </c>
      <c r="T137" s="212">
        <f>S137*H137</f>
        <v>0</v>
      </c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R137" s="213" t="s">
        <v>169</v>
      </c>
      <c r="AT137" s="213" t="s">
        <v>190</v>
      </c>
      <c r="AU137" s="213" t="s">
        <v>85</v>
      </c>
      <c r="AY137" s="19" t="s">
        <v>115</v>
      </c>
      <c r="BE137" s="214">
        <f>IF(N137="základní",J137,0)</f>
        <v>0</v>
      </c>
      <c r="BF137" s="214">
        <f>IF(N137="snížená",J137,0)</f>
        <v>0</v>
      </c>
      <c r="BG137" s="214">
        <f>IF(N137="zákl. přenesená",J137,0)</f>
        <v>0</v>
      </c>
      <c r="BH137" s="214">
        <f>IF(N137="sníž. přenesená",J137,0)</f>
        <v>0</v>
      </c>
      <c r="BI137" s="214">
        <f>IF(N137="nulová",J137,0)</f>
        <v>0</v>
      </c>
      <c r="BJ137" s="19" t="s">
        <v>83</v>
      </c>
      <c r="BK137" s="214">
        <f>ROUND(I137*H137,2)</f>
        <v>0</v>
      </c>
      <c r="BL137" s="19" t="s">
        <v>122</v>
      </c>
      <c r="BM137" s="213" t="s">
        <v>205</v>
      </c>
    </row>
    <row r="138" spans="1:51" s="13" customFormat="1" ht="12">
      <c r="A138" s="13"/>
      <c r="B138" s="220"/>
      <c r="C138" s="221"/>
      <c r="D138" s="222" t="s">
        <v>126</v>
      </c>
      <c r="E138" s="223" t="s">
        <v>19</v>
      </c>
      <c r="F138" s="224" t="s">
        <v>187</v>
      </c>
      <c r="G138" s="221"/>
      <c r="H138" s="223" t="s">
        <v>19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0" t="s">
        <v>126</v>
      </c>
      <c r="AU138" s="230" t="s">
        <v>85</v>
      </c>
      <c r="AV138" s="13" t="s">
        <v>83</v>
      </c>
      <c r="AW138" s="13" t="s">
        <v>37</v>
      </c>
      <c r="AX138" s="13" t="s">
        <v>75</v>
      </c>
      <c r="AY138" s="230" t="s">
        <v>115</v>
      </c>
    </row>
    <row r="139" spans="1:51" s="14" customFormat="1" ht="12">
      <c r="A139" s="14"/>
      <c r="B139" s="231"/>
      <c r="C139" s="232"/>
      <c r="D139" s="222" t="s">
        <v>126</v>
      </c>
      <c r="E139" s="233" t="s">
        <v>19</v>
      </c>
      <c r="F139" s="234" t="s">
        <v>206</v>
      </c>
      <c r="G139" s="232"/>
      <c r="H139" s="235">
        <v>88.92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4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41" t="s">
        <v>126</v>
      </c>
      <c r="AU139" s="241" t="s">
        <v>85</v>
      </c>
      <c r="AV139" s="14" t="s">
        <v>85</v>
      </c>
      <c r="AW139" s="14" t="s">
        <v>37</v>
      </c>
      <c r="AX139" s="14" t="s">
        <v>75</v>
      </c>
      <c r="AY139" s="241" t="s">
        <v>115</v>
      </c>
    </row>
    <row r="140" spans="1:51" s="14" customFormat="1" ht="12">
      <c r="A140" s="14"/>
      <c r="B140" s="231"/>
      <c r="C140" s="232"/>
      <c r="D140" s="222" t="s">
        <v>126</v>
      </c>
      <c r="E140" s="233" t="s">
        <v>19</v>
      </c>
      <c r="F140" s="234" t="s">
        <v>207</v>
      </c>
      <c r="G140" s="232"/>
      <c r="H140" s="235">
        <v>-70.2</v>
      </c>
      <c r="I140" s="236"/>
      <c r="J140" s="232"/>
      <c r="K140" s="232"/>
      <c r="L140" s="237"/>
      <c r="M140" s="238"/>
      <c r="N140" s="239"/>
      <c r="O140" s="239"/>
      <c r="P140" s="239"/>
      <c r="Q140" s="239"/>
      <c r="R140" s="239"/>
      <c r="S140" s="239"/>
      <c r="T140" s="24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41" t="s">
        <v>126</v>
      </c>
      <c r="AU140" s="241" t="s">
        <v>85</v>
      </c>
      <c r="AV140" s="14" t="s">
        <v>85</v>
      </c>
      <c r="AW140" s="14" t="s">
        <v>37</v>
      </c>
      <c r="AX140" s="14" t="s">
        <v>75</v>
      </c>
      <c r="AY140" s="241" t="s">
        <v>115</v>
      </c>
    </row>
    <row r="141" spans="1:51" s="16" customFormat="1" ht="12">
      <c r="A141" s="16"/>
      <c r="B141" s="253"/>
      <c r="C141" s="254"/>
      <c r="D141" s="222" t="s">
        <v>126</v>
      </c>
      <c r="E141" s="255" t="s">
        <v>19</v>
      </c>
      <c r="F141" s="256" t="s">
        <v>149</v>
      </c>
      <c r="G141" s="254"/>
      <c r="H141" s="257">
        <v>18.72</v>
      </c>
      <c r="I141" s="258"/>
      <c r="J141" s="254"/>
      <c r="K141" s="254"/>
      <c r="L141" s="259"/>
      <c r="M141" s="260"/>
      <c r="N141" s="261"/>
      <c r="O141" s="261"/>
      <c r="P141" s="261"/>
      <c r="Q141" s="261"/>
      <c r="R141" s="261"/>
      <c r="S141" s="261"/>
      <c r="T141" s="262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T141" s="263" t="s">
        <v>126</v>
      </c>
      <c r="AU141" s="263" t="s">
        <v>85</v>
      </c>
      <c r="AV141" s="16" t="s">
        <v>122</v>
      </c>
      <c r="AW141" s="16" t="s">
        <v>37</v>
      </c>
      <c r="AX141" s="16" t="s">
        <v>83</v>
      </c>
      <c r="AY141" s="263" t="s">
        <v>115</v>
      </c>
    </row>
    <row r="142" spans="1:65" s="2" customFormat="1" ht="21.75" customHeight="1">
      <c r="A142" s="40"/>
      <c r="B142" s="41"/>
      <c r="C142" s="202" t="s">
        <v>208</v>
      </c>
      <c r="D142" s="202" t="s">
        <v>117</v>
      </c>
      <c r="E142" s="203" t="s">
        <v>209</v>
      </c>
      <c r="F142" s="204" t="s">
        <v>210</v>
      </c>
      <c r="G142" s="205" t="s">
        <v>120</v>
      </c>
      <c r="H142" s="206">
        <v>658</v>
      </c>
      <c r="I142" s="207"/>
      <c r="J142" s="208">
        <f>ROUND(I142*H142,2)</f>
        <v>0</v>
      </c>
      <c r="K142" s="204" t="s">
        <v>121</v>
      </c>
      <c r="L142" s="46"/>
      <c r="M142" s="209" t="s">
        <v>19</v>
      </c>
      <c r="N142" s="210" t="s">
        <v>46</v>
      </c>
      <c r="O142" s="86"/>
      <c r="P142" s="211">
        <f>O142*H142</f>
        <v>0</v>
      </c>
      <c r="Q142" s="211">
        <v>0</v>
      </c>
      <c r="R142" s="211">
        <f>Q142*H142</f>
        <v>0</v>
      </c>
      <c r="S142" s="211">
        <v>0</v>
      </c>
      <c r="T142" s="212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3" t="s">
        <v>122</v>
      </c>
      <c r="AT142" s="213" t="s">
        <v>117</v>
      </c>
      <c r="AU142" s="213" t="s">
        <v>85</v>
      </c>
      <c r="AY142" s="19" t="s">
        <v>115</v>
      </c>
      <c r="BE142" s="214">
        <f>IF(N142="základní",J142,0)</f>
        <v>0</v>
      </c>
      <c r="BF142" s="214">
        <f>IF(N142="snížená",J142,0)</f>
        <v>0</v>
      </c>
      <c r="BG142" s="214">
        <f>IF(N142="zákl. přenesená",J142,0)</f>
        <v>0</v>
      </c>
      <c r="BH142" s="214">
        <f>IF(N142="sníž. přenesená",J142,0)</f>
        <v>0</v>
      </c>
      <c r="BI142" s="214">
        <f>IF(N142="nulová",J142,0)</f>
        <v>0</v>
      </c>
      <c r="BJ142" s="19" t="s">
        <v>83</v>
      </c>
      <c r="BK142" s="214">
        <f>ROUND(I142*H142,2)</f>
        <v>0</v>
      </c>
      <c r="BL142" s="19" t="s">
        <v>122</v>
      </c>
      <c r="BM142" s="213" t="s">
        <v>211</v>
      </c>
    </row>
    <row r="143" spans="1:47" s="2" customFormat="1" ht="12">
      <c r="A143" s="40"/>
      <c r="B143" s="41"/>
      <c r="C143" s="42"/>
      <c r="D143" s="215" t="s">
        <v>124</v>
      </c>
      <c r="E143" s="42"/>
      <c r="F143" s="216" t="s">
        <v>212</v>
      </c>
      <c r="G143" s="42"/>
      <c r="H143" s="42"/>
      <c r="I143" s="217"/>
      <c r="J143" s="42"/>
      <c r="K143" s="42"/>
      <c r="L143" s="46"/>
      <c r="M143" s="218"/>
      <c r="N143" s="219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124</v>
      </c>
      <c r="AU143" s="19" t="s">
        <v>85</v>
      </c>
    </row>
    <row r="144" spans="1:51" s="14" customFormat="1" ht="12">
      <c r="A144" s="14"/>
      <c r="B144" s="231"/>
      <c r="C144" s="232"/>
      <c r="D144" s="222" t="s">
        <v>126</v>
      </c>
      <c r="E144" s="233" t="s">
        <v>19</v>
      </c>
      <c r="F144" s="234" t="s">
        <v>213</v>
      </c>
      <c r="G144" s="232"/>
      <c r="H144" s="235">
        <v>658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4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41" t="s">
        <v>126</v>
      </c>
      <c r="AU144" s="241" t="s">
        <v>85</v>
      </c>
      <c r="AV144" s="14" t="s">
        <v>85</v>
      </c>
      <c r="AW144" s="14" t="s">
        <v>37</v>
      </c>
      <c r="AX144" s="14" t="s">
        <v>83</v>
      </c>
      <c r="AY144" s="241" t="s">
        <v>115</v>
      </c>
    </row>
    <row r="145" spans="1:65" s="2" customFormat="1" ht="24.15" customHeight="1">
      <c r="A145" s="40"/>
      <c r="B145" s="41"/>
      <c r="C145" s="202" t="s">
        <v>8</v>
      </c>
      <c r="D145" s="202" t="s">
        <v>117</v>
      </c>
      <c r="E145" s="203" t="s">
        <v>214</v>
      </c>
      <c r="F145" s="204" t="s">
        <v>215</v>
      </c>
      <c r="G145" s="205" t="s">
        <v>120</v>
      </c>
      <c r="H145" s="206">
        <v>30</v>
      </c>
      <c r="I145" s="207"/>
      <c r="J145" s="208">
        <f>ROUND(I145*H145,2)</f>
        <v>0</v>
      </c>
      <c r="K145" s="204" t="s">
        <v>121</v>
      </c>
      <c r="L145" s="46"/>
      <c r="M145" s="209" t="s">
        <v>19</v>
      </c>
      <c r="N145" s="210" t="s">
        <v>46</v>
      </c>
      <c r="O145" s="86"/>
      <c r="P145" s="211">
        <f>O145*H145</f>
        <v>0</v>
      </c>
      <c r="Q145" s="211">
        <v>0</v>
      </c>
      <c r="R145" s="211">
        <f>Q145*H145</f>
        <v>0</v>
      </c>
      <c r="S145" s="211">
        <v>0</v>
      </c>
      <c r="T145" s="212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3" t="s">
        <v>122</v>
      </c>
      <c r="AT145" s="213" t="s">
        <v>117</v>
      </c>
      <c r="AU145" s="213" t="s">
        <v>85</v>
      </c>
      <c r="AY145" s="19" t="s">
        <v>115</v>
      </c>
      <c r="BE145" s="214">
        <f>IF(N145="základní",J145,0)</f>
        <v>0</v>
      </c>
      <c r="BF145" s="214">
        <f>IF(N145="snížená",J145,0)</f>
        <v>0</v>
      </c>
      <c r="BG145" s="214">
        <f>IF(N145="zákl. přenesená",J145,0)</f>
        <v>0</v>
      </c>
      <c r="BH145" s="214">
        <f>IF(N145="sníž. přenesená",J145,0)</f>
        <v>0</v>
      </c>
      <c r="BI145" s="214">
        <f>IF(N145="nulová",J145,0)</f>
        <v>0</v>
      </c>
      <c r="BJ145" s="19" t="s">
        <v>83</v>
      </c>
      <c r="BK145" s="214">
        <f>ROUND(I145*H145,2)</f>
        <v>0</v>
      </c>
      <c r="BL145" s="19" t="s">
        <v>122</v>
      </c>
      <c r="BM145" s="213" t="s">
        <v>216</v>
      </c>
    </row>
    <row r="146" spans="1:47" s="2" customFormat="1" ht="12">
      <c r="A146" s="40"/>
      <c r="B146" s="41"/>
      <c r="C146" s="42"/>
      <c r="D146" s="215" t="s">
        <v>124</v>
      </c>
      <c r="E146" s="42"/>
      <c r="F146" s="216" t="s">
        <v>217</v>
      </c>
      <c r="G146" s="42"/>
      <c r="H146" s="42"/>
      <c r="I146" s="217"/>
      <c r="J146" s="42"/>
      <c r="K146" s="42"/>
      <c r="L146" s="46"/>
      <c r="M146" s="218"/>
      <c r="N146" s="219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124</v>
      </c>
      <c r="AU146" s="19" t="s">
        <v>85</v>
      </c>
    </row>
    <row r="147" spans="1:51" s="13" customFormat="1" ht="12">
      <c r="A147" s="13"/>
      <c r="B147" s="220"/>
      <c r="C147" s="221"/>
      <c r="D147" s="222" t="s">
        <v>126</v>
      </c>
      <c r="E147" s="223" t="s">
        <v>19</v>
      </c>
      <c r="F147" s="224" t="s">
        <v>127</v>
      </c>
      <c r="G147" s="221"/>
      <c r="H147" s="223" t="s">
        <v>19</v>
      </c>
      <c r="I147" s="225"/>
      <c r="J147" s="221"/>
      <c r="K147" s="221"/>
      <c r="L147" s="226"/>
      <c r="M147" s="227"/>
      <c r="N147" s="228"/>
      <c r="O147" s="228"/>
      <c r="P147" s="228"/>
      <c r="Q147" s="228"/>
      <c r="R147" s="228"/>
      <c r="S147" s="228"/>
      <c r="T147" s="22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0" t="s">
        <v>126</v>
      </c>
      <c r="AU147" s="230" t="s">
        <v>85</v>
      </c>
      <c r="AV147" s="13" t="s">
        <v>83</v>
      </c>
      <c r="AW147" s="13" t="s">
        <v>37</v>
      </c>
      <c r="AX147" s="13" t="s">
        <v>75</v>
      </c>
      <c r="AY147" s="230" t="s">
        <v>115</v>
      </c>
    </row>
    <row r="148" spans="1:51" s="14" customFormat="1" ht="12">
      <c r="A148" s="14"/>
      <c r="B148" s="231"/>
      <c r="C148" s="232"/>
      <c r="D148" s="222" t="s">
        <v>126</v>
      </c>
      <c r="E148" s="233" t="s">
        <v>19</v>
      </c>
      <c r="F148" s="234" t="s">
        <v>218</v>
      </c>
      <c r="G148" s="232"/>
      <c r="H148" s="235">
        <v>30</v>
      </c>
      <c r="I148" s="236"/>
      <c r="J148" s="232"/>
      <c r="K148" s="232"/>
      <c r="L148" s="237"/>
      <c r="M148" s="238"/>
      <c r="N148" s="239"/>
      <c r="O148" s="239"/>
      <c r="P148" s="239"/>
      <c r="Q148" s="239"/>
      <c r="R148" s="239"/>
      <c r="S148" s="239"/>
      <c r="T148" s="240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41" t="s">
        <v>126</v>
      </c>
      <c r="AU148" s="241" t="s">
        <v>85</v>
      </c>
      <c r="AV148" s="14" t="s">
        <v>85</v>
      </c>
      <c r="AW148" s="14" t="s">
        <v>37</v>
      </c>
      <c r="AX148" s="14" t="s">
        <v>83</v>
      </c>
      <c r="AY148" s="241" t="s">
        <v>115</v>
      </c>
    </row>
    <row r="149" spans="1:63" s="12" customFormat="1" ht="22.8" customHeight="1">
      <c r="A149" s="12"/>
      <c r="B149" s="186"/>
      <c r="C149" s="187"/>
      <c r="D149" s="188" t="s">
        <v>74</v>
      </c>
      <c r="E149" s="200" t="s">
        <v>150</v>
      </c>
      <c r="F149" s="200" t="s">
        <v>219</v>
      </c>
      <c r="G149" s="187"/>
      <c r="H149" s="187"/>
      <c r="I149" s="190"/>
      <c r="J149" s="201">
        <f>BK149</f>
        <v>0</v>
      </c>
      <c r="K149" s="187"/>
      <c r="L149" s="192"/>
      <c r="M149" s="193"/>
      <c r="N149" s="194"/>
      <c r="O149" s="194"/>
      <c r="P149" s="195">
        <f>SUM(P150:P177)</f>
        <v>0</v>
      </c>
      <c r="Q149" s="194"/>
      <c r="R149" s="195">
        <f>SUM(R150:R177)</f>
        <v>491.17199999999997</v>
      </c>
      <c r="S149" s="194"/>
      <c r="T149" s="196">
        <f>SUM(T150:T177)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197" t="s">
        <v>83</v>
      </c>
      <c r="AT149" s="198" t="s">
        <v>74</v>
      </c>
      <c r="AU149" s="198" t="s">
        <v>83</v>
      </c>
      <c r="AY149" s="197" t="s">
        <v>115</v>
      </c>
      <c r="BK149" s="199">
        <f>SUM(BK150:BK177)</f>
        <v>0</v>
      </c>
    </row>
    <row r="150" spans="1:65" s="2" customFormat="1" ht="21.75" customHeight="1">
      <c r="A150" s="40"/>
      <c r="B150" s="41"/>
      <c r="C150" s="202" t="s">
        <v>220</v>
      </c>
      <c r="D150" s="202" t="s">
        <v>117</v>
      </c>
      <c r="E150" s="203" t="s">
        <v>221</v>
      </c>
      <c r="F150" s="204" t="s">
        <v>222</v>
      </c>
      <c r="G150" s="205" t="s">
        <v>120</v>
      </c>
      <c r="H150" s="206">
        <v>1316</v>
      </c>
      <c r="I150" s="207"/>
      <c r="J150" s="208">
        <f>ROUND(I150*H150,2)</f>
        <v>0</v>
      </c>
      <c r="K150" s="204" t="s">
        <v>121</v>
      </c>
      <c r="L150" s="46"/>
      <c r="M150" s="209" t="s">
        <v>19</v>
      </c>
      <c r="N150" s="210" t="s">
        <v>46</v>
      </c>
      <c r="O150" s="86"/>
      <c r="P150" s="211">
        <f>O150*H150</f>
        <v>0</v>
      </c>
      <c r="Q150" s="211">
        <v>0.345</v>
      </c>
      <c r="R150" s="211">
        <f>Q150*H150</f>
        <v>454.02</v>
      </c>
      <c r="S150" s="211">
        <v>0</v>
      </c>
      <c r="T150" s="212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13" t="s">
        <v>122</v>
      </c>
      <c r="AT150" s="213" t="s">
        <v>117</v>
      </c>
      <c r="AU150" s="213" t="s">
        <v>85</v>
      </c>
      <c r="AY150" s="19" t="s">
        <v>115</v>
      </c>
      <c r="BE150" s="214">
        <f>IF(N150="základní",J150,0)</f>
        <v>0</v>
      </c>
      <c r="BF150" s="214">
        <f>IF(N150="snížená",J150,0)</f>
        <v>0</v>
      </c>
      <c r="BG150" s="214">
        <f>IF(N150="zákl. přenesená",J150,0)</f>
        <v>0</v>
      </c>
      <c r="BH150" s="214">
        <f>IF(N150="sníž. přenesená",J150,0)</f>
        <v>0</v>
      </c>
      <c r="BI150" s="214">
        <f>IF(N150="nulová",J150,0)</f>
        <v>0</v>
      </c>
      <c r="BJ150" s="19" t="s">
        <v>83</v>
      </c>
      <c r="BK150" s="214">
        <f>ROUND(I150*H150,2)</f>
        <v>0</v>
      </c>
      <c r="BL150" s="19" t="s">
        <v>122</v>
      </c>
      <c r="BM150" s="213" t="s">
        <v>223</v>
      </c>
    </row>
    <row r="151" spans="1:47" s="2" customFormat="1" ht="12">
      <c r="A151" s="40"/>
      <c r="B151" s="41"/>
      <c r="C151" s="42"/>
      <c r="D151" s="215" t="s">
        <v>124</v>
      </c>
      <c r="E151" s="42"/>
      <c r="F151" s="216" t="s">
        <v>224</v>
      </c>
      <c r="G151" s="42"/>
      <c r="H151" s="42"/>
      <c r="I151" s="217"/>
      <c r="J151" s="42"/>
      <c r="K151" s="42"/>
      <c r="L151" s="46"/>
      <c r="M151" s="218"/>
      <c r="N151" s="219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124</v>
      </c>
      <c r="AU151" s="19" t="s">
        <v>85</v>
      </c>
    </row>
    <row r="152" spans="1:51" s="13" customFormat="1" ht="12">
      <c r="A152" s="13"/>
      <c r="B152" s="220"/>
      <c r="C152" s="221"/>
      <c r="D152" s="222" t="s">
        <v>126</v>
      </c>
      <c r="E152" s="223" t="s">
        <v>19</v>
      </c>
      <c r="F152" s="224" t="s">
        <v>127</v>
      </c>
      <c r="G152" s="221"/>
      <c r="H152" s="223" t="s">
        <v>19</v>
      </c>
      <c r="I152" s="225"/>
      <c r="J152" s="221"/>
      <c r="K152" s="221"/>
      <c r="L152" s="226"/>
      <c r="M152" s="227"/>
      <c r="N152" s="228"/>
      <c r="O152" s="228"/>
      <c r="P152" s="228"/>
      <c r="Q152" s="228"/>
      <c r="R152" s="228"/>
      <c r="S152" s="228"/>
      <c r="T152" s="22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0" t="s">
        <v>126</v>
      </c>
      <c r="AU152" s="230" t="s">
        <v>85</v>
      </c>
      <c r="AV152" s="13" t="s">
        <v>83</v>
      </c>
      <c r="AW152" s="13" t="s">
        <v>37</v>
      </c>
      <c r="AX152" s="13" t="s">
        <v>75</v>
      </c>
      <c r="AY152" s="230" t="s">
        <v>115</v>
      </c>
    </row>
    <row r="153" spans="1:51" s="14" customFormat="1" ht="12">
      <c r="A153" s="14"/>
      <c r="B153" s="231"/>
      <c r="C153" s="232"/>
      <c r="D153" s="222" t="s">
        <v>126</v>
      </c>
      <c r="E153" s="233" t="s">
        <v>19</v>
      </c>
      <c r="F153" s="234" t="s">
        <v>225</v>
      </c>
      <c r="G153" s="232"/>
      <c r="H153" s="235">
        <v>1316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41" t="s">
        <v>126</v>
      </c>
      <c r="AU153" s="241" t="s">
        <v>85</v>
      </c>
      <c r="AV153" s="14" t="s">
        <v>85</v>
      </c>
      <c r="AW153" s="14" t="s">
        <v>37</v>
      </c>
      <c r="AX153" s="14" t="s">
        <v>83</v>
      </c>
      <c r="AY153" s="241" t="s">
        <v>115</v>
      </c>
    </row>
    <row r="154" spans="1:65" s="2" customFormat="1" ht="21.75" customHeight="1">
      <c r="A154" s="40"/>
      <c r="B154" s="41"/>
      <c r="C154" s="202" t="s">
        <v>226</v>
      </c>
      <c r="D154" s="202" t="s">
        <v>117</v>
      </c>
      <c r="E154" s="203" t="s">
        <v>227</v>
      </c>
      <c r="F154" s="204" t="s">
        <v>228</v>
      </c>
      <c r="G154" s="205" t="s">
        <v>120</v>
      </c>
      <c r="H154" s="206">
        <v>658</v>
      </c>
      <c r="I154" s="207"/>
      <c r="J154" s="208">
        <f>ROUND(I154*H154,2)</f>
        <v>0</v>
      </c>
      <c r="K154" s="204" t="s">
        <v>121</v>
      </c>
      <c r="L154" s="46"/>
      <c r="M154" s="209" t="s">
        <v>19</v>
      </c>
      <c r="N154" s="210" t="s">
        <v>46</v>
      </c>
      <c r="O154" s="86"/>
      <c r="P154" s="211">
        <f>O154*H154</f>
        <v>0</v>
      </c>
      <c r="Q154" s="211">
        <v>0</v>
      </c>
      <c r="R154" s="211">
        <f>Q154*H154</f>
        <v>0</v>
      </c>
      <c r="S154" s="211">
        <v>0</v>
      </c>
      <c r="T154" s="212">
        <f>S154*H154</f>
        <v>0</v>
      </c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R154" s="213" t="s">
        <v>122</v>
      </c>
      <c r="AT154" s="213" t="s">
        <v>117</v>
      </c>
      <c r="AU154" s="213" t="s">
        <v>85</v>
      </c>
      <c r="AY154" s="19" t="s">
        <v>115</v>
      </c>
      <c r="BE154" s="214">
        <f>IF(N154="základní",J154,0)</f>
        <v>0</v>
      </c>
      <c r="BF154" s="214">
        <f>IF(N154="snížená",J154,0)</f>
        <v>0</v>
      </c>
      <c r="BG154" s="214">
        <f>IF(N154="zákl. přenesená",J154,0)</f>
        <v>0</v>
      </c>
      <c r="BH154" s="214">
        <f>IF(N154="sníž. přenesená",J154,0)</f>
        <v>0</v>
      </c>
      <c r="BI154" s="214">
        <f>IF(N154="nulová",J154,0)</f>
        <v>0</v>
      </c>
      <c r="BJ154" s="19" t="s">
        <v>83</v>
      </c>
      <c r="BK154" s="214">
        <f>ROUND(I154*H154,2)</f>
        <v>0</v>
      </c>
      <c r="BL154" s="19" t="s">
        <v>122</v>
      </c>
      <c r="BM154" s="213" t="s">
        <v>229</v>
      </c>
    </row>
    <row r="155" spans="1:47" s="2" customFormat="1" ht="12">
      <c r="A155" s="40"/>
      <c r="B155" s="41"/>
      <c r="C155" s="42"/>
      <c r="D155" s="215" t="s">
        <v>124</v>
      </c>
      <c r="E155" s="42"/>
      <c r="F155" s="216" t="s">
        <v>230</v>
      </c>
      <c r="G155" s="42"/>
      <c r="H155" s="42"/>
      <c r="I155" s="217"/>
      <c r="J155" s="42"/>
      <c r="K155" s="42"/>
      <c r="L155" s="46"/>
      <c r="M155" s="218"/>
      <c r="N155" s="219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124</v>
      </c>
      <c r="AU155" s="19" t="s">
        <v>85</v>
      </c>
    </row>
    <row r="156" spans="1:51" s="13" customFormat="1" ht="12">
      <c r="A156" s="13"/>
      <c r="B156" s="220"/>
      <c r="C156" s="221"/>
      <c r="D156" s="222" t="s">
        <v>126</v>
      </c>
      <c r="E156" s="223" t="s">
        <v>19</v>
      </c>
      <c r="F156" s="224" t="s">
        <v>127</v>
      </c>
      <c r="G156" s="221"/>
      <c r="H156" s="223" t="s">
        <v>19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0" t="s">
        <v>126</v>
      </c>
      <c r="AU156" s="230" t="s">
        <v>85</v>
      </c>
      <c r="AV156" s="13" t="s">
        <v>83</v>
      </c>
      <c r="AW156" s="13" t="s">
        <v>37</v>
      </c>
      <c r="AX156" s="13" t="s">
        <v>75</v>
      </c>
      <c r="AY156" s="230" t="s">
        <v>115</v>
      </c>
    </row>
    <row r="157" spans="1:51" s="14" customFormat="1" ht="12">
      <c r="A157" s="14"/>
      <c r="B157" s="231"/>
      <c r="C157" s="232"/>
      <c r="D157" s="222" t="s">
        <v>126</v>
      </c>
      <c r="E157" s="233" t="s">
        <v>19</v>
      </c>
      <c r="F157" s="234" t="s">
        <v>231</v>
      </c>
      <c r="G157" s="232"/>
      <c r="H157" s="235">
        <v>658</v>
      </c>
      <c r="I157" s="236"/>
      <c r="J157" s="232"/>
      <c r="K157" s="232"/>
      <c r="L157" s="237"/>
      <c r="M157" s="238"/>
      <c r="N157" s="239"/>
      <c r="O157" s="239"/>
      <c r="P157" s="239"/>
      <c r="Q157" s="239"/>
      <c r="R157" s="239"/>
      <c r="S157" s="239"/>
      <c r="T157" s="24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1" t="s">
        <v>126</v>
      </c>
      <c r="AU157" s="241" t="s">
        <v>85</v>
      </c>
      <c r="AV157" s="14" t="s">
        <v>85</v>
      </c>
      <c r="AW157" s="14" t="s">
        <v>37</v>
      </c>
      <c r="AX157" s="14" t="s">
        <v>83</v>
      </c>
      <c r="AY157" s="241" t="s">
        <v>115</v>
      </c>
    </row>
    <row r="158" spans="1:65" s="2" customFormat="1" ht="24.15" customHeight="1">
      <c r="A158" s="40"/>
      <c r="B158" s="41"/>
      <c r="C158" s="202" t="s">
        <v>232</v>
      </c>
      <c r="D158" s="202" t="s">
        <v>117</v>
      </c>
      <c r="E158" s="203" t="s">
        <v>233</v>
      </c>
      <c r="F158" s="204" t="s">
        <v>234</v>
      </c>
      <c r="G158" s="205" t="s">
        <v>120</v>
      </c>
      <c r="H158" s="206">
        <v>104</v>
      </c>
      <c r="I158" s="207"/>
      <c r="J158" s="208">
        <f>ROUND(I158*H158,2)</f>
        <v>0</v>
      </c>
      <c r="K158" s="204" t="s">
        <v>121</v>
      </c>
      <c r="L158" s="46"/>
      <c r="M158" s="209" t="s">
        <v>19</v>
      </c>
      <c r="N158" s="210" t="s">
        <v>46</v>
      </c>
      <c r="O158" s="86"/>
      <c r="P158" s="211">
        <f>O158*H158</f>
        <v>0</v>
      </c>
      <c r="Q158" s="211">
        <v>0</v>
      </c>
      <c r="R158" s="211">
        <f>Q158*H158</f>
        <v>0</v>
      </c>
      <c r="S158" s="211">
        <v>0</v>
      </c>
      <c r="T158" s="212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13" t="s">
        <v>122</v>
      </c>
      <c r="AT158" s="213" t="s">
        <v>117</v>
      </c>
      <c r="AU158" s="213" t="s">
        <v>85</v>
      </c>
      <c r="AY158" s="19" t="s">
        <v>115</v>
      </c>
      <c r="BE158" s="214">
        <f>IF(N158="základní",J158,0)</f>
        <v>0</v>
      </c>
      <c r="BF158" s="214">
        <f>IF(N158="snížená",J158,0)</f>
        <v>0</v>
      </c>
      <c r="BG158" s="214">
        <f>IF(N158="zákl. přenesená",J158,0)</f>
        <v>0</v>
      </c>
      <c r="BH158" s="214">
        <f>IF(N158="sníž. přenesená",J158,0)</f>
        <v>0</v>
      </c>
      <c r="BI158" s="214">
        <f>IF(N158="nulová",J158,0)</f>
        <v>0</v>
      </c>
      <c r="BJ158" s="19" t="s">
        <v>83</v>
      </c>
      <c r="BK158" s="214">
        <f>ROUND(I158*H158,2)</f>
        <v>0</v>
      </c>
      <c r="BL158" s="19" t="s">
        <v>122</v>
      </c>
      <c r="BM158" s="213" t="s">
        <v>235</v>
      </c>
    </row>
    <row r="159" spans="1:47" s="2" customFormat="1" ht="12">
      <c r="A159" s="40"/>
      <c r="B159" s="41"/>
      <c r="C159" s="42"/>
      <c r="D159" s="215" t="s">
        <v>124</v>
      </c>
      <c r="E159" s="42"/>
      <c r="F159" s="216" t="s">
        <v>236</v>
      </c>
      <c r="G159" s="42"/>
      <c r="H159" s="42"/>
      <c r="I159" s="217"/>
      <c r="J159" s="42"/>
      <c r="K159" s="42"/>
      <c r="L159" s="46"/>
      <c r="M159" s="218"/>
      <c r="N159" s="219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124</v>
      </c>
      <c r="AU159" s="19" t="s">
        <v>85</v>
      </c>
    </row>
    <row r="160" spans="1:51" s="13" customFormat="1" ht="12">
      <c r="A160" s="13"/>
      <c r="B160" s="220"/>
      <c r="C160" s="221"/>
      <c r="D160" s="222" t="s">
        <v>126</v>
      </c>
      <c r="E160" s="223" t="s">
        <v>19</v>
      </c>
      <c r="F160" s="224" t="s">
        <v>127</v>
      </c>
      <c r="G160" s="221"/>
      <c r="H160" s="223" t="s">
        <v>19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0" t="s">
        <v>126</v>
      </c>
      <c r="AU160" s="230" t="s">
        <v>85</v>
      </c>
      <c r="AV160" s="13" t="s">
        <v>83</v>
      </c>
      <c r="AW160" s="13" t="s">
        <v>37</v>
      </c>
      <c r="AX160" s="13" t="s">
        <v>75</v>
      </c>
      <c r="AY160" s="230" t="s">
        <v>115</v>
      </c>
    </row>
    <row r="161" spans="1:51" s="14" customFormat="1" ht="12">
      <c r="A161" s="14"/>
      <c r="B161" s="231"/>
      <c r="C161" s="232"/>
      <c r="D161" s="222" t="s">
        <v>126</v>
      </c>
      <c r="E161" s="233" t="s">
        <v>19</v>
      </c>
      <c r="F161" s="234" t="s">
        <v>237</v>
      </c>
      <c r="G161" s="232"/>
      <c r="H161" s="235">
        <v>104</v>
      </c>
      <c r="I161" s="236"/>
      <c r="J161" s="232"/>
      <c r="K161" s="232"/>
      <c r="L161" s="237"/>
      <c r="M161" s="238"/>
      <c r="N161" s="239"/>
      <c r="O161" s="239"/>
      <c r="P161" s="239"/>
      <c r="Q161" s="239"/>
      <c r="R161" s="239"/>
      <c r="S161" s="239"/>
      <c r="T161" s="24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41" t="s">
        <v>126</v>
      </c>
      <c r="AU161" s="241" t="s">
        <v>85</v>
      </c>
      <c r="AV161" s="14" t="s">
        <v>85</v>
      </c>
      <c r="AW161" s="14" t="s">
        <v>37</v>
      </c>
      <c r="AX161" s="14" t="s">
        <v>83</v>
      </c>
      <c r="AY161" s="241" t="s">
        <v>115</v>
      </c>
    </row>
    <row r="162" spans="1:65" s="2" customFormat="1" ht="24.15" customHeight="1">
      <c r="A162" s="40"/>
      <c r="B162" s="41"/>
      <c r="C162" s="202" t="s">
        <v>238</v>
      </c>
      <c r="D162" s="202" t="s">
        <v>117</v>
      </c>
      <c r="E162" s="203" t="s">
        <v>239</v>
      </c>
      <c r="F162" s="204" t="s">
        <v>240</v>
      </c>
      <c r="G162" s="205" t="s">
        <v>120</v>
      </c>
      <c r="H162" s="206">
        <v>172</v>
      </c>
      <c r="I162" s="207"/>
      <c r="J162" s="208">
        <f>ROUND(I162*H162,2)</f>
        <v>0</v>
      </c>
      <c r="K162" s="204" t="s">
        <v>121</v>
      </c>
      <c r="L162" s="46"/>
      <c r="M162" s="209" t="s">
        <v>19</v>
      </c>
      <c r="N162" s="210" t="s">
        <v>46</v>
      </c>
      <c r="O162" s="86"/>
      <c r="P162" s="211">
        <f>O162*H162</f>
        <v>0</v>
      </c>
      <c r="Q162" s="211">
        <v>0.216</v>
      </c>
      <c r="R162" s="211">
        <f>Q162*H162</f>
        <v>37.152</v>
      </c>
      <c r="S162" s="211">
        <v>0</v>
      </c>
      <c r="T162" s="212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13" t="s">
        <v>122</v>
      </c>
      <c r="AT162" s="213" t="s">
        <v>117</v>
      </c>
      <c r="AU162" s="213" t="s">
        <v>85</v>
      </c>
      <c r="AY162" s="19" t="s">
        <v>115</v>
      </c>
      <c r="BE162" s="214">
        <f>IF(N162="základní",J162,0)</f>
        <v>0</v>
      </c>
      <c r="BF162" s="214">
        <f>IF(N162="snížená",J162,0)</f>
        <v>0</v>
      </c>
      <c r="BG162" s="214">
        <f>IF(N162="zákl. přenesená",J162,0)</f>
        <v>0</v>
      </c>
      <c r="BH162" s="214">
        <f>IF(N162="sníž. přenesená",J162,0)</f>
        <v>0</v>
      </c>
      <c r="BI162" s="214">
        <f>IF(N162="nulová",J162,0)</f>
        <v>0</v>
      </c>
      <c r="BJ162" s="19" t="s">
        <v>83</v>
      </c>
      <c r="BK162" s="214">
        <f>ROUND(I162*H162,2)</f>
        <v>0</v>
      </c>
      <c r="BL162" s="19" t="s">
        <v>122</v>
      </c>
      <c r="BM162" s="213" t="s">
        <v>241</v>
      </c>
    </row>
    <row r="163" spans="1:47" s="2" customFormat="1" ht="12">
      <c r="A163" s="40"/>
      <c r="B163" s="41"/>
      <c r="C163" s="42"/>
      <c r="D163" s="215" t="s">
        <v>124</v>
      </c>
      <c r="E163" s="42"/>
      <c r="F163" s="216" t="s">
        <v>242</v>
      </c>
      <c r="G163" s="42"/>
      <c r="H163" s="42"/>
      <c r="I163" s="217"/>
      <c r="J163" s="42"/>
      <c r="K163" s="42"/>
      <c r="L163" s="46"/>
      <c r="M163" s="218"/>
      <c r="N163" s="219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124</v>
      </c>
      <c r="AU163" s="19" t="s">
        <v>85</v>
      </c>
    </row>
    <row r="164" spans="1:51" s="13" customFormat="1" ht="12">
      <c r="A164" s="13"/>
      <c r="B164" s="220"/>
      <c r="C164" s="221"/>
      <c r="D164" s="222" t="s">
        <v>126</v>
      </c>
      <c r="E164" s="223" t="s">
        <v>19</v>
      </c>
      <c r="F164" s="224" t="s">
        <v>127</v>
      </c>
      <c r="G164" s="221"/>
      <c r="H164" s="223" t="s">
        <v>19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0" t="s">
        <v>126</v>
      </c>
      <c r="AU164" s="230" t="s">
        <v>85</v>
      </c>
      <c r="AV164" s="13" t="s">
        <v>83</v>
      </c>
      <c r="AW164" s="13" t="s">
        <v>37</v>
      </c>
      <c r="AX164" s="13" t="s">
        <v>75</v>
      </c>
      <c r="AY164" s="230" t="s">
        <v>115</v>
      </c>
    </row>
    <row r="165" spans="1:51" s="14" customFormat="1" ht="12">
      <c r="A165" s="14"/>
      <c r="B165" s="231"/>
      <c r="C165" s="232"/>
      <c r="D165" s="222" t="s">
        <v>126</v>
      </c>
      <c r="E165" s="233" t="s">
        <v>19</v>
      </c>
      <c r="F165" s="234" t="s">
        <v>243</v>
      </c>
      <c r="G165" s="232"/>
      <c r="H165" s="235">
        <v>172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4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41" t="s">
        <v>126</v>
      </c>
      <c r="AU165" s="241" t="s">
        <v>85</v>
      </c>
      <c r="AV165" s="14" t="s">
        <v>85</v>
      </c>
      <c r="AW165" s="14" t="s">
        <v>37</v>
      </c>
      <c r="AX165" s="14" t="s">
        <v>83</v>
      </c>
      <c r="AY165" s="241" t="s">
        <v>115</v>
      </c>
    </row>
    <row r="166" spans="1:65" s="2" customFormat="1" ht="16.5" customHeight="1">
      <c r="A166" s="40"/>
      <c r="B166" s="41"/>
      <c r="C166" s="202" t="s">
        <v>244</v>
      </c>
      <c r="D166" s="202" t="s">
        <v>117</v>
      </c>
      <c r="E166" s="203" t="s">
        <v>245</v>
      </c>
      <c r="F166" s="204" t="s">
        <v>246</v>
      </c>
      <c r="G166" s="205" t="s">
        <v>120</v>
      </c>
      <c r="H166" s="206">
        <v>663</v>
      </c>
      <c r="I166" s="207"/>
      <c r="J166" s="208">
        <f>ROUND(I166*H166,2)</f>
        <v>0</v>
      </c>
      <c r="K166" s="204" t="s">
        <v>121</v>
      </c>
      <c r="L166" s="46"/>
      <c r="M166" s="209" t="s">
        <v>19</v>
      </c>
      <c r="N166" s="210" t="s">
        <v>46</v>
      </c>
      <c r="O166" s="86"/>
      <c r="P166" s="211">
        <f>O166*H166</f>
        <v>0</v>
      </c>
      <c r="Q166" s="211">
        <v>0</v>
      </c>
      <c r="R166" s="211">
        <f>Q166*H166</f>
        <v>0</v>
      </c>
      <c r="S166" s="211">
        <v>0</v>
      </c>
      <c r="T166" s="212">
        <f>S166*H166</f>
        <v>0</v>
      </c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R166" s="213" t="s">
        <v>122</v>
      </c>
      <c r="AT166" s="213" t="s">
        <v>117</v>
      </c>
      <c r="AU166" s="213" t="s">
        <v>85</v>
      </c>
      <c r="AY166" s="19" t="s">
        <v>115</v>
      </c>
      <c r="BE166" s="214">
        <f>IF(N166="základní",J166,0)</f>
        <v>0</v>
      </c>
      <c r="BF166" s="214">
        <f>IF(N166="snížená",J166,0)</f>
        <v>0</v>
      </c>
      <c r="BG166" s="214">
        <f>IF(N166="zákl. přenesená",J166,0)</f>
        <v>0</v>
      </c>
      <c r="BH166" s="214">
        <f>IF(N166="sníž. přenesená",J166,0)</f>
        <v>0</v>
      </c>
      <c r="BI166" s="214">
        <f>IF(N166="nulová",J166,0)</f>
        <v>0</v>
      </c>
      <c r="BJ166" s="19" t="s">
        <v>83</v>
      </c>
      <c r="BK166" s="214">
        <f>ROUND(I166*H166,2)</f>
        <v>0</v>
      </c>
      <c r="BL166" s="19" t="s">
        <v>122</v>
      </c>
      <c r="BM166" s="213" t="s">
        <v>247</v>
      </c>
    </row>
    <row r="167" spans="1:47" s="2" customFormat="1" ht="12">
      <c r="A167" s="40"/>
      <c r="B167" s="41"/>
      <c r="C167" s="42"/>
      <c r="D167" s="215" t="s">
        <v>124</v>
      </c>
      <c r="E167" s="42"/>
      <c r="F167" s="216" t="s">
        <v>248</v>
      </c>
      <c r="G167" s="42"/>
      <c r="H167" s="42"/>
      <c r="I167" s="217"/>
      <c r="J167" s="42"/>
      <c r="K167" s="42"/>
      <c r="L167" s="46"/>
      <c r="M167" s="218"/>
      <c r="N167" s="219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124</v>
      </c>
      <c r="AU167" s="19" t="s">
        <v>85</v>
      </c>
    </row>
    <row r="168" spans="1:51" s="13" customFormat="1" ht="12">
      <c r="A168" s="13"/>
      <c r="B168" s="220"/>
      <c r="C168" s="221"/>
      <c r="D168" s="222" t="s">
        <v>126</v>
      </c>
      <c r="E168" s="223" t="s">
        <v>19</v>
      </c>
      <c r="F168" s="224" t="s">
        <v>127</v>
      </c>
      <c r="G168" s="221"/>
      <c r="H168" s="223" t="s">
        <v>19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30" t="s">
        <v>126</v>
      </c>
      <c r="AU168" s="230" t="s">
        <v>85</v>
      </c>
      <c r="AV168" s="13" t="s">
        <v>83</v>
      </c>
      <c r="AW168" s="13" t="s">
        <v>37</v>
      </c>
      <c r="AX168" s="13" t="s">
        <v>75</v>
      </c>
      <c r="AY168" s="230" t="s">
        <v>115</v>
      </c>
    </row>
    <row r="169" spans="1:51" s="14" customFormat="1" ht="12">
      <c r="A169" s="14"/>
      <c r="B169" s="231"/>
      <c r="C169" s="232"/>
      <c r="D169" s="222" t="s">
        <v>126</v>
      </c>
      <c r="E169" s="233" t="s">
        <v>19</v>
      </c>
      <c r="F169" s="234" t="s">
        <v>249</v>
      </c>
      <c r="G169" s="232"/>
      <c r="H169" s="235">
        <v>663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4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41" t="s">
        <v>126</v>
      </c>
      <c r="AU169" s="241" t="s">
        <v>85</v>
      </c>
      <c r="AV169" s="14" t="s">
        <v>85</v>
      </c>
      <c r="AW169" s="14" t="s">
        <v>37</v>
      </c>
      <c r="AX169" s="14" t="s">
        <v>83</v>
      </c>
      <c r="AY169" s="241" t="s">
        <v>115</v>
      </c>
    </row>
    <row r="170" spans="1:65" s="2" customFormat="1" ht="24.15" customHeight="1">
      <c r="A170" s="40"/>
      <c r="B170" s="41"/>
      <c r="C170" s="202" t="s">
        <v>7</v>
      </c>
      <c r="D170" s="202" t="s">
        <v>117</v>
      </c>
      <c r="E170" s="203" t="s">
        <v>250</v>
      </c>
      <c r="F170" s="204" t="s">
        <v>251</v>
      </c>
      <c r="G170" s="205" t="s">
        <v>120</v>
      </c>
      <c r="H170" s="206">
        <v>663</v>
      </c>
      <c r="I170" s="207"/>
      <c r="J170" s="208">
        <f>ROUND(I170*H170,2)</f>
        <v>0</v>
      </c>
      <c r="K170" s="204" t="s">
        <v>121</v>
      </c>
      <c r="L170" s="46"/>
      <c r="M170" s="209" t="s">
        <v>19</v>
      </c>
      <c r="N170" s="210" t="s">
        <v>46</v>
      </c>
      <c r="O170" s="86"/>
      <c r="P170" s="211">
        <f>O170*H170</f>
        <v>0</v>
      </c>
      <c r="Q170" s="211">
        <v>0</v>
      </c>
      <c r="R170" s="211">
        <f>Q170*H170</f>
        <v>0</v>
      </c>
      <c r="S170" s="211">
        <v>0</v>
      </c>
      <c r="T170" s="212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13" t="s">
        <v>122</v>
      </c>
      <c r="AT170" s="213" t="s">
        <v>117</v>
      </c>
      <c r="AU170" s="213" t="s">
        <v>85</v>
      </c>
      <c r="AY170" s="19" t="s">
        <v>115</v>
      </c>
      <c r="BE170" s="214">
        <f>IF(N170="základní",J170,0)</f>
        <v>0</v>
      </c>
      <c r="BF170" s="214">
        <f>IF(N170="snížená",J170,0)</f>
        <v>0</v>
      </c>
      <c r="BG170" s="214">
        <f>IF(N170="zákl. přenesená",J170,0)</f>
        <v>0</v>
      </c>
      <c r="BH170" s="214">
        <f>IF(N170="sníž. přenesená",J170,0)</f>
        <v>0</v>
      </c>
      <c r="BI170" s="214">
        <f>IF(N170="nulová",J170,0)</f>
        <v>0</v>
      </c>
      <c r="BJ170" s="19" t="s">
        <v>83</v>
      </c>
      <c r="BK170" s="214">
        <f>ROUND(I170*H170,2)</f>
        <v>0</v>
      </c>
      <c r="BL170" s="19" t="s">
        <v>122</v>
      </c>
      <c r="BM170" s="213" t="s">
        <v>252</v>
      </c>
    </row>
    <row r="171" spans="1:47" s="2" customFormat="1" ht="12">
      <c r="A171" s="40"/>
      <c r="B171" s="41"/>
      <c r="C171" s="42"/>
      <c r="D171" s="215" t="s">
        <v>124</v>
      </c>
      <c r="E171" s="42"/>
      <c r="F171" s="216" t="s">
        <v>253</v>
      </c>
      <c r="G171" s="42"/>
      <c r="H171" s="42"/>
      <c r="I171" s="217"/>
      <c r="J171" s="42"/>
      <c r="K171" s="42"/>
      <c r="L171" s="46"/>
      <c r="M171" s="218"/>
      <c r="N171" s="219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124</v>
      </c>
      <c r="AU171" s="19" t="s">
        <v>85</v>
      </c>
    </row>
    <row r="172" spans="1:51" s="13" customFormat="1" ht="12">
      <c r="A172" s="13"/>
      <c r="B172" s="220"/>
      <c r="C172" s="221"/>
      <c r="D172" s="222" t="s">
        <v>126</v>
      </c>
      <c r="E172" s="223" t="s">
        <v>19</v>
      </c>
      <c r="F172" s="224" t="s">
        <v>127</v>
      </c>
      <c r="G172" s="221"/>
      <c r="H172" s="223" t="s">
        <v>19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0" t="s">
        <v>126</v>
      </c>
      <c r="AU172" s="230" t="s">
        <v>85</v>
      </c>
      <c r="AV172" s="13" t="s">
        <v>83</v>
      </c>
      <c r="AW172" s="13" t="s">
        <v>37</v>
      </c>
      <c r="AX172" s="13" t="s">
        <v>75</v>
      </c>
      <c r="AY172" s="230" t="s">
        <v>115</v>
      </c>
    </row>
    <row r="173" spans="1:51" s="14" customFormat="1" ht="12">
      <c r="A173" s="14"/>
      <c r="B173" s="231"/>
      <c r="C173" s="232"/>
      <c r="D173" s="222" t="s">
        <v>126</v>
      </c>
      <c r="E173" s="233" t="s">
        <v>19</v>
      </c>
      <c r="F173" s="234" t="s">
        <v>249</v>
      </c>
      <c r="G173" s="232"/>
      <c r="H173" s="235">
        <v>663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41" t="s">
        <v>126</v>
      </c>
      <c r="AU173" s="241" t="s">
        <v>85</v>
      </c>
      <c r="AV173" s="14" t="s">
        <v>85</v>
      </c>
      <c r="AW173" s="14" t="s">
        <v>37</v>
      </c>
      <c r="AX173" s="14" t="s">
        <v>83</v>
      </c>
      <c r="AY173" s="241" t="s">
        <v>115</v>
      </c>
    </row>
    <row r="174" spans="1:65" s="2" customFormat="1" ht="24.15" customHeight="1">
      <c r="A174" s="40"/>
      <c r="B174" s="41"/>
      <c r="C174" s="202" t="s">
        <v>254</v>
      </c>
      <c r="D174" s="202" t="s">
        <v>117</v>
      </c>
      <c r="E174" s="203" t="s">
        <v>255</v>
      </c>
      <c r="F174" s="204" t="s">
        <v>256</v>
      </c>
      <c r="G174" s="205" t="s">
        <v>120</v>
      </c>
      <c r="H174" s="206">
        <v>658</v>
      </c>
      <c r="I174" s="207"/>
      <c r="J174" s="208">
        <f>ROUND(I174*H174,2)</f>
        <v>0</v>
      </c>
      <c r="K174" s="204" t="s">
        <v>121</v>
      </c>
      <c r="L174" s="46"/>
      <c r="M174" s="209" t="s">
        <v>19</v>
      </c>
      <c r="N174" s="210" t="s">
        <v>46</v>
      </c>
      <c r="O174" s="86"/>
      <c r="P174" s="211">
        <f>O174*H174</f>
        <v>0</v>
      </c>
      <c r="Q174" s="211">
        <v>0</v>
      </c>
      <c r="R174" s="211">
        <f>Q174*H174</f>
        <v>0</v>
      </c>
      <c r="S174" s="211">
        <v>0</v>
      </c>
      <c r="T174" s="212">
        <f>S174*H174</f>
        <v>0</v>
      </c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R174" s="213" t="s">
        <v>122</v>
      </c>
      <c r="AT174" s="213" t="s">
        <v>117</v>
      </c>
      <c r="AU174" s="213" t="s">
        <v>85</v>
      </c>
      <c r="AY174" s="19" t="s">
        <v>115</v>
      </c>
      <c r="BE174" s="214">
        <f>IF(N174="základní",J174,0)</f>
        <v>0</v>
      </c>
      <c r="BF174" s="214">
        <f>IF(N174="snížená",J174,0)</f>
        <v>0</v>
      </c>
      <c r="BG174" s="214">
        <f>IF(N174="zákl. přenesená",J174,0)</f>
        <v>0</v>
      </c>
      <c r="BH174" s="214">
        <f>IF(N174="sníž. přenesená",J174,0)</f>
        <v>0</v>
      </c>
      <c r="BI174" s="214">
        <f>IF(N174="nulová",J174,0)</f>
        <v>0</v>
      </c>
      <c r="BJ174" s="19" t="s">
        <v>83</v>
      </c>
      <c r="BK174" s="214">
        <f>ROUND(I174*H174,2)</f>
        <v>0</v>
      </c>
      <c r="BL174" s="19" t="s">
        <v>122</v>
      </c>
      <c r="BM174" s="213" t="s">
        <v>257</v>
      </c>
    </row>
    <row r="175" spans="1:47" s="2" customFormat="1" ht="12">
      <c r="A175" s="40"/>
      <c r="B175" s="41"/>
      <c r="C175" s="42"/>
      <c r="D175" s="215" t="s">
        <v>124</v>
      </c>
      <c r="E175" s="42"/>
      <c r="F175" s="216" t="s">
        <v>258</v>
      </c>
      <c r="G175" s="42"/>
      <c r="H175" s="42"/>
      <c r="I175" s="217"/>
      <c r="J175" s="42"/>
      <c r="K175" s="42"/>
      <c r="L175" s="46"/>
      <c r="M175" s="218"/>
      <c r="N175" s="219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124</v>
      </c>
      <c r="AU175" s="19" t="s">
        <v>85</v>
      </c>
    </row>
    <row r="176" spans="1:51" s="13" customFormat="1" ht="12">
      <c r="A176" s="13"/>
      <c r="B176" s="220"/>
      <c r="C176" s="221"/>
      <c r="D176" s="222" t="s">
        <v>126</v>
      </c>
      <c r="E176" s="223" t="s">
        <v>19</v>
      </c>
      <c r="F176" s="224" t="s">
        <v>127</v>
      </c>
      <c r="G176" s="221"/>
      <c r="H176" s="223" t="s">
        <v>19</v>
      </c>
      <c r="I176" s="225"/>
      <c r="J176" s="221"/>
      <c r="K176" s="221"/>
      <c r="L176" s="226"/>
      <c r="M176" s="227"/>
      <c r="N176" s="228"/>
      <c r="O176" s="228"/>
      <c r="P176" s="228"/>
      <c r="Q176" s="228"/>
      <c r="R176" s="228"/>
      <c r="S176" s="228"/>
      <c r="T176" s="22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0" t="s">
        <v>126</v>
      </c>
      <c r="AU176" s="230" t="s">
        <v>85</v>
      </c>
      <c r="AV176" s="13" t="s">
        <v>83</v>
      </c>
      <c r="AW176" s="13" t="s">
        <v>37</v>
      </c>
      <c r="AX176" s="13" t="s">
        <v>75</v>
      </c>
      <c r="AY176" s="230" t="s">
        <v>115</v>
      </c>
    </row>
    <row r="177" spans="1:51" s="14" customFormat="1" ht="12">
      <c r="A177" s="14"/>
      <c r="B177" s="231"/>
      <c r="C177" s="232"/>
      <c r="D177" s="222" t="s">
        <v>126</v>
      </c>
      <c r="E177" s="233" t="s">
        <v>19</v>
      </c>
      <c r="F177" s="234" t="s">
        <v>259</v>
      </c>
      <c r="G177" s="232"/>
      <c r="H177" s="235">
        <v>658</v>
      </c>
      <c r="I177" s="236"/>
      <c r="J177" s="232"/>
      <c r="K177" s="232"/>
      <c r="L177" s="237"/>
      <c r="M177" s="238"/>
      <c r="N177" s="239"/>
      <c r="O177" s="239"/>
      <c r="P177" s="239"/>
      <c r="Q177" s="239"/>
      <c r="R177" s="239"/>
      <c r="S177" s="239"/>
      <c r="T177" s="24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41" t="s">
        <v>126</v>
      </c>
      <c r="AU177" s="241" t="s">
        <v>85</v>
      </c>
      <c r="AV177" s="14" t="s">
        <v>85</v>
      </c>
      <c r="AW177" s="14" t="s">
        <v>37</v>
      </c>
      <c r="AX177" s="14" t="s">
        <v>83</v>
      </c>
      <c r="AY177" s="241" t="s">
        <v>115</v>
      </c>
    </row>
    <row r="178" spans="1:63" s="12" customFormat="1" ht="22.8" customHeight="1">
      <c r="A178" s="12"/>
      <c r="B178" s="186"/>
      <c r="C178" s="187"/>
      <c r="D178" s="188" t="s">
        <v>74</v>
      </c>
      <c r="E178" s="200" t="s">
        <v>176</v>
      </c>
      <c r="F178" s="200" t="s">
        <v>260</v>
      </c>
      <c r="G178" s="187"/>
      <c r="H178" s="187"/>
      <c r="I178" s="190"/>
      <c r="J178" s="201">
        <f>BK178</f>
        <v>0</v>
      </c>
      <c r="K178" s="187"/>
      <c r="L178" s="192"/>
      <c r="M178" s="193"/>
      <c r="N178" s="194"/>
      <c r="O178" s="194"/>
      <c r="P178" s="195">
        <f>SUM(P179:P216)</f>
        <v>0</v>
      </c>
      <c r="Q178" s="194"/>
      <c r="R178" s="195">
        <f>SUM(R179:R216)</f>
        <v>0.9458361269999999</v>
      </c>
      <c r="S178" s="194"/>
      <c r="T178" s="196">
        <f>SUM(T179:T216)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97" t="s">
        <v>83</v>
      </c>
      <c r="AT178" s="198" t="s">
        <v>74</v>
      </c>
      <c r="AU178" s="198" t="s">
        <v>83</v>
      </c>
      <c r="AY178" s="197" t="s">
        <v>115</v>
      </c>
      <c r="BK178" s="199">
        <f>SUM(BK179:BK216)</f>
        <v>0</v>
      </c>
    </row>
    <row r="179" spans="1:65" s="2" customFormat="1" ht="16.5" customHeight="1">
      <c r="A179" s="40"/>
      <c r="B179" s="41"/>
      <c r="C179" s="202" t="s">
        <v>261</v>
      </c>
      <c r="D179" s="202" t="s">
        <v>117</v>
      </c>
      <c r="E179" s="203" t="s">
        <v>262</v>
      </c>
      <c r="F179" s="204" t="s">
        <v>263</v>
      </c>
      <c r="G179" s="205" t="s">
        <v>264</v>
      </c>
      <c r="H179" s="206">
        <v>2</v>
      </c>
      <c r="I179" s="207"/>
      <c r="J179" s="208">
        <f>ROUND(I179*H179,2)</f>
        <v>0</v>
      </c>
      <c r="K179" s="204" t="s">
        <v>121</v>
      </c>
      <c r="L179" s="46"/>
      <c r="M179" s="209" t="s">
        <v>19</v>
      </c>
      <c r="N179" s="210" t="s">
        <v>46</v>
      </c>
      <c r="O179" s="86"/>
      <c r="P179" s="211">
        <f>O179*H179</f>
        <v>0</v>
      </c>
      <c r="Q179" s="211">
        <v>0.0007</v>
      </c>
      <c r="R179" s="211">
        <f>Q179*H179</f>
        <v>0.0014</v>
      </c>
      <c r="S179" s="211">
        <v>0</v>
      </c>
      <c r="T179" s="212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13" t="s">
        <v>122</v>
      </c>
      <c r="AT179" s="213" t="s">
        <v>117</v>
      </c>
      <c r="AU179" s="213" t="s">
        <v>85</v>
      </c>
      <c r="AY179" s="19" t="s">
        <v>115</v>
      </c>
      <c r="BE179" s="214">
        <f>IF(N179="základní",J179,0)</f>
        <v>0</v>
      </c>
      <c r="BF179" s="214">
        <f>IF(N179="snížená",J179,0)</f>
        <v>0</v>
      </c>
      <c r="BG179" s="214">
        <f>IF(N179="zákl. přenesená",J179,0)</f>
        <v>0</v>
      </c>
      <c r="BH179" s="214">
        <f>IF(N179="sníž. přenesená",J179,0)</f>
        <v>0</v>
      </c>
      <c r="BI179" s="214">
        <f>IF(N179="nulová",J179,0)</f>
        <v>0</v>
      </c>
      <c r="BJ179" s="19" t="s">
        <v>83</v>
      </c>
      <c r="BK179" s="214">
        <f>ROUND(I179*H179,2)</f>
        <v>0</v>
      </c>
      <c r="BL179" s="19" t="s">
        <v>122</v>
      </c>
      <c r="BM179" s="213" t="s">
        <v>265</v>
      </c>
    </row>
    <row r="180" spans="1:47" s="2" customFormat="1" ht="12">
      <c r="A180" s="40"/>
      <c r="B180" s="41"/>
      <c r="C180" s="42"/>
      <c r="D180" s="215" t="s">
        <v>124</v>
      </c>
      <c r="E180" s="42"/>
      <c r="F180" s="216" t="s">
        <v>266</v>
      </c>
      <c r="G180" s="42"/>
      <c r="H180" s="42"/>
      <c r="I180" s="217"/>
      <c r="J180" s="42"/>
      <c r="K180" s="42"/>
      <c r="L180" s="46"/>
      <c r="M180" s="218"/>
      <c r="N180" s="219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124</v>
      </c>
      <c r="AU180" s="19" t="s">
        <v>85</v>
      </c>
    </row>
    <row r="181" spans="1:51" s="13" customFormat="1" ht="12">
      <c r="A181" s="13"/>
      <c r="B181" s="220"/>
      <c r="C181" s="221"/>
      <c r="D181" s="222" t="s">
        <v>126</v>
      </c>
      <c r="E181" s="223" t="s">
        <v>19</v>
      </c>
      <c r="F181" s="224" t="s">
        <v>127</v>
      </c>
      <c r="G181" s="221"/>
      <c r="H181" s="223" t="s">
        <v>19</v>
      </c>
      <c r="I181" s="225"/>
      <c r="J181" s="221"/>
      <c r="K181" s="221"/>
      <c r="L181" s="226"/>
      <c r="M181" s="227"/>
      <c r="N181" s="228"/>
      <c r="O181" s="228"/>
      <c r="P181" s="228"/>
      <c r="Q181" s="228"/>
      <c r="R181" s="228"/>
      <c r="S181" s="228"/>
      <c r="T181" s="22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0" t="s">
        <v>126</v>
      </c>
      <c r="AU181" s="230" t="s">
        <v>85</v>
      </c>
      <c r="AV181" s="13" t="s">
        <v>83</v>
      </c>
      <c r="AW181" s="13" t="s">
        <v>37</v>
      </c>
      <c r="AX181" s="13" t="s">
        <v>75</v>
      </c>
      <c r="AY181" s="230" t="s">
        <v>115</v>
      </c>
    </row>
    <row r="182" spans="1:51" s="14" customFormat="1" ht="12">
      <c r="A182" s="14"/>
      <c r="B182" s="231"/>
      <c r="C182" s="232"/>
      <c r="D182" s="222" t="s">
        <v>126</v>
      </c>
      <c r="E182" s="233" t="s">
        <v>19</v>
      </c>
      <c r="F182" s="234" t="s">
        <v>267</v>
      </c>
      <c r="G182" s="232"/>
      <c r="H182" s="235">
        <v>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1" t="s">
        <v>126</v>
      </c>
      <c r="AU182" s="241" t="s">
        <v>85</v>
      </c>
      <c r="AV182" s="14" t="s">
        <v>85</v>
      </c>
      <c r="AW182" s="14" t="s">
        <v>37</v>
      </c>
      <c r="AX182" s="14" t="s">
        <v>75</v>
      </c>
      <c r="AY182" s="241" t="s">
        <v>115</v>
      </c>
    </row>
    <row r="183" spans="1:51" s="14" customFormat="1" ht="12">
      <c r="A183" s="14"/>
      <c r="B183" s="231"/>
      <c r="C183" s="232"/>
      <c r="D183" s="222" t="s">
        <v>126</v>
      </c>
      <c r="E183" s="233" t="s">
        <v>19</v>
      </c>
      <c r="F183" s="234" t="s">
        <v>268</v>
      </c>
      <c r="G183" s="232"/>
      <c r="H183" s="235">
        <v>1</v>
      </c>
      <c r="I183" s="236"/>
      <c r="J183" s="232"/>
      <c r="K183" s="232"/>
      <c r="L183" s="237"/>
      <c r="M183" s="238"/>
      <c r="N183" s="239"/>
      <c r="O183" s="239"/>
      <c r="P183" s="239"/>
      <c r="Q183" s="239"/>
      <c r="R183" s="239"/>
      <c r="S183" s="239"/>
      <c r="T183" s="24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41" t="s">
        <v>126</v>
      </c>
      <c r="AU183" s="241" t="s">
        <v>85</v>
      </c>
      <c r="AV183" s="14" t="s">
        <v>85</v>
      </c>
      <c r="AW183" s="14" t="s">
        <v>37</v>
      </c>
      <c r="AX183" s="14" t="s">
        <v>75</v>
      </c>
      <c r="AY183" s="241" t="s">
        <v>115</v>
      </c>
    </row>
    <row r="184" spans="1:51" s="16" customFormat="1" ht="12">
      <c r="A184" s="16"/>
      <c r="B184" s="253"/>
      <c r="C184" s="254"/>
      <c r="D184" s="222" t="s">
        <v>126</v>
      </c>
      <c r="E184" s="255" t="s">
        <v>19</v>
      </c>
      <c r="F184" s="256" t="s">
        <v>149</v>
      </c>
      <c r="G184" s="254"/>
      <c r="H184" s="257">
        <v>2</v>
      </c>
      <c r="I184" s="258"/>
      <c r="J184" s="254"/>
      <c r="K184" s="254"/>
      <c r="L184" s="259"/>
      <c r="M184" s="260"/>
      <c r="N184" s="261"/>
      <c r="O184" s="261"/>
      <c r="P184" s="261"/>
      <c r="Q184" s="261"/>
      <c r="R184" s="261"/>
      <c r="S184" s="261"/>
      <c r="T184" s="262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T184" s="263" t="s">
        <v>126</v>
      </c>
      <c r="AU184" s="263" t="s">
        <v>85</v>
      </c>
      <c r="AV184" s="16" t="s">
        <v>122</v>
      </c>
      <c r="AW184" s="16" t="s">
        <v>37</v>
      </c>
      <c r="AX184" s="16" t="s">
        <v>83</v>
      </c>
      <c r="AY184" s="263" t="s">
        <v>115</v>
      </c>
    </row>
    <row r="185" spans="1:65" s="2" customFormat="1" ht="16.5" customHeight="1">
      <c r="A185" s="40"/>
      <c r="B185" s="41"/>
      <c r="C185" s="264" t="s">
        <v>269</v>
      </c>
      <c r="D185" s="264" t="s">
        <v>190</v>
      </c>
      <c r="E185" s="265" t="s">
        <v>270</v>
      </c>
      <c r="F185" s="266" t="s">
        <v>271</v>
      </c>
      <c r="G185" s="267" t="s">
        <v>264</v>
      </c>
      <c r="H185" s="268">
        <v>1</v>
      </c>
      <c r="I185" s="269"/>
      <c r="J185" s="270">
        <f>ROUND(I185*H185,2)</f>
        <v>0</v>
      </c>
      <c r="K185" s="266" t="s">
        <v>121</v>
      </c>
      <c r="L185" s="271"/>
      <c r="M185" s="272" t="s">
        <v>19</v>
      </c>
      <c r="N185" s="273" t="s">
        <v>46</v>
      </c>
      <c r="O185" s="86"/>
      <c r="P185" s="211">
        <f>O185*H185</f>
        <v>0</v>
      </c>
      <c r="Q185" s="211">
        <v>0.005</v>
      </c>
      <c r="R185" s="211">
        <f>Q185*H185</f>
        <v>0.005</v>
      </c>
      <c r="S185" s="211">
        <v>0</v>
      </c>
      <c r="T185" s="212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13" t="s">
        <v>169</v>
      </c>
      <c r="AT185" s="213" t="s">
        <v>190</v>
      </c>
      <c r="AU185" s="213" t="s">
        <v>85</v>
      </c>
      <c r="AY185" s="19" t="s">
        <v>115</v>
      </c>
      <c r="BE185" s="214">
        <f>IF(N185="základní",J185,0)</f>
        <v>0</v>
      </c>
      <c r="BF185" s="214">
        <f>IF(N185="snížená",J185,0)</f>
        <v>0</v>
      </c>
      <c r="BG185" s="214">
        <f>IF(N185="zákl. přenesená",J185,0)</f>
        <v>0</v>
      </c>
      <c r="BH185" s="214">
        <f>IF(N185="sníž. přenesená",J185,0)</f>
        <v>0</v>
      </c>
      <c r="BI185" s="214">
        <f>IF(N185="nulová",J185,0)</f>
        <v>0</v>
      </c>
      <c r="BJ185" s="19" t="s">
        <v>83</v>
      </c>
      <c r="BK185" s="214">
        <f>ROUND(I185*H185,2)</f>
        <v>0</v>
      </c>
      <c r="BL185" s="19" t="s">
        <v>122</v>
      </c>
      <c r="BM185" s="213" t="s">
        <v>272</v>
      </c>
    </row>
    <row r="186" spans="1:51" s="13" customFormat="1" ht="12">
      <c r="A186" s="13"/>
      <c r="B186" s="220"/>
      <c r="C186" s="221"/>
      <c r="D186" s="222" t="s">
        <v>126</v>
      </c>
      <c r="E186" s="223" t="s">
        <v>19</v>
      </c>
      <c r="F186" s="224" t="s">
        <v>127</v>
      </c>
      <c r="G186" s="221"/>
      <c r="H186" s="223" t="s">
        <v>19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30" t="s">
        <v>126</v>
      </c>
      <c r="AU186" s="230" t="s">
        <v>85</v>
      </c>
      <c r="AV186" s="13" t="s">
        <v>83</v>
      </c>
      <c r="AW186" s="13" t="s">
        <v>37</v>
      </c>
      <c r="AX186" s="13" t="s">
        <v>75</v>
      </c>
      <c r="AY186" s="230" t="s">
        <v>115</v>
      </c>
    </row>
    <row r="187" spans="1:51" s="14" customFormat="1" ht="12">
      <c r="A187" s="14"/>
      <c r="B187" s="231"/>
      <c r="C187" s="232"/>
      <c r="D187" s="222" t="s">
        <v>126</v>
      </c>
      <c r="E187" s="233" t="s">
        <v>19</v>
      </c>
      <c r="F187" s="234" t="s">
        <v>268</v>
      </c>
      <c r="G187" s="232"/>
      <c r="H187" s="235">
        <v>1</v>
      </c>
      <c r="I187" s="236"/>
      <c r="J187" s="232"/>
      <c r="K187" s="232"/>
      <c r="L187" s="237"/>
      <c r="M187" s="238"/>
      <c r="N187" s="239"/>
      <c r="O187" s="239"/>
      <c r="P187" s="239"/>
      <c r="Q187" s="239"/>
      <c r="R187" s="239"/>
      <c r="S187" s="239"/>
      <c r="T187" s="24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41" t="s">
        <v>126</v>
      </c>
      <c r="AU187" s="241" t="s">
        <v>85</v>
      </c>
      <c r="AV187" s="14" t="s">
        <v>85</v>
      </c>
      <c r="AW187" s="14" t="s">
        <v>37</v>
      </c>
      <c r="AX187" s="14" t="s">
        <v>83</v>
      </c>
      <c r="AY187" s="241" t="s">
        <v>115</v>
      </c>
    </row>
    <row r="188" spans="1:65" s="2" customFormat="1" ht="16.5" customHeight="1">
      <c r="A188" s="40"/>
      <c r="B188" s="41"/>
      <c r="C188" s="264" t="s">
        <v>273</v>
      </c>
      <c r="D188" s="264" t="s">
        <v>190</v>
      </c>
      <c r="E188" s="265" t="s">
        <v>274</v>
      </c>
      <c r="F188" s="266" t="s">
        <v>275</v>
      </c>
      <c r="G188" s="267" t="s">
        <v>264</v>
      </c>
      <c r="H188" s="268">
        <v>1</v>
      </c>
      <c r="I188" s="269"/>
      <c r="J188" s="270">
        <f>ROUND(I188*H188,2)</f>
        <v>0</v>
      </c>
      <c r="K188" s="266" t="s">
        <v>121</v>
      </c>
      <c r="L188" s="271"/>
      <c r="M188" s="272" t="s">
        <v>19</v>
      </c>
      <c r="N188" s="273" t="s">
        <v>46</v>
      </c>
      <c r="O188" s="86"/>
      <c r="P188" s="211">
        <f>O188*H188</f>
        <v>0</v>
      </c>
      <c r="Q188" s="211">
        <v>0.0026</v>
      </c>
      <c r="R188" s="211">
        <f>Q188*H188</f>
        <v>0.0026</v>
      </c>
      <c r="S188" s="211">
        <v>0</v>
      </c>
      <c r="T188" s="212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3" t="s">
        <v>169</v>
      </c>
      <c r="AT188" s="213" t="s">
        <v>190</v>
      </c>
      <c r="AU188" s="213" t="s">
        <v>85</v>
      </c>
      <c r="AY188" s="19" t="s">
        <v>115</v>
      </c>
      <c r="BE188" s="214">
        <f>IF(N188="základní",J188,0)</f>
        <v>0</v>
      </c>
      <c r="BF188" s="214">
        <f>IF(N188="snížená",J188,0)</f>
        <v>0</v>
      </c>
      <c r="BG188" s="214">
        <f>IF(N188="zákl. přenesená",J188,0)</f>
        <v>0</v>
      </c>
      <c r="BH188" s="214">
        <f>IF(N188="sníž. přenesená",J188,0)</f>
        <v>0</v>
      </c>
      <c r="BI188" s="214">
        <f>IF(N188="nulová",J188,0)</f>
        <v>0</v>
      </c>
      <c r="BJ188" s="19" t="s">
        <v>83</v>
      </c>
      <c r="BK188" s="214">
        <f>ROUND(I188*H188,2)</f>
        <v>0</v>
      </c>
      <c r="BL188" s="19" t="s">
        <v>122</v>
      </c>
      <c r="BM188" s="213" t="s">
        <v>276</v>
      </c>
    </row>
    <row r="189" spans="1:51" s="13" customFormat="1" ht="12">
      <c r="A189" s="13"/>
      <c r="B189" s="220"/>
      <c r="C189" s="221"/>
      <c r="D189" s="222" t="s">
        <v>126</v>
      </c>
      <c r="E189" s="223" t="s">
        <v>19</v>
      </c>
      <c r="F189" s="224" t="s">
        <v>127</v>
      </c>
      <c r="G189" s="221"/>
      <c r="H189" s="223" t="s">
        <v>19</v>
      </c>
      <c r="I189" s="225"/>
      <c r="J189" s="221"/>
      <c r="K189" s="221"/>
      <c r="L189" s="226"/>
      <c r="M189" s="227"/>
      <c r="N189" s="228"/>
      <c r="O189" s="228"/>
      <c r="P189" s="228"/>
      <c r="Q189" s="228"/>
      <c r="R189" s="228"/>
      <c r="S189" s="228"/>
      <c r="T189" s="229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0" t="s">
        <v>126</v>
      </c>
      <c r="AU189" s="230" t="s">
        <v>85</v>
      </c>
      <c r="AV189" s="13" t="s">
        <v>83</v>
      </c>
      <c r="AW189" s="13" t="s">
        <v>37</v>
      </c>
      <c r="AX189" s="13" t="s">
        <v>75</v>
      </c>
      <c r="AY189" s="230" t="s">
        <v>115</v>
      </c>
    </row>
    <row r="190" spans="1:51" s="14" customFormat="1" ht="12">
      <c r="A190" s="14"/>
      <c r="B190" s="231"/>
      <c r="C190" s="232"/>
      <c r="D190" s="222" t="s">
        <v>126</v>
      </c>
      <c r="E190" s="233" t="s">
        <v>19</v>
      </c>
      <c r="F190" s="234" t="s">
        <v>267</v>
      </c>
      <c r="G190" s="232"/>
      <c r="H190" s="235">
        <v>1</v>
      </c>
      <c r="I190" s="236"/>
      <c r="J190" s="232"/>
      <c r="K190" s="232"/>
      <c r="L190" s="237"/>
      <c r="M190" s="238"/>
      <c r="N190" s="239"/>
      <c r="O190" s="239"/>
      <c r="P190" s="239"/>
      <c r="Q190" s="239"/>
      <c r="R190" s="239"/>
      <c r="S190" s="239"/>
      <c r="T190" s="240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41" t="s">
        <v>126</v>
      </c>
      <c r="AU190" s="241" t="s">
        <v>85</v>
      </c>
      <c r="AV190" s="14" t="s">
        <v>85</v>
      </c>
      <c r="AW190" s="14" t="s">
        <v>37</v>
      </c>
      <c r="AX190" s="14" t="s">
        <v>83</v>
      </c>
      <c r="AY190" s="241" t="s">
        <v>115</v>
      </c>
    </row>
    <row r="191" spans="1:65" s="2" customFormat="1" ht="16.5" customHeight="1">
      <c r="A191" s="40"/>
      <c r="B191" s="41"/>
      <c r="C191" s="202" t="s">
        <v>277</v>
      </c>
      <c r="D191" s="202" t="s">
        <v>117</v>
      </c>
      <c r="E191" s="203" t="s">
        <v>278</v>
      </c>
      <c r="F191" s="204" t="s">
        <v>279</v>
      </c>
      <c r="G191" s="205" t="s">
        <v>264</v>
      </c>
      <c r="H191" s="206">
        <v>2</v>
      </c>
      <c r="I191" s="207"/>
      <c r="J191" s="208">
        <f>ROUND(I191*H191,2)</f>
        <v>0</v>
      </c>
      <c r="K191" s="204" t="s">
        <v>121</v>
      </c>
      <c r="L191" s="46"/>
      <c r="M191" s="209" t="s">
        <v>19</v>
      </c>
      <c r="N191" s="210" t="s">
        <v>46</v>
      </c>
      <c r="O191" s="86"/>
      <c r="P191" s="211">
        <f>O191*H191</f>
        <v>0</v>
      </c>
      <c r="Q191" s="211">
        <v>0.112405</v>
      </c>
      <c r="R191" s="211">
        <f>Q191*H191</f>
        <v>0.22481</v>
      </c>
      <c r="S191" s="211">
        <v>0</v>
      </c>
      <c r="T191" s="212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3" t="s">
        <v>122</v>
      </c>
      <c r="AT191" s="213" t="s">
        <v>117</v>
      </c>
      <c r="AU191" s="213" t="s">
        <v>85</v>
      </c>
      <c r="AY191" s="19" t="s">
        <v>115</v>
      </c>
      <c r="BE191" s="214">
        <f>IF(N191="základní",J191,0)</f>
        <v>0</v>
      </c>
      <c r="BF191" s="214">
        <f>IF(N191="snížená",J191,0)</f>
        <v>0</v>
      </c>
      <c r="BG191" s="214">
        <f>IF(N191="zákl. přenesená",J191,0)</f>
        <v>0</v>
      </c>
      <c r="BH191" s="214">
        <f>IF(N191="sníž. přenesená",J191,0)</f>
        <v>0</v>
      </c>
      <c r="BI191" s="214">
        <f>IF(N191="nulová",J191,0)</f>
        <v>0</v>
      </c>
      <c r="BJ191" s="19" t="s">
        <v>83</v>
      </c>
      <c r="BK191" s="214">
        <f>ROUND(I191*H191,2)</f>
        <v>0</v>
      </c>
      <c r="BL191" s="19" t="s">
        <v>122</v>
      </c>
      <c r="BM191" s="213" t="s">
        <v>280</v>
      </c>
    </row>
    <row r="192" spans="1:47" s="2" customFormat="1" ht="12">
      <c r="A192" s="40"/>
      <c r="B192" s="41"/>
      <c r="C192" s="42"/>
      <c r="D192" s="215" t="s">
        <v>124</v>
      </c>
      <c r="E192" s="42"/>
      <c r="F192" s="216" t="s">
        <v>281</v>
      </c>
      <c r="G192" s="42"/>
      <c r="H192" s="42"/>
      <c r="I192" s="217"/>
      <c r="J192" s="42"/>
      <c r="K192" s="42"/>
      <c r="L192" s="46"/>
      <c r="M192" s="218"/>
      <c r="N192" s="219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124</v>
      </c>
      <c r="AU192" s="19" t="s">
        <v>85</v>
      </c>
    </row>
    <row r="193" spans="1:51" s="13" customFormat="1" ht="12">
      <c r="A193" s="13"/>
      <c r="B193" s="220"/>
      <c r="C193" s="221"/>
      <c r="D193" s="222" t="s">
        <v>126</v>
      </c>
      <c r="E193" s="223" t="s">
        <v>19</v>
      </c>
      <c r="F193" s="224" t="s">
        <v>127</v>
      </c>
      <c r="G193" s="221"/>
      <c r="H193" s="223" t="s">
        <v>19</v>
      </c>
      <c r="I193" s="225"/>
      <c r="J193" s="221"/>
      <c r="K193" s="221"/>
      <c r="L193" s="226"/>
      <c r="M193" s="227"/>
      <c r="N193" s="228"/>
      <c r="O193" s="228"/>
      <c r="P193" s="228"/>
      <c r="Q193" s="228"/>
      <c r="R193" s="228"/>
      <c r="S193" s="228"/>
      <c r="T193" s="229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0" t="s">
        <v>126</v>
      </c>
      <c r="AU193" s="230" t="s">
        <v>85</v>
      </c>
      <c r="AV193" s="13" t="s">
        <v>83</v>
      </c>
      <c r="AW193" s="13" t="s">
        <v>37</v>
      </c>
      <c r="AX193" s="13" t="s">
        <v>75</v>
      </c>
      <c r="AY193" s="230" t="s">
        <v>115</v>
      </c>
    </row>
    <row r="194" spans="1:51" s="14" customFormat="1" ht="12">
      <c r="A194" s="14"/>
      <c r="B194" s="231"/>
      <c r="C194" s="232"/>
      <c r="D194" s="222" t="s">
        <v>126</v>
      </c>
      <c r="E194" s="233" t="s">
        <v>19</v>
      </c>
      <c r="F194" s="234" t="s">
        <v>267</v>
      </c>
      <c r="G194" s="232"/>
      <c r="H194" s="235">
        <v>1</v>
      </c>
      <c r="I194" s="236"/>
      <c r="J194" s="232"/>
      <c r="K194" s="232"/>
      <c r="L194" s="237"/>
      <c r="M194" s="238"/>
      <c r="N194" s="239"/>
      <c r="O194" s="239"/>
      <c r="P194" s="239"/>
      <c r="Q194" s="239"/>
      <c r="R194" s="239"/>
      <c r="S194" s="239"/>
      <c r="T194" s="24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41" t="s">
        <v>126</v>
      </c>
      <c r="AU194" s="241" t="s">
        <v>85</v>
      </c>
      <c r="AV194" s="14" t="s">
        <v>85</v>
      </c>
      <c r="AW194" s="14" t="s">
        <v>37</v>
      </c>
      <c r="AX194" s="14" t="s">
        <v>75</v>
      </c>
      <c r="AY194" s="241" t="s">
        <v>115</v>
      </c>
    </row>
    <row r="195" spans="1:51" s="14" customFormat="1" ht="12">
      <c r="A195" s="14"/>
      <c r="B195" s="231"/>
      <c r="C195" s="232"/>
      <c r="D195" s="222" t="s">
        <v>126</v>
      </c>
      <c r="E195" s="233" t="s">
        <v>19</v>
      </c>
      <c r="F195" s="234" t="s">
        <v>268</v>
      </c>
      <c r="G195" s="232"/>
      <c r="H195" s="235">
        <v>1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4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41" t="s">
        <v>126</v>
      </c>
      <c r="AU195" s="241" t="s">
        <v>85</v>
      </c>
      <c r="AV195" s="14" t="s">
        <v>85</v>
      </c>
      <c r="AW195" s="14" t="s">
        <v>37</v>
      </c>
      <c r="AX195" s="14" t="s">
        <v>75</v>
      </c>
      <c r="AY195" s="241" t="s">
        <v>115</v>
      </c>
    </row>
    <row r="196" spans="1:51" s="16" customFormat="1" ht="12">
      <c r="A196" s="16"/>
      <c r="B196" s="253"/>
      <c r="C196" s="254"/>
      <c r="D196" s="222" t="s">
        <v>126</v>
      </c>
      <c r="E196" s="255" t="s">
        <v>19</v>
      </c>
      <c r="F196" s="256" t="s">
        <v>149</v>
      </c>
      <c r="G196" s="254"/>
      <c r="H196" s="257">
        <v>2</v>
      </c>
      <c r="I196" s="258"/>
      <c r="J196" s="254"/>
      <c r="K196" s="254"/>
      <c r="L196" s="259"/>
      <c r="M196" s="260"/>
      <c r="N196" s="261"/>
      <c r="O196" s="261"/>
      <c r="P196" s="261"/>
      <c r="Q196" s="261"/>
      <c r="R196" s="261"/>
      <c r="S196" s="261"/>
      <c r="T196" s="262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T196" s="263" t="s">
        <v>126</v>
      </c>
      <c r="AU196" s="263" t="s">
        <v>85</v>
      </c>
      <c r="AV196" s="16" t="s">
        <v>122</v>
      </c>
      <c r="AW196" s="16" t="s">
        <v>37</v>
      </c>
      <c r="AX196" s="16" t="s">
        <v>83</v>
      </c>
      <c r="AY196" s="263" t="s">
        <v>115</v>
      </c>
    </row>
    <row r="197" spans="1:65" s="2" customFormat="1" ht="16.5" customHeight="1">
      <c r="A197" s="40"/>
      <c r="B197" s="41"/>
      <c r="C197" s="264" t="s">
        <v>282</v>
      </c>
      <c r="D197" s="264" t="s">
        <v>190</v>
      </c>
      <c r="E197" s="265" t="s">
        <v>283</v>
      </c>
      <c r="F197" s="266" t="s">
        <v>284</v>
      </c>
      <c r="G197" s="267" t="s">
        <v>264</v>
      </c>
      <c r="H197" s="268">
        <v>2</v>
      </c>
      <c r="I197" s="269"/>
      <c r="J197" s="270">
        <f>ROUND(I197*H197,2)</f>
        <v>0</v>
      </c>
      <c r="K197" s="266" t="s">
        <v>121</v>
      </c>
      <c r="L197" s="271"/>
      <c r="M197" s="272" t="s">
        <v>19</v>
      </c>
      <c r="N197" s="273" t="s">
        <v>46</v>
      </c>
      <c r="O197" s="86"/>
      <c r="P197" s="211">
        <f>O197*H197</f>
        <v>0</v>
      </c>
      <c r="Q197" s="211">
        <v>0.0061</v>
      </c>
      <c r="R197" s="211">
        <f>Q197*H197</f>
        <v>0.0122</v>
      </c>
      <c r="S197" s="211">
        <v>0</v>
      </c>
      <c r="T197" s="212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13" t="s">
        <v>169</v>
      </c>
      <c r="AT197" s="213" t="s">
        <v>190</v>
      </c>
      <c r="AU197" s="213" t="s">
        <v>85</v>
      </c>
      <c r="AY197" s="19" t="s">
        <v>115</v>
      </c>
      <c r="BE197" s="214">
        <f>IF(N197="základní",J197,0)</f>
        <v>0</v>
      </c>
      <c r="BF197" s="214">
        <f>IF(N197="snížená",J197,0)</f>
        <v>0</v>
      </c>
      <c r="BG197" s="214">
        <f>IF(N197="zákl. přenesená",J197,0)</f>
        <v>0</v>
      </c>
      <c r="BH197" s="214">
        <f>IF(N197="sníž. přenesená",J197,0)</f>
        <v>0</v>
      </c>
      <c r="BI197" s="214">
        <f>IF(N197="nulová",J197,0)</f>
        <v>0</v>
      </c>
      <c r="BJ197" s="19" t="s">
        <v>83</v>
      </c>
      <c r="BK197" s="214">
        <f>ROUND(I197*H197,2)</f>
        <v>0</v>
      </c>
      <c r="BL197" s="19" t="s">
        <v>122</v>
      </c>
      <c r="BM197" s="213" t="s">
        <v>285</v>
      </c>
    </row>
    <row r="198" spans="1:51" s="13" customFormat="1" ht="12">
      <c r="A198" s="13"/>
      <c r="B198" s="220"/>
      <c r="C198" s="221"/>
      <c r="D198" s="222" t="s">
        <v>126</v>
      </c>
      <c r="E198" s="223" t="s">
        <v>19</v>
      </c>
      <c r="F198" s="224" t="s">
        <v>127</v>
      </c>
      <c r="G198" s="221"/>
      <c r="H198" s="223" t="s">
        <v>19</v>
      </c>
      <c r="I198" s="225"/>
      <c r="J198" s="221"/>
      <c r="K198" s="221"/>
      <c r="L198" s="226"/>
      <c r="M198" s="227"/>
      <c r="N198" s="228"/>
      <c r="O198" s="228"/>
      <c r="P198" s="228"/>
      <c r="Q198" s="228"/>
      <c r="R198" s="228"/>
      <c r="S198" s="228"/>
      <c r="T198" s="22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0" t="s">
        <v>126</v>
      </c>
      <c r="AU198" s="230" t="s">
        <v>85</v>
      </c>
      <c r="AV198" s="13" t="s">
        <v>83</v>
      </c>
      <c r="AW198" s="13" t="s">
        <v>37</v>
      </c>
      <c r="AX198" s="13" t="s">
        <v>75</v>
      </c>
      <c r="AY198" s="230" t="s">
        <v>115</v>
      </c>
    </row>
    <row r="199" spans="1:51" s="14" customFormat="1" ht="12">
      <c r="A199" s="14"/>
      <c r="B199" s="231"/>
      <c r="C199" s="232"/>
      <c r="D199" s="222" t="s">
        <v>126</v>
      </c>
      <c r="E199" s="233" t="s">
        <v>19</v>
      </c>
      <c r="F199" s="234" t="s">
        <v>267</v>
      </c>
      <c r="G199" s="232"/>
      <c r="H199" s="235">
        <v>1</v>
      </c>
      <c r="I199" s="236"/>
      <c r="J199" s="232"/>
      <c r="K199" s="232"/>
      <c r="L199" s="237"/>
      <c r="M199" s="238"/>
      <c r="N199" s="239"/>
      <c r="O199" s="239"/>
      <c r="P199" s="239"/>
      <c r="Q199" s="239"/>
      <c r="R199" s="239"/>
      <c r="S199" s="239"/>
      <c r="T199" s="24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41" t="s">
        <v>126</v>
      </c>
      <c r="AU199" s="241" t="s">
        <v>85</v>
      </c>
      <c r="AV199" s="14" t="s">
        <v>85</v>
      </c>
      <c r="AW199" s="14" t="s">
        <v>37</v>
      </c>
      <c r="AX199" s="14" t="s">
        <v>75</v>
      </c>
      <c r="AY199" s="241" t="s">
        <v>115</v>
      </c>
    </row>
    <row r="200" spans="1:51" s="14" customFormat="1" ht="12">
      <c r="A200" s="14"/>
      <c r="B200" s="231"/>
      <c r="C200" s="232"/>
      <c r="D200" s="222" t="s">
        <v>126</v>
      </c>
      <c r="E200" s="233" t="s">
        <v>19</v>
      </c>
      <c r="F200" s="234" t="s">
        <v>268</v>
      </c>
      <c r="G200" s="232"/>
      <c r="H200" s="235">
        <v>1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4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41" t="s">
        <v>126</v>
      </c>
      <c r="AU200" s="241" t="s">
        <v>85</v>
      </c>
      <c r="AV200" s="14" t="s">
        <v>85</v>
      </c>
      <c r="AW200" s="14" t="s">
        <v>37</v>
      </c>
      <c r="AX200" s="14" t="s">
        <v>75</v>
      </c>
      <c r="AY200" s="241" t="s">
        <v>115</v>
      </c>
    </row>
    <row r="201" spans="1:51" s="16" customFormat="1" ht="12">
      <c r="A201" s="16"/>
      <c r="B201" s="253"/>
      <c r="C201" s="254"/>
      <c r="D201" s="222" t="s">
        <v>126</v>
      </c>
      <c r="E201" s="255" t="s">
        <v>19</v>
      </c>
      <c r="F201" s="256" t="s">
        <v>149</v>
      </c>
      <c r="G201" s="254"/>
      <c r="H201" s="257">
        <v>2</v>
      </c>
      <c r="I201" s="258"/>
      <c r="J201" s="254"/>
      <c r="K201" s="254"/>
      <c r="L201" s="259"/>
      <c r="M201" s="260"/>
      <c r="N201" s="261"/>
      <c r="O201" s="261"/>
      <c r="P201" s="261"/>
      <c r="Q201" s="261"/>
      <c r="R201" s="261"/>
      <c r="S201" s="261"/>
      <c r="T201" s="262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T201" s="263" t="s">
        <v>126</v>
      </c>
      <c r="AU201" s="263" t="s">
        <v>85</v>
      </c>
      <c r="AV201" s="16" t="s">
        <v>122</v>
      </c>
      <c r="AW201" s="16" t="s">
        <v>37</v>
      </c>
      <c r="AX201" s="16" t="s">
        <v>83</v>
      </c>
      <c r="AY201" s="263" t="s">
        <v>115</v>
      </c>
    </row>
    <row r="202" spans="1:65" s="2" customFormat="1" ht="24.15" customHeight="1">
      <c r="A202" s="40"/>
      <c r="B202" s="41"/>
      <c r="C202" s="202" t="s">
        <v>286</v>
      </c>
      <c r="D202" s="202" t="s">
        <v>117</v>
      </c>
      <c r="E202" s="203" t="s">
        <v>287</v>
      </c>
      <c r="F202" s="204" t="s">
        <v>288</v>
      </c>
      <c r="G202" s="205" t="s">
        <v>289</v>
      </c>
      <c r="H202" s="206">
        <v>4</v>
      </c>
      <c r="I202" s="207"/>
      <c r="J202" s="208">
        <f>ROUND(I202*H202,2)</f>
        <v>0</v>
      </c>
      <c r="K202" s="204" t="s">
        <v>121</v>
      </c>
      <c r="L202" s="46"/>
      <c r="M202" s="209" t="s">
        <v>19</v>
      </c>
      <c r="N202" s="210" t="s">
        <v>46</v>
      </c>
      <c r="O202" s="86"/>
      <c r="P202" s="211">
        <f>O202*H202</f>
        <v>0</v>
      </c>
      <c r="Q202" s="211">
        <v>0.1294996</v>
      </c>
      <c r="R202" s="211">
        <f>Q202*H202</f>
        <v>0.5179984</v>
      </c>
      <c r="S202" s="211">
        <v>0</v>
      </c>
      <c r="T202" s="212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3" t="s">
        <v>122</v>
      </c>
      <c r="AT202" s="213" t="s">
        <v>117</v>
      </c>
      <c r="AU202" s="213" t="s">
        <v>85</v>
      </c>
      <c r="AY202" s="19" t="s">
        <v>115</v>
      </c>
      <c r="BE202" s="214">
        <f>IF(N202="základní",J202,0)</f>
        <v>0</v>
      </c>
      <c r="BF202" s="214">
        <f>IF(N202="snížená",J202,0)</f>
        <v>0</v>
      </c>
      <c r="BG202" s="214">
        <f>IF(N202="zákl. přenesená",J202,0)</f>
        <v>0</v>
      </c>
      <c r="BH202" s="214">
        <f>IF(N202="sníž. přenesená",J202,0)</f>
        <v>0</v>
      </c>
      <c r="BI202" s="214">
        <f>IF(N202="nulová",J202,0)</f>
        <v>0</v>
      </c>
      <c r="BJ202" s="19" t="s">
        <v>83</v>
      </c>
      <c r="BK202" s="214">
        <f>ROUND(I202*H202,2)</f>
        <v>0</v>
      </c>
      <c r="BL202" s="19" t="s">
        <v>122</v>
      </c>
      <c r="BM202" s="213" t="s">
        <v>290</v>
      </c>
    </row>
    <row r="203" spans="1:47" s="2" customFormat="1" ht="12">
      <c r="A203" s="40"/>
      <c r="B203" s="41"/>
      <c r="C203" s="42"/>
      <c r="D203" s="215" t="s">
        <v>124</v>
      </c>
      <c r="E203" s="42"/>
      <c r="F203" s="216" t="s">
        <v>291</v>
      </c>
      <c r="G203" s="42"/>
      <c r="H203" s="42"/>
      <c r="I203" s="217"/>
      <c r="J203" s="42"/>
      <c r="K203" s="42"/>
      <c r="L203" s="46"/>
      <c r="M203" s="218"/>
      <c r="N203" s="219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124</v>
      </c>
      <c r="AU203" s="19" t="s">
        <v>85</v>
      </c>
    </row>
    <row r="204" spans="1:51" s="13" customFormat="1" ht="12">
      <c r="A204" s="13"/>
      <c r="B204" s="220"/>
      <c r="C204" s="221"/>
      <c r="D204" s="222" t="s">
        <v>126</v>
      </c>
      <c r="E204" s="223" t="s">
        <v>19</v>
      </c>
      <c r="F204" s="224" t="s">
        <v>187</v>
      </c>
      <c r="G204" s="221"/>
      <c r="H204" s="223" t="s">
        <v>19</v>
      </c>
      <c r="I204" s="225"/>
      <c r="J204" s="221"/>
      <c r="K204" s="221"/>
      <c r="L204" s="226"/>
      <c r="M204" s="227"/>
      <c r="N204" s="228"/>
      <c r="O204" s="228"/>
      <c r="P204" s="228"/>
      <c r="Q204" s="228"/>
      <c r="R204" s="228"/>
      <c r="S204" s="228"/>
      <c r="T204" s="22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0" t="s">
        <v>126</v>
      </c>
      <c r="AU204" s="230" t="s">
        <v>85</v>
      </c>
      <c r="AV204" s="13" t="s">
        <v>83</v>
      </c>
      <c r="AW204" s="13" t="s">
        <v>37</v>
      </c>
      <c r="AX204" s="13" t="s">
        <v>75</v>
      </c>
      <c r="AY204" s="230" t="s">
        <v>115</v>
      </c>
    </row>
    <row r="205" spans="1:51" s="14" customFormat="1" ht="12">
      <c r="A205" s="14"/>
      <c r="B205" s="231"/>
      <c r="C205" s="232"/>
      <c r="D205" s="222" t="s">
        <v>126</v>
      </c>
      <c r="E205" s="233" t="s">
        <v>19</v>
      </c>
      <c r="F205" s="234" t="s">
        <v>292</v>
      </c>
      <c r="G205" s="232"/>
      <c r="H205" s="235">
        <v>4</v>
      </c>
      <c r="I205" s="236"/>
      <c r="J205" s="232"/>
      <c r="K205" s="232"/>
      <c r="L205" s="237"/>
      <c r="M205" s="238"/>
      <c r="N205" s="239"/>
      <c r="O205" s="239"/>
      <c r="P205" s="239"/>
      <c r="Q205" s="239"/>
      <c r="R205" s="239"/>
      <c r="S205" s="239"/>
      <c r="T205" s="24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41" t="s">
        <v>126</v>
      </c>
      <c r="AU205" s="241" t="s">
        <v>85</v>
      </c>
      <c r="AV205" s="14" t="s">
        <v>85</v>
      </c>
      <c r="AW205" s="14" t="s">
        <v>37</v>
      </c>
      <c r="AX205" s="14" t="s">
        <v>83</v>
      </c>
      <c r="AY205" s="241" t="s">
        <v>115</v>
      </c>
    </row>
    <row r="206" spans="1:65" s="2" customFormat="1" ht="16.5" customHeight="1">
      <c r="A206" s="40"/>
      <c r="B206" s="41"/>
      <c r="C206" s="264" t="s">
        <v>293</v>
      </c>
      <c r="D206" s="264" t="s">
        <v>190</v>
      </c>
      <c r="E206" s="265" t="s">
        <v>294</v>
      </c>
      <c r="F206" s="266" t="s">
        <v>295</v>
      </c>
      <c r="G206" s="267" t="s">
        <v>289</v>
      </c>
      <c r="H206" s="268">
        <v>4</v>
      </c>
      <c r="I206" s="269"/>
      <c r="J206" s="270">
        <f>ROUND(I206*H206,2)</f>
        <v>0</v>
      </c>
      <c r="K206" s="266" t="s">
        <v>121</v>
      </c>
      <c r="L206" s="271"/>
      <c r="M206" s="272" t="s">
        <v>19</v>
      </c>
      <c r="N206" s="273" t="s">
        <v>46</v>
      </c>
      <c r="O206" s="86"/>
      <c r="P206" s="211">
        <f>O206*H206</f>
        <v>0</v>
      </c>
      <c r="Q206" s="211">
        <v>0.045</v>
      </c>
      <c r="R206" s="211">
        <f>Q206*H206</f>
        <v>0.18</v>
      </c>
      <c r="S206" s="211">
        <v>0</v>
      </c>
      <c r="T206" s="212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13" t="s">
        <v>169</v>
      </c>
      <c r="AT206" s="213" t="s">
        <v>190</v>
      </c>
      <c r="AU206" s="213" t="s">
        <v>85</v>
      </c>
      <c r="AY206" s="19" t="s">
        <v>115</v>
      </c>
      <c r="BE206" s="214">
        <f>IF(N206="základní",J206,0)</f>
        <v>0</v>
      </c>
      <c r="BF206" s="214">
        <f>IF(N206="snížená",J206,0)</f>
        <v>0</v>
      </c>
      <c r="BG206" s="214">
        <f>IF(N206="zákl. přenesená",J206,0)</f>
        <v>0</v>
      </c>
      <c r="BH206" s="214">
        <f>IF(N206="sníž. přenesená",J206,0)</f>
        <v>0</v>
      </c>
      <c r="BI206" s="214">
        <f>IF(N206="nulová",J206,0)</f>
        <v>0</v>
      </c>
      <c r="BJ206" s="19" t="s">
        <v>83</v>
      </c>
      <c r="BK206" s="214">
        <f>ROUND(I206*H206,2)</f>
        <v>0</v>
      </c>
      <c r="BL206" s="19" t="s">
        <v>122</v>
      </c>
      <c r="BM206" s="213" t="s">
        <v>296</v>
      </c>
    </row>
    <row r="207" spans="1:51" s="13" customFormat="1" ht="12">
      <c r="A207" s="13"/>
      <c r="B207" s="220"/>
      <c r="C207" s="221"/>
      <c r="D207" s="222" t="s">
        <v>126</v>
      </c>
      <c r="E207" s="223" t="s">
        <v>19</v>
      </c>
      <c r="F207" s="224" t="s">
        <v>127</v>
      </c>
      <c r="G207" s="221"/>
      <c r="H207" s="223" t="s">
        <v>19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0" t="s">
        <v>126</v>
      </c>
      <c r="AU207" s="230" t="s">
        <v>85</v>
      </c>
      <c r="AV207" s="13" t="s">
        <v>83</v>
      </c>
      <c r="AW207" s="13" t="s">
        <v>37</v>
      </c>
      <c r="AX207" s="13" t="s">
        <v>75</v>
      </c>
      <c r="AY207" s="230" t="s">
        <v>115</v>
      </c>
    </row>
    <row r="208" spans="1:51" s="14" customFormat="1" ht="12">
      <c r="A208" s="14"/>
      <c r="B208" s="231"/>
      <c r="C208" s="232"/>
      <c r="D208" s="222" t="s">
        <v>126</v>
      </c>
      <c r="E208" s="233" t="s">
        <v>19</v>
      </c>
      <c r="F208" s="234" t="s">
        <v>297</v>
      </c>
      <c r="G208" s="232"/>
      <c r="H208" s="235">
        <v>4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4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41" t="s">
        <v>126</v>
      </c>
      <c r="AU208" s="241" t="s">
        <v>85</v>
      </c>
      <c r="AV208" s="14" t="s">
        <v>85</v>
      </c>
      <c r="AW208" s="14" t="s">
        <v>37</v>
      </c>
      <c r="AX208" s="14" t="s">
        <v>83</v>
      </c>
      <c r="AY208" s="241" t="s">
        <v>115</v>
      </c>
    </row>
    <row r="209" spans="1:65" s="2" customFormat="1" ht="21.75" customHeight="1">
      <c r="A209" s="40"/>
      <c r="B209" s="41"/>
      <c r="C209" s="202" t="s">
        <v>298</v>
      </c>
      <c r="D209" s="202" t="s">
        <v>117</v>
      </c>
      <c r="E209" s="203" t="s">
        <v>299</v>
      </c>
      <c r="F209" s="204" t="s">
        <v>300</v>
      </c>
      <c r="G209" s="205" t="s">
        <v>289</v>
      </c>
      <c r="H209" s="206">
        <v>11</v>
      </c>
      <c r="I209" s="207"/>
      <c r="J209" s="208">
        <f>ROUND(I209*H209,2)</f>
        <v>0</v>
      </c>
      <c r="K209" s="204" t="s">
        <v>121</v>
      </c>
      <c r="L209" s="46"/>
      <c r="M209" s="209" t="s">
        <v>19</v>
      </c>
      <c r="N209" s="210" t="s">
        <v>46</v>
      </c>
      <c r="O209" s="86"/>
      <c r="P209" s="211">
        <f>O209*H209</f>
        <v>0</v>
      </c>
      <c r="Q209" s="211">
        <v>1.357E-06</v>
      </c>
      <c r="R209" s="211">
        <f>Q209*H209</f>
        <v>1.4927000000000001E-05</v>
      </c>
      <c r="S209" s="211">
        <v>0</v>
      </c>
      <c r="T209" s="212">
        <f>S209*H209</f>
        <v>0</v>
      </c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R209" s="213" t="s">
        <v>122</v>
      </c>
      <c r="AT209" s="213" t="s">
        <v>117</v>
      </c>
      <c r="AU209" s="213" t="s">
        <v>85</v>
      </c>
      <c r="AY209" s="19" t="s">
        <v>115</v>
      </c>
      <c r="BE209" s="214">
        <f>IF(N209="základní",J209,0)</f>
        <v>0</v>
      </c>
      <c r="BF209" s="214">
        <f>IF(N209="snížená",J209,0)</f>
        <v>0</v>
      </c>
      <c r="BG209" s="214">
        <f>IF(N209="zákl. přenesená",J209,0)</f>
        <v>0</v>
      </c>
      <c r="BH209" s="214">
        <f>IF(N209="sníž. přenesená",J209,0)</f>
        <v>0</v>
      </c>
      <c r="BI209" s="214">
        <f>IF(N209="nulová",J209,0)</f>
        <v>0</v>
      </c>
      <c r="BJ209" s="19" t="s">
        <v>83</v>
      </c>
      <c r="BK209" s="214">
        <f>ROUND(I209*H209,2)</f>
        <v>0</v>
      </c>
      <c r="BL209" s="19" t="s">
        <v>122</v>
      </c>
      <c r="BM209" s="213" t="s">
        <v>301</v>
      </c>
    </row>
    <row r="210" spans="1:47" s="2" customFormat="1" ht="12">
      <c r="A210" s="40"/>
      <c r="B210" s="41"/>
      <c r="C210" s="42"/>
      <c r="D210" s="215" t="s">
        <v>124</v>
      </c>
      <c r="E210" s="42"/>
      <c r="F210" s="216" t="s">
        <v>302</v>
      </c>
      <c r="G210" s="42"/>
      <c r="H210" s="42"/>
      <c r="I210" s="217"/>
      <c r="J210" s="42"/>
      <c r="K210" s="42"/>
      <c r="L210" s="46"/>
      <c r="M210" s="218"/>
      <c r="N210" s="219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124</v>
      </c>
      <c r="AU210" s="19" t="s">
        <v>85</v>
      </c>
    </row>
    <row r="211" spans="1:51" s="13" customFormat="1" ht="12">
      <c r="A211" s="13"/>
      <c r="B211" s="220"/>
      <c r="C211" s="221"/>
      <c r="D211" s="222" t="s">
        <v>126</v>
      </c>
      <c r="E211" s="223" t="s">
        <v>19</v>
      </c>
      <c r="F211" s="224" t="s">
        <v>127</v>
      </c>
      <c r="G211" s="221"/>
      <c r="H211" s="223" t="s">
        <v>19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0" t="s">
        <v>126</v>
      </c>
      <c r="AU211" s="230" t="s">
        <v>85</v>
      </c>
      <c r="AV211" s="13" t="s">
        <v>83</v>
      </c>
      <c r="AW211" s="13" t="s">
        <v>37</v>
      </c>
      <c r="AX211" s="13" t="s">
        <v>75</v>
      </c>
      <c r="AY211" s="230" t="s">
        <v>115</v>
      </c>
    </row>
    <row r="212" spans="1:51" s="14" customFormat="1" ht="12">
      <c r="A212" s="14"/>
      <c r="B212" s="231"/>
      <c r="C212" s="232"/>
      <c r="D212" s="222" t="s">
        <v>126</v>
      </c>
      <c r="E212" s="233" t="s">
        <v>19</v>
      </c>
      <c r="F212" s="234" t="s">
        <v>303</v>
      </c>
      <c r="G212" s="232"/>
      <c r="H212" s="235">
        <v>11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4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41" t="s">
        <v>126</v>
      </c>
      <c r="AU212" s="241" t="s">
        <v>85</v>
      </c>
      <c r="AV212" s="14" t="s">
        <v>85</v>
      </c>
      <c r="AW212" s="14" t="s">
        <v>37</v>
      </c>
      <c r="AX212" s="14" t="s">
        <v>83</v>
      </c>
      <c r="AY212" s="241" t="s">
        <v>115</v>
      </c>
    </row>
    <row r="213" spans="1:65" s="2" customFormat="1" ht="24.15" customHeight="1">
      <c r="A213" s="40"/>
      <c r="B213" s="41"/>
      <c r="C213" s="202" t="s">
        <v>304</v>
      </c>
      <c r="D213" s="202" t="s">
        <v>117</v>
      </c>
      <c r="E213" s="203" t="s">
        <v>305</v>
      </c>
      <c r="F213" s="204" t="s">
        <v>306</v>
      </c>
      <c r="G213" s="205" t="s">
        <v>289</v>
      </c>
      <c r="H213" s="206">
        <v>11</v>
      </c>
      <c r="I213" s="207"/>
      <c r="J213" s="208">
        <f>ROUND(I213*H213,2)</f>
        <v>0</v>
      </c>
      <c r="K213" s="204" t="s">
        <v>121</v>
      </c>
      <c r="L213" s="46"/>
      <c r="M213" s="209" t="s">
        <v>19</v>
      </c>
      <c r="N213" s="210" t="s">
        <v>46</v>
      </c>
      <c r="O213" s="86"/>
      <c r="P213" s="211">
        <f>O213*H213</f>
        <v>0</v>
      </c>
      <c r="Q213" s="211">
        <v>0.0001648</v>
      </c>
      <c r="R213" s="211">
        <f>Q213*H213</f>
        <v>0.0018127999999999998</v>
      </c>
      <c r="S213" s="211">
        <v>0</v>
      </c>
      <c r="T213" s="212">
        <f>S213*H213</f>
        <v>0</v>
      </c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R213" s="213" t="s">
        <v>122</v>
      </c>
      <c r="AT213" s="213" t="s">
        <v>117</v>
      </c>
      <c r="AU213" s="213" t="s">
        <v>85</v>
      </c>
      <c r="AY213" s="19" t="s">
        <v>115</v>
      </c>
      <c r="BE213" s="214">
        <f>IF(N213="základní",J213,0)</f>
        <v>0</v>
      </c>
      <c r="BF213" s="214">
        <f>IF(N213="snížená",J213,0)</f>
        <v>0</v>
      </c>
      <c r="BG213" s="214">
        <f>IF(N213="zákl. přenesená",J213,0)</f>
        <v>0</v>
      </c>
      <c r="BH213" s="214">
        <f>IF(N213="sníž. přenesená",J213,0)</f>
        <v>0</v>
      </c>
      <c r="BI213" s="214">
        <f>IF(N213="nulová",J213,0)</f>
        <v>0</v>
      </c>
      <c r="BJ213" s="19" t="s">
        <v>83</v>
      </c>
      <c r="BK213" s="214">
        <f>ROUND(I213*H213,2)</f>
        <v>0</v>
      </c>
      <c r="BL213" s="19" t="s">
        <v>122</v>
      </c>
      <c r="BM213" s="213" t="s">
        <v>307</v>
      </c>
    </row>
    <row r="214" spans="1:47" s="2" customFormat="1" ht="12">
      <c r="A214" s="40"/>
      <c r="B214" s="41"/>
      <c r="C214" s="42"/>
      <c r="D214" s="215" t="s">
        <v>124</v>
      </c>
      <c r="E214" s="42"/>
      <c r="F214" s="216" t="s">
        <v>308</v>
      </c>
      <c r="G214" s="42"/>
      <c r="H214" s="42"/>
      <c r="I214" s="217"/>
      <c r="J214" s="42"/>
      <c r="K214" s="42"/>
      <c r="L214" s="46"/>
      <c r="M214" s="218"/>
      <c r="N214" s="219"/>
      <c r="O214" s="86"/>
      <c r="P214" s="86"/>
      <c r="Q214" s="86"/>
      <c r="R214" s="86"/>
      <c r="S214" s="86"/>
      <c r="T214" s="87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T214" s="19" t="s">
        <v>124</v>
      </c>
      <c r="AU214" s="19" t="s">
        <v>85</v>
      </c>
    </row>
    <row r="215" spans="1:51" s="13" customFormat="1" ht="12">
      <c r="A215" s="13"/>
      <c r="B215" s="220"/>
      <c r="C215" s="221"/>
      <c r="D215" s="222" t="s">
        <v>126</v>
      </c>
      <c r="E215" s="223" t="s">
        <v>19</v>
      </c>
      <c r="F215" s="224" t="s">
        <v>127</v>
      </c>
      <c r="G215" s="221"/>
      <c r="H215" s="223" t="s">
        <v>19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0" t="s">
        <v>126</v>
      </c>
      <c r="AU215" s="230" t="s">
        <v>85</v>
      </c>
      <c r="AV215" s="13" t="s">
        <v>83</v>
      </c>
      <c r="AW215" s="13" t="s">
        <v>37</v>
      </c>
      <c r="AX215" s="13" t="s">
        <v>75</v>
      </c>
      <c r="AY215" s="230" t="s">
        <v>115</v>
      </c>
    </row>
    <row r="216" spans="1:51" s="14" customFormat="1" ht="12">
      <c r="A216" s="14"/>
      <c r="B216" s="231"/>
      <c r="C216" s="232"/>
      <c r="D216" s="222" t="s">
        <v>126</v>
      </c>
      <c r="E216" s="233" t="s">
        <v>19</v>
      </c>
      <c r="F216" s="234" t="s">
        <v>303</v>
      </c>
      <c r="G216" s="232"/>
      <c r="H216" s="235">
        <v>11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4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1" t="s">
        <v>126</v>
      </c>
      <c r="AU216" s="241" t="s">
        <v>85</v>
      </c>
      <c r="AV216" s="14" t="s">
        <v>85</v>
      </c>
      <c r="AW216" s="14" t="s">
        <v>37</v>
      </c>
      <c r="AX216" s="14" t="s">
        <v>83</v>
      </c>
      <c r="AY216" s="241" t="s">
        <v>115</v>
      </c>
    </row>
    <row r="217" spans="1:63" s="12" customFormat="1" ht="22.8" customHeight="1">
      <c r="A217" s="12"/>
      <c r="B217" s="186"/>
      <c r="C217" s="187"/>
      <c r="D217" s="188" t="s">
        <v>74</v>
      </c>
      <c r="E217" s="200" t="s">
        <v>309</v>
      </c>
      <c r="F217" s="200" t="s">
        <v>310</v>
      </c>
      <c r="G217" s="187"/>
      <c r="H217" s="187"/>
      <c r="I217" s="190"/>
      <c r="J217" s="201">
        <f>BK217</f>
        <v>0</v>
      </c>
      <c r="K217" s="187"/>
      <c r="L217" s="192"/>
      <c r="M217" s="193"/>
      <c r="N217" s="194"/>
      <c r="O217" s="194"/>
      <c r="P217" s="195">
        <f>SUM(P218:P229)</f>
        <v>0</v>
      </c>
      <c r="Q217" s="194"/>
      <c r="R217" s="195">
        <f>SUM(R218:R229)</f>
        <v>0</v>
      </c>
      <c r="S217" s="194"/>
      <c r="T217" s="196">
        <f>SUM(T218:T229)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197" t="s">
        <v>83</v>
      </c>
      <c r="AT217" s="198" t="s">
        <v>74</v>
      </c>
      <c r="AU217" s="198" t="s">
        <v>83</v>
      </c>
      <c r="AY217" s="197" t="s">
        <v>115</v>
      </c>
      <c r="BK217" s="199">
        <f>SUM(BK218:BK229)</f>
        <v>0</v>
      </c>
    </row>
    <row r="218" spans="1:65" s="2" customFormat="1" ht="24.15" customHeight="1">
      <c r="A218" s="40"/>
      <c r="B218" s="41"/>
      <c r="C218" s="202" t="s">
        <v>311</v>
      </c>
      <c r="D218" s="202" t="s">
        <v>117</v>
      </c>
      <c r="E218" s="203" t="s">
        <v>312</v>
      </c>
      <c r="F218" s="204" t="s">
        <v>313</v>
      </c>
      <c r="G218" s="205" t="s">
        <v>172</v>
      </c>
      <c r="H218" s="206">
        <v>0.49</v>
      </c>
      <c r="I218" s="207"/>
      <c r="J218" s="208">
        <f>ROUND(I218*H218,2)</f>
        <v>0</v>
      </c>
      <c r="K218" s="204" t="s">
        <v>121</v>
      </c>
      <c r="L218" s="46"/>
      <c r="M218" s="209" t="s">
        <v>19</v>
      </c>
      <c r="N218" s="210" t="s">
        <v>46</v>
      </c>
      <c r="O218" s="86"/>
      <c r="P218" s="211">
        <f>O218*H218</f>
        <v>0</v>
      </c>
      <c r="Q218" s="211">
        <v>0</v>
      </c>
      <c r="R218" s="211">
        <f>Q218*H218</f>
        <v>0</v>
      </c>
      <c r="S218" s="211">
        <v>0</v>
      </c>
      <c r="T218" s="212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13" t="s">
        <v>122</v>
      </c>
      <c r="AT218" s="213" t="s">
        <v>117</v>
      </c>
      <c r="AU218" s="213" t="s">
        <v>85</v>
      </c>
      <c r="AY218" s="19" t="s">
        <v>115</v>
      </c>
      <c r="BE218" s="214">
        <f>IF(N218="základní",J218,0)</f>
        <v>0</v>
      </c>
      <c r="BF218" s="214">
        <f>IF(N218="snížená",J218,0)</f>
        <v>0</v>
      </c>
      <c r="BG218" s="214">
        <f>IF(N218="zákl. přenesená",J218,0)</f>
        <v>0</v>
      </c>
      <c r="BH218" s="214">
        <f>IF(N218="sníž. přenesená",J218,0)</f>
        <v>0</v>
      </c>
      <c r="BI218" s="214">
        <f>IF(N218="nulová",J218,0)</f>
        <v>0</v>
      </c>
      <c r="BJ218" s="19" t="s">
        <v>83</v>
      </c>
      <c r="BK218" s="214">
        <f>ROUND(I218*H218,2)</f>
        <v>0</v>
      </c>
      <c r="BL218" s="19" t="s">
        <v>122</v>
      </c>
      <c r="BM218" s="213" t="s">
        <v>314</v>
      </c>
    </row>
    <row r="219" spans="1:47" s="2" customFormat="1" ht="12">
      <c r="A219" s="40"/>
      <c r="B219" s="41"/>
      <c r="C219" s="42"/>
      <c r="D219" s="215" t="s">
        <v>124</v>
      </c>
      <c r="E219" s="42"/>
      <c r="F219" s="216" t="s">
        <v>315</v>
      </c>
      <c r="G219" s="42"/>
      <c r="H219" s="42"/>
      <c r="I219" s="217"/>
      <c r="J219" s="42"/>
      <c r="K219" s="42"/>
      <c r="L219" s="46"/>
      <c r="M219" s="218"/>
      <c r="N219" s="219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124</v>
      </c>
      <c r="AU219" s="19" t="s">
        <v>85</v>
      </c>
    </row>
    <row r="220" spans="1:51" s="14" customFormat="1" ht="12">
      <c r="A220" s="14"/>
      <c r="B220" s="231"/>
      <c r="C220" s="232"/>
      <c r="D220" s="222" t="s">
        <v>126</v>
      </c>
      <c r="E220" s="233" t="s">
        <v>19</v>
      </c>
      <c r="F220" s="234" t="s">
        <v>316</v>
      </c>
      <c r="G220" s="232"/>
      <c r="H220" s="235">
        <v>0.49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4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41" t="s">
        <v>126</v>
      </c>
      <c r="AU220" s="241" t="s">
        <v>85</v>
      </c>
      <c r="AV220" s="14" t="s">
        <v>85</v>
      </c>
      <c r="AW220" s="14" t="s">
        <v>37</v>
      </c>
      <c r="AX220" s="14" t="s">
        <v>83</v>
      </c>
      <c r="AY220" s="241" t="s">
        <v>115</v>
      </c>
    </row>
    <row r="221" spans="1:65" s="2" customFormat="1" ht="24.15" customHeight="1">
      <c r="A221" s="40"/>
      <c r="B221" s="41"/>
      <c r="C221" s="202" t="s">
        <v>317</v>
      </c>
      <c r="D221" s="202" t="s">
        <v>117</v>
      </c>
      <c r="E221" s="203" t="s">
        <v>318</v>
      </c>
      <c r="F221" s="204" t="s">
        <v>319</v>
      </c>
      <c r="G221" s="205" t="s">
        <v>172</v>
      </c>
      <c r="H221" s="206">
        <v>6.86</v>
      </c>
      <c r="I221" s="207"/>
      <c r="J221" s="208">
        <f>ROUND(I221*H221,2)</f>
        <v>0</v>
      </c>
      <c r="K221" s="204" t="s">
        <v>121</v>
      </c>
      <c r="L221" s="46"/>
      <c r="M221" s="209" t="s">
        <v>19</v>
      </c>
      <c r="N221" s="210" t="s">
        <v>46</v>
      </c>
      <c r="O221" s="86"/>
      <c r="P221" s="211">
        <f>O221*H221</f>
        <v>0</v>
      </c>
      <c r="Q221" s="211">
        <v>0</v>
      </c>
      <c r="R221" s="211">
        <f>Q221*H221</f>
        <v>0</v>
      </c>
      <c r="S221" s="211">
        <v>0</v>
      </c>
      <c r="T221" s="212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13" t="s">
        <v>122</v>
      </c>
      <c r="AT221" s="213" t="s">
        <v>117</v>
      </c>
      <c r="AU221" s="213" t="s">
        <v>85</v>
      </c>
      <c r="AY221" s="19" t="s">
        <v>115</v>
      </c>
      <c r="BE221" s="214">
        <f>IF(N221="základní",J221,0)</f>
        <v>0</v>
      </c>
      <c r="BF221" s="214">
        <f>IF(N221="snížená",J221,0)</f>
        <v>0</v>
      </c>
      <c r="BG221" s="214">
        <f>IF(N221="zákl. přenesená",J221,0)</f>
        <v>0</v>
      </c>
      <c r="BH221" s="214">
        <f>IF(N221="sníž. přenesená",J221,0)</f>
        <v>0</v>
      </c>
      <c r="BI221" s="214">
        <f>IF(N221="nulová",J221,0)</f>
        <v>0</v>
      </c>
      <c r="BJ221" s="19" t="s">
        <v>83</v>
      </c>
      <c r="BK221" s="214">
        <f>ROUND(I221*H221,2)</f>
        <v>0</v>
      </c>
      <c r="BL221" s="19" t="s">
        <v>122</v>
      </c>
      <c r="BM221" s="213" t="s">
        <v>320</v>
      </c>
    </row>
    <row r="222" spans="1:47" s="2" customFormat="1" ht="12">
      <c r="A222" s="40"/>
      <c r="B222" s="41"/>
      <c r="C222" s="42"/>
      <c r="D222" s="215" t="s">
        <v>124</v>
      </c>
      <c r="E222" s="42"/>
      <c r="F222" s="216" t="s">
        <v>321</v>
      </c>
      <c r="G222" s="42"/>
      <c r="H222" s="42"/>
      <c r="I222" s="217"/>
      <c r="J222" s="42"/>
      <c r="K222" s="42"/>
      <c r="L222" s="46"/>
      <c r="M222" s="218"/>
      <c r="N222" s="219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124</v>
      </c>
      <c r="AU222" s="19" t="s">
        <v>85</v>
      </c>
    </row>
    <row r="223" spans="1:51" s="14" customFormat="1" ht="12">
      <c r="A223" s="14"/>
      <c r="B223" s="231"/>
      <c r="C223" s="232"/>
      <c r="D223" s="222" t="s">
        <v>126</v>
      </c>
      <c r="E223" s="233" t="s">
        <v>19</v>
      </c>
      <c r="F223" s="234" t="s">
        <v>322</v>
      </c>
      <c r="G223" s="232"/>
      <c r="H223" s="235">
        <v>6.86</v>
      </c>
      <c r="I223" s="236"/>
      <c r="J223" s="232"/>
      <c r="K223" s="232"/>
      <c r="L223" s="237"/>
      <c r="M223" s="238"/>
      <c r="N223" s="239"/>
      <c r="O223" s="239"/>
      <c r="P223" s="239"/>
      <c r="Q223" s="239"/>
      <c r="R223" s="239"/>
      <c r="S223" s="239"/>
      <c r="T223" s="24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41" t="s">
        <v>126</v>
      </c>
      <c r="AU223" s="241" t="s">
        <v>85</v>
      </c>
      <c r="AV223" s="14" t="s">
        <v>85</v>
      </c>
      <c r="AW223" s="14" t="s">
        <v>37</v>
      </c>
      <c r="AX223" s="14" t="s">
        <v>83</v>
      </c>
      <c r="AY223" s="241" t="s">
        <v>115</v>
      </c>
    </row>
    <row r="224" spans="1:65" s="2" customFormat="1" ht="16.5" customHeight="1">
      <c r="A224" s="40"/>
      <c r="B224" s="41"/>
      <c r="C224" s="202" t="s">
        <v>323</v>
      </c>
      <c r="D224" s="202" t="s">
        <v>117</v>
      </c>
      <c r="E224" s="203" t="s">
        <v>324</v>
      </c>
      <c r="F224" s="204" t="s">
        <v>325</v>
      </c>
      <c r="G224" s="205" t="s">
        <v>172</v>
      </c>
      <c r="H224" s="206">
        <v>0.49</v>
      </c>
      <c r="I224" s="207"/>
      <c r="J224" s="208">
        <f>ROUND(I224*H224,2)</f>
        <v>0</v>
      </c>
      <c r="K224" s="204" t="s">
        <v>121</v>
      </c>
      <c r="L224" s="46"/>
      <c r="M224" s="209" t="s">
        <v>19</v>
      </c>
      <c r="N224" s="210" t="s">
        <v>46</v>
      </c>
      <c r="O224" s="86"/>
      <c r="P224" s="211">
        <f>O224*H224</f>
        <v>0</v>
      </c>
      <c r="Q224" s="211">
        <v>0</v>
      </c>
      <c r="R224" s="211">
        <f>Q224*H224</f>
        <v>0</v>
      </c>
      <c r="S224" s="211">
        <v>0</v>
      </c>
      <c r="T224" s="212">
        <f>S224*H224</f>
        <v>0</v>
      </c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R224" s="213" t="s">
        <v>122</v>
      </c>
      <c r="AT224" s="213" t="s">
        <v>117</v>
      </c>
      <c r="AU224" s="213" t="s">
        <v>85</v>
      </c>
      <c r="AY224" s="19" t="s">
        <v>115</v>
      </c>
      <c r="BE224" s="214">
        <f>IF(N224="základní",J224,0)</f>
        <v>0</v>
      </c>
      <c r="BF224" s="214">
        <f>IF(N224="snížená",J224,0)</f>
        <v>0</v>
      </c>
      <c r="BG224" s="214">
        <f>IF(N224="zákl. přenesená",J224,0)</f>
        <v>0</v>
      </c>
      <c r="BH224" s="214">
        <f>IF(N224="sníž. přenesená",J224,0)</f>
        <v>0</v>
      </c>
      <c r="BI224" s="214">
        <f>IF(N224="nulová",J224,0)</f>
        <v>0</v>
      </c>
      <c r="BJ224" s="19" t="s">
        <v>83</v>
      </c>
      <c r="BK224" s="214">
        <f>ROUND(I224*H224,2)</f>
        <v>0</v>
      </c>
      <c r="BL224" s="19" t="s">
        <v>122</v>
      </c>
      <c r="BM224" s="213" t="s">
        <v>326</v>
      </c>
    </row>
    <row r="225" spans="1:47" s="2" customFormat="1" ht="12">
      <c r="A225" s="40"/>
      <c r="B225" s="41"/>
      <c r="C225" s="42"/>
      <c r="D225" s="215" t="s">
        <v>124</v>
      </c>
      <c r="E225" s="42"/>
      <c r="F225" s="216" t="s">
        <v>327</v>
      </c>
      <c r="G225" s="42"/>
      <c r="H225" s="42"/>
      <c r="I225" s="217"/>
      <c r="J225" s="42"/>
      <c r="K225" s="42"/>
      <c r="L225" s="46"/>
      <c r="M225" s="218"/>
      <c r="N225" s="219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124</v>
      </c>
      <c r="AU225" s="19" t="s">
        <v>85</v>
      </c>
    </row>
    <row r="226" spans="1:51" s="14" customFormat="1" ht="12">
      <c r="A226" s="14"/>
      <c r="B226" s="231"/>
      <c r="C226" s="232"/>
      <c r="D226" s="222" t="s">
        <v>126</v>
      </c>
      <c r="E226" s="233" t="s">
        <v>19</v>
      </c>
      <c r="F226" s="234" t="s">
        <v>328</v>
      </c>
      <c r="G226" s="232"/>
      <c r="H226" s="235">
        <v>0.49</v>
      </c>
      <c r="I226" s="236"/>
      <c r="J226" s="232"/>
      <c r="K226" s="232"/>
      <c r="L226" s="237"/>
      <c r="M226" s="238"/>
      <c r="N226" s="239"/>
      <c r="O226" s="239"/>
      <c r="P226" s="239"/>
      <c r="Q226" s="239"/>
      <c r="R226" s="239"/>
      <c r="S226" s="239"/>
      <c r="T226" s="24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41" t="s">
        <v>126</v>
      </c>
      <c r="AU226" s="241" t="s">
        <v>85</v>
      </c>
      <c r="AV226" s="14" t="s">
        <v>85</v>
      </c>
      <c r="AW226" s="14" t="s">
        <v>37</v>
      </c>
      <c r="AX226" s="14" t="s">
        <v>83</v>
      </c>
      <c r="AY226" s="241" t="s">
        <v>115</v>
      </c>
    </row>
    <row r="227" spans="1:65" s="2" customFormat="1" ht="24.15" customHeight="1">
      <c r="A227" s="40"/>
      <c r="B227" s="41"/>
      <c r="C227" s="202" t="s">
        <v>329</v>
      </c>
      <c r="D227" s="202" t="s">
        <v>117</v>
      </c>
      <c r="E227" s="203" t="s">
        <v>330</v>
      </c>
      <c r="F227" s="204" t="s">
        <v>331</v>
      </c>
      <c r="G227" s="205" t="s">
        <v>172</v>
      </c>
      <c r="H227" s="206">
        <v>0.49</v>
      </c>
      <c r="I227" s="207"/>
      <c r="J227" s="208">
        <f>ROUND(I227*H227,2)</f>
        <v>0</v>
      </c>
      <c r="K227" s="204" t="s">
        <v>121</v>
      </c>
      <c r="L227" s="46"/>
      <c r="M227" s="209" t="s">
        <v>19</v>
      </c>
      <c r="N227" s="210" t="s">
        <v>46</v>
      </c>
      <c r="O227" s="86"/>
      <c r="P227" s="211">
        <f>O227*H227</f>
        <v>0</v>
      </c>
      <c r="Q227" s="211">
        <v>0</v>
      </c>
      <c r="R227" s="211">
        <f>Q227*H227</f>
        <v>0</v>
      </c>
      <c r="S227" s="211">
        <v>0</v>
      </c>
      <c r="T227" s="212">
        <f>S227*H227</f>
        <v>0</v>
      </c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R227" s="213" t="s">
        <v>122</v>
      </c>
      <c r="AT227" s="213" t="s">
        <v>117</v>
      </c>
      <c r="AU227" s="213" t="s">
        <v>85</v>
      </c>
      <c r="AY227" s="19" t="s">
        <v>115</v>
      </c>
      <c r="BE227" s="214">
        <f>IF(N227="základní",J227,0)</f>
        <v>0</v>
      </c>
      <c r="BF227" s="214">
        <f>IF(N227="snížená",J227,0)</f>
        <v>0</v>
      </c>
      <c r="BG227" s="214">
        <f>IF(N227="zákl. přenesená",J227,0)</f>
        <v>0</v>
      </c>
      <c r="BH227" s="214">
        <f>IF(N227="sníž. přenesená",J227,0)</f>
        <v>0</v>
      </c>
      <c r="BI227" s="214">
        <f>IF(N227="nulová",J227,0)</f>
        <v>0</v>
      </c>
      <c r="BJ227" s="19" t="s">
        <v>83</v>
      </c>
      <c r="BK227" s="214">
        <f>ROUND(I227*H227,2)</f>
        <v>0</v>
      </c>
      <c r="BL227" s="19" t="s">
        <v>122</v>
      </c>
      <c r="BM227" s="213" t="s">
        <v>332</v>
      </c>
    </row>
    <row r="228" spans="1:47" s="2" customFormat="1" ht="12">
      <c r="A228" s="40"/>
      <c r="B228" s="41"/>
      <c r="C228" s="42"/>
      <c r="D228" s="215" t="s">
        <v>124</v>
      </c>
      <c r="E228" s="42"/>
      <c r="F228" s="216" t="s">
        <v>333</v>
      </c>
      <c r="G228" s="42"/>
      <c r="H228" s="42"/>
      <c r="I228" s="217"/>
      <c r="J228" s="42"/>
      <c r="K228" s="42"/>
      <c r="L228" s="46"/>
      <c r="M228" s="218"/>
      <c r="N228" s="219"/>
      <c r="O228" s="86"/>
      <c r="P228" s="86"/>
      <c r="Q228" s="86"/>
      <c r="R228" s="86"/>
      <c r="S228" s="86"/>
      <c r="T228" s="87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T228" s="19" t="s">
        <v>124</v>
      </c>
      <c r="AU228" s="19" t="s">
        <v>85</v>
      </c>
    </row>
    <row r="229" spans="1:51" s="14" customFormat="1" ht="12">
      <c r="A229" s="14"/>
      <c r="B229" s="231"/>
      <c r="C229" s="232"/>
      <c r="D229" s="222" t="s">
        <v>126</v>
      </c>
      <c r="E229" s="233" t="s">
        <v>19</v>
      </c>
      <c r="F229" s="234" t="s">
        <v>316</v>
      </c>
      <c r="G229" s="232"/>
      <c r="H229" s="235">
        <v>0.49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4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41" t="s">
        <v>126</v>
      </c>
      <c r="AU229" s="241" t="s">
        <v>85</v>
      </c>
      <c r="AV229" s="14" t="s">
        <v>85</v>
      </c>
      <c r="AW229" s="14" t="s">
        <v>37</v>
      </c>
      <c r="AX229" s="14" t="s">
        <v>83</v>
      </c>
      <c r="AY229" s="241" t="s">
        <v>115</v>
      </c>
    </row>
    <row r="230" spans="1:63" s="12" customFormat="1" ht="22.8" customHeight="1">
      <c r="A230" s="12"/>
      <c r="B230" s="186"/>
      <c r="C230" s="187"/>
      <c r="D230" s="188" t="s">
        <v>74</v>
      </c>
      <c r="E230" s="200" t="s">
        <v>334</v>
      </c>
      <c r="F230" s="200" t="s">
        <v>335</v>
      </c>
      <c r="G230" s="187"/>
      <c r="H230" s="187"/>
      <c r="I230" s="190"/>
      <c r="J230" s="201">
        <f>BK230</f>
        <v>0</v>
      </c>
      <c r="K230" s="187"/>
      <c r="L230" s="192"/>
      <c r="M230" s="193"/>
      <c r="N230" s="194"/>
      <c r="O230" s="194"/>
      <c r="P230" s="195">
        <f>SUM(P231:P232)</f>
        <v>0</v>
      </c>
      <c r="Q230" s="194"/>
      <c r="R230" s="195">
        <f>SUM(R231:R232)</f>
        <v>0</v>
      </c>
      <c r="S230" s="194"/>
      <c r="T230" s="196">
        <f>SUM(T231:T232)</f>
        <v>0</v>
      </c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R230" s="197" t="s">
        <v>83</v>
      </c>
      <c r="AT230" s="198" t="s">
        <v>74</v>
      </c>
      <c r="AU230" s="198" t="s">
        <v>83</v>
      </c>
      <c r="AY230" s="197" t="s">
        <v>115</v>
      </c>
      <c r="BK230" s="199">
        <f>SUM(BK231:BK232)</f>
        <v>0</v>
      </c>
    </row>
    <row r="231" spans="1:65" s="2" customFormat="1" ht="24.15" customHeight="1">
      <c r="A231" s="40"/>
      <c r="B231" s="41"/>
      <c r="C231" s="202" t="s">
        <v>336</v>
      </c>
      <c r="D231" s="202" t="s">
        <v>117</v>
      </c>
      <c r="E231" s="203" t="s">
        <v>337</v>
      </c>
      <c r="F231" s="204" t="s">
        <v>338</v>
      </c>
      <c r="G231" s="205" t="s">
        <v>172</v>
      </c>
      <c r="H231" s="206">
        <v>510.85</v>
      </c>
      <c r="I231" s="207"/>
      <c r="J231" s="208">
        <f>ROUND(I231*H231,2)</f>
        <v>0</v>
      </c>
      <c r="K231" s="204" t="s">
        <v>121</v>
      </c>
      <c r="L231" s="46"/>
      <c r="M231" s="209" t="s">
        <v>19</v>
      </c>
      <c r="N231" s="210" t="s">
        <v>46</v>
      </c>
      <c r="O231" s="86"/>
      <c r="P231" s="211">
        <f>O231*H231</f>
        <v>0</v>
      </c>
      <c r="Q231" s="211">
        <v>0</v>
      </c>
      <c r="R231" s="211">
        <f>Q231*H231</f>
        <v>0</v>
      </c>
      <c r="S231" s="211">
        <v>0</v>
      </c>
      <c r="T231" s="212">
        <f>S231*H231</f>
        <v>0</v>
      </c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R231" s="213" t="s">
        <v>122</v>
      </c>
      <c r="AT231" s="213" t="s">
        <v>117</v>
      </c>
      <c r="AU231" s="213" t="s">
        <v>85</v>
      </c>
      <c r="AY231" s="19" t="s">
        <v>115</v>
      </c>
      <c r="BE231" s="214">
        <f>IF(N231="základní",J231,0)</f>
        <v>0</v>
      </c>
      <c r="BF231" s="214">
        <f>IF(N231="snížená",J231,0)</f>
        <v>0</v>
      </c>
      <c r="BG231" s="214">
        <f>IF(N231="zákl. přenesená",J231,0)</f>
        <v>0</v>
      </c>
      <c r="BH231" s="214">
        <f>IF(N231="sníž. přenesená",J231,0)</f>
        <v>0</v>
      </c>
      <c r="BI231" s="214">
        <f>IF(N231="nulová",J231,0)</f>
        <v>0</v>
      </c>
      <c r="BJ231" s="19" t="s">
        <v>83</v>
      </c>
      <c r="BK231" s="214">
        <f>ROUND(I231*H231,2)</f>
        <v>0</v>
      </c>
      <c r="BL231" s="19" t="s">
        <v>122</v>
      </c>
      <c r="BM231" s="213" t="s">
        <v>339</v>
      </c>
    </row>
    <row r="232" spans="1:47" s="2" customFormat="1" ht="12">
      <c r="A232" s="40"/>
      <c r="B232" s="41"/>
      <c r="C232" s="42"/>
      <c r="D232" s="215" t="s">
        <v>124</v>
      </c>
      <c r="E232" s="42"/>
      <c r="F232" s="216" t="s">
        <v>340</v>
      </c>
      <c r="G232" s="42"/>
      <c r="H232" s="42"/>
      <c r="I232" s="217"/>
      <c r="J232" s="42"/>
      <c r="K232" s="42"/>
      <c r="L232" s="46"/>
      <c r="M232" s="218"/>
      <c r="N232" s="219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124</v>
      </c>
      <c r="AU232" s="19" t="s">
        <v>85</v>
      </c>
    </row>
    <row r="233" spans="1:63" s="12" customFormat="1" ht="25.9" customHeight="1">
      <c r="A233" s="12"/>
      <c r="B233" s="186"/>
      <c r="C233" s="187"/>
      <c r="D233" s="188" t="s">
        <v>74</v>
      </c>
      <c r="E233" s="189" t="s">
        <v>341</v>
      </c>
      <c r="F233" s="189" t="s">
        <v>342</v>
      </c>
      <c r="G233" s="187"/>
      <c r="H233" s="187"/>
      <c r="I233" s="190"/>
      <c r="J233" s="191">
        <f>BK233</f>
        <v>0</v>
      </c>
      <c r="K233" s="187"/>
      <c r="L233" s="192"/>
      <c r="M233" s="193"/>
      <c r="N233" s="194"/>
      <c r="O233" s="194"/>
      <c r="P233" s="195">
        <f>SUM(P234:P239)</f>
        <v>0</v>
      </c>
      <c r="Q233" s="194"/>
      <c r="R233" s="195">
        <f>SUM(R234:R239)</f>
        <v>0</v>
      </c>
      <c r="S233" s="194"/>
      <c r="T233" s="196">
        <f>SUM(T234:T239)</f>
        <v>0</v>
      </c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R233" s="197" t="s">
        <v>150</v>
      </c>
      <c r="AT233" s="198" t="s">
        <v>74</v>
      </c>
      <c r="AU233" s="198" t="s">
        <v>75</v>
      </c>
      <c r="AY233" s="197" t="s">
        <v>115</v>
      </c>
      <c r="BK233" s="199">
        <f>SUM(BK234:BK239)</f>
        <v>0</v>
      </c>
    </row>
    <row r="234" spans="1:65" s="2" customFormat="1" ht="16.5" customHeight="1">
      <c r="A234" s="40"/>
      <c r="B234" s="41"/>
      <c r="C234" s="202" t="s">
        <v>343</v>
      </c>
      <c r="D234" s="202" t="s">
        <v>117</v>
      </c>
      <c r="E234" s="203" t="s">
        <v>344</v>
      </c>
      <c r="F234" s="204" t="s">
        <v>345</v>
      </c>
      <c r="G234" s="205" t="s">
        <v>346</v>
      </c>
      <c r="H234" s="206">
        <v>1</v>
      </c>
      <c r="I234" s="207"/>
      <c r="J234" s="208">
        <f>ROUND(I234*H234,2)</f>
        <v>0</v>
      </c>
      <c r="K234" s="204" t="s">
        <v>19</v>
      </c>
      <c r="L234" s="46"/>
      <c r="M234" s="209" t="s">
        <v>19</v>
      </c>
      <c r="N234" s="210" t="s">
        <v>46</v>
      </c>
      <c r="O234" s="86"/>
      <c r="P234" s="211">
        <f>O234*H234</f>
        <v>0</v>
      </c>
      <c r="Q234" s="211">
        <v>0</v>
      </c>
      <c r="R234" s="211">
        <f>Q234*H234</f>
        <v>0</v>
      </c>
      <c r="S234" s="211">
        <v>0</v>
      </c>
      <c r="T234" s="212">
        <f>S234*H234</f>
        <v>0</v>
      </c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R234" s="213" t="s">
        <v>122</v>
      </c>
      <c r="AT234" s="213" t="s">
        <v>117</v>
      </c>
      <c r="AU234" s="213" t="s">
        <v>83</v>
      </c>
      <c r="AY234" s="19" t="s">
        <v>115</v>
      </c>
      <c r="BE234" s="214">
        <f>IF(N234="základní",J234,0)</f>
        <v>0</v>
      </c>
      <c r="BF234" s="214">
        <f>IF(N234="snížená",J234,0)</f>
        <v>0</v>
      </c>
      <c r="BG234" s="214">
        <f>IF(N234="zákl. přenesená",J234,0)</f>
        <v>0</v>
      </c>
      <c r="BH234" s="214">
        <f>IF(N234="sníž. přenesená",J234,0)</f>
        <v>0</v>
      </c>
      <c r="BI234" s="214">
        <f>IF(N234="nulová",J234,0)</f>
        <v>0</v>
      </c>
      <c r="BJ234" s="19" t="s">
        <v>83</v>
      </c>
      <c r="BK234" s="214">
        <f>ROUND(I234*H234,2)</f>
        <v>0</v>
      </c>
      <c r="BL234" s="19" t="s">
        <v>122</v>
      </c>
      <c r="BM234" s="213" t="s">
        <v>347</v>
      </c>
    </row>
    <row r="235" spans="1:65" s="2" customFormat="1" ht="16.5" customHeight="1">
      <c r="A235" s="40"/>
      <c r="B235" s="41"/>
      <c r="C235" s="202" t="s">
        <v>348</v>
      </c>
      <c r="D235" s="202" t="s">
        <v>117</v>
      </c>
      <c r="E235" s="203" t="s">
        <v>349</v>
      </c>
      <c r="F235" s="204" t="s">
        <v>350</v>
      </c>
      <c r="G235" s="205" t="s">
        <v>346</v>
      </c>
      <c r="H235" s="206">
        <v>1</v>
      </c>
      <c r="I235" s="207"/>
      <c r="J235" s="208">
        <f>ROUND(I235*H235,2)</f>
        <v>0</v>
      </c>
      <c r="K235" s="204" t="s">
        <v>19</v>
      </c>
      <c r="L235" s="46"/>
      <c r="M235" s="209" t="s">
        <v>19</v>
      </c>
      <c r="N235" s="210" t="s">
        <v>46</v>
      </c>
      <c r="O235" s="86"/>
      <c r="P235" s="211">
        <f>O235*H235</f>
        <v>0</v>
      </c>
      <c r="Q235" s="211">
        <v>0</v>
      </c>
      <c r="R235" s="211">
        <f>Q235*H235</f>
        <v>0</v>
      </c>
      <c r="S235" s="211">
        <v>0</v>
      </c>
      <c r="T235" s="212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13" t="s">
        <v>122</v>
      </c>
      <c r="AT235" s="213" t="s">
        <v>117</v>
      </c>
      <c r="AU235" s="213" t="s">
        <v>83</v>
      </c>
      <c r="AY235" s="19" t="s">
        <v>115</v>
      </c>
      <c r="BE235" s="214">
        <f>IF(N235="základní",J235,0)</f>
        <v>0</v>
      </c>
      <c r="BF235" s="214">
        <f>IF(N235="snížená",J235,0)</f>
        <v>0</v>
      </c>
      <c r="BG235" s="214">
        <f>IF(N235="zákl. přenesená",J235,0)</f>
        <v>0</v>
      </c>
      <c r="BH235" s="214">
        <f>IF(N235="sníž. přenesená",J235,0)</f>
        <v>0</v>
      </c>
      <c r="BI235" s="214">
        <f>IF(N235="nulová",J235,0)</f>
        <v>0</v>
      </c>
      <c r="BJ235" s="19" t="s">
        <v>83</v>
      </c>
      <c r="BK235" s="214">
        <f>ROUND(I235*H235,2)</f>
        <v>0</v>
      </c>
      <c r="BL235" s="19" t="s">
        <v>122</v>
      </c>
      <c r="BM235" s="213" t="s">
        <v>351</v>
      </c>
    </row>
    <row r="236" spans="1:65" s="2" customFormat="1" ht="66.75" customHeight="1">
      <c r="A236" s="40"/>
      <c r="B236" s="41"/>
      <c r="C236" s="202" t="s">
        <v>352</v>
      </c>
      <c r="D236" s="202" t="s">
        <v>117</v>
      </c>
      <c r="E236" s="203" t="s">
        <v>353</v>
      </c>
      <c r="F236" s="204" t="s">
        <v>354</v>
      </c>
      <c r="G236" s="205" t="s">
        <v>346</v>
      </c>
      <c r="H236" s="206">
        <v>1</v>
      </c>
      <c r="I236" s="207"/>
      <c r="J236" s="208">
        <f>ROUND(I236*H236,2)</f>
        <v>0</v>
      </c>
      <c r="K236" s="204" t="s">
        <v>19</v>
      </c>
      <c r="L236" s="46"/>
      <c r="M236" s="209" t="s">
        <v>19</v>
      </c>
      <c r="N236" s="210" t="s">
        <v>46</v>
      </c>
      <c r="O236" s="86"/>
      <c r="P236" s="211">
        <f>O236*H236</f>
        <v>0</v>
      </c>
      <c r="Q236" s="211">
        <v>0</v>
      </c>
      <c r="R236" s="211">
        <f>Q236*H236</f>
        <v>0</v>
      </c>
      <c r="S236" s="211">
        <v>0</v>
      </c>
      <c r="T236" s="212">
        <f>S236*H236</f>
        <v>0</v>
      </c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R236" s="213" t="s">
        <v>122</v>
      </c>
      <c r="AT236" s="213" t="s">
        <v>117</v>
      </c>
      <c r="AU236" s="213" t="s">
        <v>83</v>
      </c>
      <c r="AY236" s="19" t="s">
        <v>115</v>
      </c>
      <c r="BE236" s="214">
        <f>IF(N236="základní",J236,0)</f>
        <v>0</v>
      </c>
      <c r="BF236" s="214">
        <f>IF(N236="snížená",J236,0)</f>
        <v>0</v>
      </c>
      <c r="BG236" s="214">
        <f>IF(N236="zákl. přenesená",J236,0)</f>
        <v>0</v>
      </c>
      <c r="BH236" s="214">
        <f>IF(N236="sníž. přenesená",J236,0)</f>
        <v>0</v>
      </c>
      <c r="BI236" s="214">
        <f>IF(N236="nulová",J236,0)</f>
        <v>0</v>
      </c>
      <c r="BJ236" s="19" t="s">
        <v>83</v>
      </c>
      <c r="BK236" s="214">
        <f>ROUND(I236*H236,2)</f>
        <v>0</v>
      </c>
      <c r="BL236" s="19" t="s">
        <v>122</v>
      </c>
      <c r="BM236" s="213" t="s">
        <v>355</v>
      </c>
    </row>
    <row r="237" spans="1:65" s="2" customFormat="1" ht="16.5" customHeight="1">
      <c r="A237" s="40"/>
      <c r="B237" s="41"/>
      <c r="C237" s="202" t="s">
        <v>356</v>
      </c>
      <c r="D237" s="202" t="s">
        <v>117</v>
      </c>
      <c r="E237" s="203" t="s">
        <v>357</v>
      </c>
      <c r="F237" s="204" t="s">
        <v>358</v>
      </c>
      <c r="G237" s="205" t="s">
        <v>346</v>
      </c>
      <c r="H237" s="206">
        <v>1</v>
      </c>
      <c r="I237" s="207"/>
      <c r="J237" s="208">
        <f>ROUND(I237*H237,2)</f>
        <v>0</v>
      </c>
      <c r="K237" s="204" t="s">
        <v>19</v>
      </c>
      <c r="L237" s="46"/>
      <c r="M237" s="209" t="s">
        <v>19</v>
      </c>
      <c r="N237" s="210" t="s">
        <v>46</v>
      </c>
      <c r="O237" s="86"/>
      <c r="P237" s="211">
        <f>O237*H237</f>
        <v>0</v>
      </c>
      <c r="Q237" s="211">
        <v>0</v>
      </c>
      <c r="R237" s="211">
        <f>Q237*H237</f>
        <v>0</v>
      </c>
      <c r="S237" s="211">
        <v>0</v>
      </c>
      <c r="T237" s="212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13" t="s">
        <v>122</v>
      </c>
      <c r="AT237" s="213" t="s">
        <v>117</v>
      </c>
      <c r="AU237" s="213" t="s">
        <v>83</v>
      </c>
      <c r="AY237" s="19" t="s">
        <v>115</v>
      </c>
      <c r="BE237" s="214">
        <f>IF(N237="základní",J237,0)</f>
        <v>0</v>
      </c>
      <c r="BF237" s="214">
        <f>IF(N237="snížená",J237,0)</f>
        <v>0</v>
      </c>
      <c r="BG237" s="214">
        <f>IF(N237="zákl. přenesená",J237,0)</f>
        <v>0</v>
      </c>
      <c r="BH237" s="214">
        <f>IF(N237="sníž. přenesená",J237,0)</f>
        <v>0</v>
      </c>
      <c r="BI237" s="214">
        <f>IF(N237="nulová",J237,0)</f>
        <v>0</v>
      </c>
      <c r="BJ237" s="19" t="s">
        <v>83</v>
      </c>
      <c r="BK237" s="214">
        <f>ROUND(I237*H237,2)</f>
        <v>0</v>
      </c>
      <c r="BL237" s="19" t="s">
        <v>122</v>
      </c>
      <c r="BM237" s="213" t="s">
        <v>359</v>
      </c>
    </row>
    <row r="238" spans="1:65" s="2" customFormat="1" ht="16.5" customHeight="1">
      <c r="A238" s="40"/>
      <c r="B238" s="41"/>
      <c r="C238" s="202" t="s">
        <v>360</v>
      </c>
      <c r="D238" s="202" t="s">
        <v>117</v>
      </c>
      <c r="E238" s="203" t="s">
        <v>361</v>
      </c>
      <c r="F238" s="204" t="s">
        <v>362</v>
      </c>
      <c r="G238" s="205" t="s">
        <v>264</v>
      </c>
      <c r="H238" s="206">
        <v>6</v>
      </c>
      <c r="I238" s="207"/>
      <c r="J238" s="208">
        <f>ROUND(I238*H238,2)</f>
        <v>0</v>
      </c>
      <c r="K238" s="204" t="s">
        <v>19</v>
      </c>
      <c r="L238" s="46"/>
      <c r="M238" s="209" t="s">
        <v>19</v>
      </c>
      <c r="N238" s="210" t="s">
        <v>46</v>
      </c>
      <c r="O238" s="86"/>
      <c r="P238" s="211">
        <f>O238*H238</f>
        <v>0</v>
      </c>
      <c r="Q238" s="211">
        <v>0</v>
      </c>
      <c r="R238" s="211">
        <f>Q238*H238</f>
        <v>0</v>
      </c>
      <c r="S238" s="211">
        <v>0</v>
      </c>
      <c r="T238" s="212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13" t="s">
        <v>122</v>
      </c>
      <c r="AT238" s="213" t="s">
        <v>117</v>
      </c>
      <c r="AU238" s="213" t="s">
        <v>83</v>
      </c>
      <c r="AY238" s="19" t="s">
        <v>115</v>
      </c>
      <c r="BE238" s="214">
        <f>IF(N238="základní",J238,0)</f>
        <v>0</v>
      </c>
      <c r="BF238" s="214">
        <f>IF(N238="snížená",J238,0)</f>
        <v>0</v>
      </c>
      <c r="BG238" s="214">
        <f>IF(N238="zákl. přenesená",J238,0)</f>
        <v>0</v>
      </c>
      <c r="BH238" s="214">
        <f>IF(N238="sníž. přenesená",J238,0)</f>
        <v>0</v>
      </c>
      <c r="BI238" s="214">
        <f>IF(N238="nulová",J238,0)</f>
        <v>0</v>
      </c>
      <c r="BJ238" s="19" t="s">
        <v>83</v>
      </c>
      <c r="BK238" s="214">
        <f>ROUND(I238*H238,2)</f>
        <v>0</v>
      </c>
      <c r="BL238" s="19" t="s">
        <v>122</v>
      </c>
      <c r="BM238" s="213" t="s">
        <v>363</v>
      </c>
    </row>
    <row r="239" spans="1:65" s="2" customFormat="1" ht="37.8" customHeight="1">
      <c r="A239" s="40"/>
      <c r="B239" s="41"/>
      <c r="C239" s="202" t="s">
        <v>364</v>
      </c>
      <c r="D239" s="202" t="s">
        <v>117</v>
      </c>
      <c r="E239" s="203" t="s">
        <v>365</v>
      </c>
      <c r="F239" s="204" t="s">
        <v>366</v>
      </c>
      <c r="G239" s="205" t="s">
        <v>346</v>
      </c>
      <c r="H239" s="206">
        <v>1</v>
      </c>
      <c r="I239" s="207"/>
      <c r="J239" s="208">
        <f>ROUND(I239*H239,2)</f>
        <v>0</v>
      </c>
      <c r="K239" s="204" t="s">
        <v>19</v>
      </c>
      <c r="L239" s="46"/>
      <c r="M239" s="274" t="s">
        <v>19</v>
      </c>
      <c r="N239" s="275" t="s">
        <v>46</v>
      </c>
      <c r="O239" s="276"/>
      <c r="P239" s="277">
        <f>O239*H239</f>
        <v>0</v>
      </c>
      <c r="Q239" s="277">
        <v>0</v>
      </c>
      <c r="R239" s="277">
        <f>Q239*H239</f>
        <v>0</v>
      </c>
      <c r="S239" s="277">
        <v>0</v>
      </c>
      <c r="T239" s="278">
        <f>S239*H239</f>
        <v>0</v>
      </c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R239" s="213" t="s">
        <v>122</v>
      </c>
      <c r="AT239" s="213" t="s">
        <v>117</v>
      </c>
      <c r="AU239" s="213" t="s">
        <v>83</v>
      </c>
      <c r="AY239" s="19" t="s">
        <v>115</v>
      </c>
      <c r="BE239" s="214">
        <f>IF(N239="základní",J239,0)</f>
        <v>0</v>
      </c>
      <c r="BF239" s="214">
        <f>IF(N239="snížená",J239,0)</f>
        <v>0</v>
      </c>
      <c r="BG239" s="214">
        <f>IF(N239="zákl. přenesená",J239,0)</f>
        <v>0</v>
      </c>
      <c r="BH239" s="214">
        <f>IF(N239="sníž. přenesená",J239,0)</f>
        <v>0</v>
      </c>
      <c r="BI239" s="214">
        <f>IF(N239="nulová",J239,0)</f>
        <v>0</v>
      </c>
      <c r="BJ239" s="19" t="s">
        <v>83</v>
      </c>
      <c r="BK239" s="214">
        <f>ROUND(I239*H239,2)</f>
        <v>0</v>
      </c>
      <c r="BL239" s="19" t="s">
        <v>122</v>
      </c>
      <c r="BM239" s="213" t="s">
        <v>367</v>
      </c>
    </row>
    <row r="240" spans="1:31" s="2" customFormat="1" ht="6.95" customHeight="1">
      <c r="A240" s="40"/>
      <c r="B240" s="61"/>
      <c r="C240" s="62"/>
      <c r="D240" s="62"/>
      <c r="E240" s="62"/>
      <c r="F240" s="62"/>
      <c r="G240" s="62"/>
      <c r="H240" s="62"/>
      <c r="I240" s="62"/>
      <c r="J240" s="62"/>
      <c r="K240" s="62"/>
      <c r="L240" s="46"/>
      <c r="M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</row>
  </sheetData>
  <sheetProtection password="CC35" sheet="1" objects="1" scenarios="1" formatColumns="0" formatRows="0" autoFilter="0"/>
  <autoFilter ref="C85:K239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hyperlinks>
    <hyperlink ref="F90" r:id="rId1" display="https://podminky.urs.cz/item/CS_URS_2023_01/111301111"/>
    <hyperlink ref="F94" r:id="rId2" display="https://podminky.urs.cz/item/CS_URS_2023_01/113107041"/>
    <hyperlink ref="F98" r:id="rId3" display="https://podminky.urs.cz/item/CS_URS_2023_01/121151103"/>
    <hyperlink ref="F102" r:id="rId4" display="https://podminky.urs.cz/item/CS_URS_2023_01/122151103"/>
    <hyperlink ref="F110" r:id="rId5" display="https://podminky.urs.cz/item/CS_URS_2023_01/132251102"/>
    <hyperlink ref="F113" r:id="rId6" display="https://podminky.urs.cz/item/CS_URS_2023_01/162751117"/>
    <hyperlink ref="F118" r:id="rId7" display="https://podminky.urs.cz/item/CS_URS_2023_01/162751119"/>
    <hyperlink ref="F121" r:id="rId8" display="https://podminky.urs.cz/item/CS_URS_2023_01/171201231"/>
    <hyperlink ref="F124" r:id="rId9" display="https://podminky.urs.cz/item/CS_URS_2023_01/171251201"/>
    <hyperlink ref="F127" r:id="rId10" display="https://podminky.urs.cz/item/CS_URS_2023_01/180405111"/>
    <hyperlink ref="F134" r:id="rId11" display="https://podminky.urs.cz/item/CS_URS_2023_01/181311103"/>
    <hyperlink ref="F143" r:id="rId12" display="https://podminky.urs.cz/item/CS_URS_2023_01/181951112"/>
    <hyperlink ref="F146" r:id="rId13" display="https://podminky.urs.cz/item/CS_URS_2023_01/182151111"/>
    <hyperlink ref="F151" r:id="rId14" display="https://podminky.urs.cz/item/CS_URS_2023_01/564851111"/>
    <hyperlink ref="F155" r:id="rId15" display="https://podminky.urs.cz/item/CS_URS_2023_01/564871116"/>
    <hyperlink ref="F159" r:id="rId16" display="https://podminky.urs.cz/item/CS_URS_2023_01/564931412"/>
    <hyperlink ref="F163" r:id="rId17" display="https://podminky.urs.cz/item/CS_URS_2023_01/569931132"/>
    <hyperlink ref="F167" r:id="rId18" display="https://podminky.urs.cz/item/CS_URS_2023_01/573211109"/>
    <hyperlink ref="F171" r:id="rId19" display="https://podminky.urs.cz/item/CS_URS_2023_01/577144111"/>
    <hyperlink ref="F175" r:id="rId20" display="https://podminky.urs.cz/item/CS_URS_2023_01/577145122"/>
    <hyperlink ref="F180" r:id="rId21" display="https://podminky.urs.cz/item/CS_URS_2023_01/914111111"/>
    <hyperlink ref="F192" r:id="rId22" display="https://podminky.urs.cz/item/CS_URS_2023_01/914511112"/>
    <hyperlink ref="F203" r:id="rId23" display="https://podminky.urs.cz/item/CS_URS_2023_01/916231213"/>
    <hyperlink ref="F210" r:id="rId24" display="https://podminky.urs.cz/item/CS_URS_2023_01/919112211"/>
    <hyperlink ref="F214" r:id="rId25" display="https://podminky.urs.cz/item/CS_URS_2023_01/919121211"/>
    <hyperlink ref="F219" r:id="rId26" display="https://podminky.urs.cz/item/CS_URS_2023_01/997221561"/>
    <hyperlink ref="F222" r:id="rId27" display="https://podminky.urs.cz/item/CS_URS_2023_01/997221569"/>
    <hyperlink ref="F225" r:id="rId28" display="https://podminky.urs.cz/item/CS_URS_2023_01/997221611"/>
    <hyperlink ref="F228" r:id="rId29" display="https://podminky.urs.cz/item/CS_URS_2023_01/997221875"/>
    <hyperlink ref="F232" r:id="rId30" display="https://podminky.urs.cz/item/CS_URS_2023_01/9982251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9" customWidth="1"/>
    <col min="2" max="2" width="1.7109375" style="279" customWidth="1"/>
    <col min="3" max="4" width="5.00390625" style="279" customWidth="1"/>
    <col min="5" max="5" width="11.7109375" style="279" customWidth="1"/>
    <col min="6" max="6" width="9.140625" style="279" customWidth="1"/>
    <col min="7" max="7" width="5.00390625" style="279" customWidth="1"/>
    <col min="8" max="8" width="77.8515625" style="279" customWidth="1"/>
    <col min="9" max="10" width="20.00390625" style="279" customWidth="1"/>
    <col min="11" max="11" width="1.7109375" style="279" customWidth="1"/>
  </cols>
  <sheetData>
    <row r="1" s="1" customFormat="1" ht="37.5" customHeight="1"/>
    <row r="2" spans="2:11" s="1" customFormat="1" ht="7.5" customHeight="1">
      <c r="B2" s="280"/>
      <c r="C2" s="281"/>
      <c r="D2" s="281"/>
      <c r="E2" s="281"/>
      <c r="F2" s="281"/>
      <c r="G2" s="281"/>
      <c r="H2" s="281"/>
      <c r="I2" s="281"/>
      <c r="J2" s="281"/>
      <c r="K2" s="282"/>
    </row>
    <row r="3" spans="2:11" s="17" customFormat="1" ht="45" customHeight="1">
      <c r="B3" s="283"/>
      <c r="C3" s="284" t="s">
        <v>368</v>
      </c>
      <c r="D3" s="284"/>
      <c r="E3" s="284"/>
      <c r="F3" s="284"/>
      <c r="G3" s="284"/>
      <c r="H3" s="284"/>
      <c r="I3" s="284"/>
      <c r="J3" s="284"/>
      <c r="K3" s="285"/>
    </row>
    <row r="4" spans="2:11" s="1" customFormat="1" ht="25.5" customHeight="1">
      <c r="B4" s="286"/>
      <c r="C4" s="287" t="s">
        <v>369</v>
      </c>
      <c r="D4" s="287"/>
      <c r="E4" s="287"/>
      <c r="F4" s="287"/>
      <c r="G4" s="287"/>
      <c r="H4" s="287"/>
      <c r="I4" s="287"/>
      <c r="J4" s="287"/>
      <c r="K4" s="288"/>
    </row>
    <row r="5" spans="2:11" s="1" customFormat="1" ht="5.25" customHeight="1">
      <c r="B5" s="286"/>
      <c r="C5" s="289"/>
      <c r="D5" s="289"/>
      <c r="E5" s="289"/>
      <c r="F5" s="289"/>
      <c r="G5" s="289"/>
      <c r="H5" s="289"/>
      <c r="I5" s="289"/>
      <c r="J5" s="289"/>
      <c r="K5" s="288"/>
    </row>
    <row r="6" spans="2:11" s="1" customFormat="1" ht="15" customHeight="1">
      <c r="B6" s="286"/>
      <c r="C6" s="290" t="s">
        <v>370</v>
      </c>
      <c r="D6" s="290"/>
      <c r="E6" s="290"/>
      <c r="F6" s="290"/>
      <c r="G6" s="290"/>
      <c r="H6" s="290"/>
      <c r="I6" s="290"/>
      <c r="J6" s="290"/>
      <c r="K6" s="288"/>
    </row>
    <row r="7" spans="2:11" s="1" customFormat="1" ht="15" customHeight="1">
      <c r="B7" s="291"/>
      <c r="C7" s="290" t="s">
        <v>371</v>
      </c>
      <c r="D7" s="290"/>
      <c r="E7" s="290"/>
      <c r="F7" s="290"/>
      <c r="G7" s="290"/>
      <c r="H7" s="290"/>
      <c r="I7" s="290"/>
      <c r="J7" s="290"/>
      <c r="K7" s="288"/>
    </row>
    <row r="8" spans="2:11" s="1" customFormat="1" ht="12.75" customHeight="1">
      <c r="B8" s="291"/>
      <c r="C8" s="290"/>
      <c r="D8" s="290"/>
      <c r="E8" s="290"/>
      <c r="F8" s="290"/>
      <c r="G8" s="290"/>
      <c r="H8" s="290"/>
      <c r="I8" s="290"/>
      <c r="J8" s="290"/>
      <c r="K8" s="288"/>
    </row>
    <row r="9" spans="2:11" s="1" customFormat="1" ht="15" customHeight="1">
      <c r="B9" s="291"/>
      <c r="C9" s="290" t="s">
        <v>372</v>
      </c>
      <c r="D9" s="290"/>
      <c r="E9" s="290"/>
      <c r="F9" s="290"/>
      <c r="G9" s="290"/>
      <c r="H9" s="290"/>
      <c r="I9" s="290"/>
      <c r="J9" s="290"/>
      <c r="K9" s="288"/>
    </row>
    <row r="10" spans="2:11" s="1" customFormat="1" ht="15" customHeight="1">
      <c r="B10" s="291"/>
      <c r="C10" s="290"/>
      <c r="D10" s="290" t="s">
        <v>373</v>
      </c>
      <c r="E10" s="290"/>
      <c r="F10" s="290"/>
      <c r="G10" s="290"/>
      <c r="H10" s="290"/>
      <c r="I10" s="290"/>
      <c r="J10" s="290"/>
      <c r="K10" s="288"/>
    </row>
    <row r="11" spans="2:11" s="1" customFormat="1" ht="15" customHeight="1">
      <c r="B11" s="291"/>
      <c r="C11" s="292"/>
      <c r="D11" s="290" t="s">
        <v>374</v>
      </c>
      <c r="E11" s="290"/>
      <c r="F11" s="290"/>
      <c r="G11" s="290"/>
      <c r="H11" s="290"/>
      <c r="I11" s="290"/>
      <c r="J11" s="290"/>
      <c r="K11" s="288"/>
    </row>
    <row r="12" spans="2:11" s="1" customFormat="1" ht="15" customHeight="1">
      <c r="B12" s="291"/>
      <c r="C12" s="292"/>
      <c r="D12" s="290"/>
      <c r="E12" s="290"/>
      <c r="F12" s="290"/>
      <c r="G12" s="290"/>
      <c r="H12" s="290"/>
      <c r="I12" s="290"/>
      <c r="J12" s="290"/>
      <c r="K12" s="288"/>
    </row>
    <row r="13" spans="2:11" s="1" customFormat="1" ht="15" customHeight="1">
      <c r="B13" s="291"/>
      <c r="C13" s="292"/>
      <c r="D13" s="293" t="s">
        <v>375</v>
      </c>
      <c r="E13" s="290"/>
      <c r="F13" s="290"/>
      <c r="G13" s="290"/>
      <c r="H13" s="290"/>
      <c r="I13" s="290"/>
      <c r="J13" s="290"/>
      <c r="K13" s="288"/>
    </row>
    <row r="14" spans="2:11" s="1" customFormat="1" ht="12.75" customHeight="1">
      <c r="B14" s="291"/>
      <c r="C14" s="292"/>
      <c r="D14" s="292"/>
      <c r="E14" s="292"/>
      <c r="F14" s="292"/>
      <c r="G14" s="292"/>
      <c r="H14" s="292"/>
      <c r="I14" s="292"/>
      <c r="J14" s="292"/>
      <c r="K14" s="288"/>
    </row>
    <row r="15" spans="2:11" s="1" customFormat="1" ht="15" customHeight="1">
      <c r="B15" s="291"/>
      <c r="C15" s="292"/>
      <c r="D15" s="290" t="s">
        <v>376</v>
      </c>
      <c r="E15" s="290"/>
      <c r="F15" s="290"/>
      <c r="G15" s="290"/>
      <c r="H15" s="290"/>
      <c r="I15" s="290"/>
      <c r="J15" s="290"/>
      <c r="K15" s="288"/>
    </row>
    <row r="16" spans="2:11" s="1" customFormat="1" ht="15" customHeight="1">
      <c r="B16" s="291"/>
      <c r="C16" s="292"/>
      <c r="D16" s="290" t="s">
        <v>377</v>
      </c>
      <c r="E16" s="290"/>
      <c r="F16" s="290"/>
      <c r="G16" s="290"/>
      <c r="H16" s="290"/>
      <c r="I16" s="290"/>
      <c r="J16" s="290"/>
      <c r="K16" s="288"/>
    </row>
    <row r="17" spans="2:11" s="1" customFormat="1" ht="15" customHeight="1">
      <c r="B17" s="291"/>
      <c r="C17" s="292"/>
      <c r="D17" s="290" t="s">
        <v>378</v>
      </c>
      <c r="E17" s="290"/>
      <c r="F17" s="290"/>
      <c r="G17" s="290"/>
      <c r="H17" s="290"/>
      <c r="I17" s="290"/>
      <c r="J17" s="290"/>
      <c r="K17" s="288"/>
    </row>
    <row r="18" spans="2:11" s="1" customFormat="1" ht="15" customHeight="1">
      <c r="B18" s="291"/>
      <c r="C18" s="292"/>
      <c r="D18" s="292"/>
      <c r="E18" s="294" t="s">
        <v>82</v>
      </c>
      <c r="F18" s="290" t="s">
        <v>379</v>
      </c>
      <c r="G18" s="290"/>
      <c r="H18" s="290"/>
      <c r="I18" s="290"/>
      <c r="J18" s="290"/>
      <c r="K18" s="288"/>
    </row>
    <row r="19" spans="2:11" s="1" customFormat="1" ht="15" customHeight="1">
      <c r="B19" s="291"/>
      <c r="C19" s="292"/>
      <c r="D19" s="292"/>
      <c r="E19" s="294" t="s">
        <v>380</v>
      </c>
      <c r="F19" s="290" t="s">
        <v>381</v>
      </c>
      <c r="G19" s="290"/>
      <c r="H19" s="290"/>
      <c r="I19" s="290"/>
      <c r="J19" s="290"/>
      <c r="K19" s="288"/>
    </row>
    <row r="20" spans="2:11" s="1" customFormat="1" ht="15" customHeight="1">
      <c r="B20" s="291"/>
      <c r="C20" s="292"/>
      <c r="D20" s="292"/>
      <c r="E20" s="294" t="s">
        <v>382</v>
      </c>
      <c r="F20" s="290" t="s">
        <v>383</v>
      </c>
      <c r="G20" s="290"/>
      <c r="H20" s="290"/>
      <c r="I20" s="290"/>
      <c r="J20" s="290"/>
      <c r="K20" s="288"/>
    </row>
    <row r="21" spans="2:11" s="1" customFormat="1" ht="15" customHeight="1">
      <c r="B21" s="291"/>
      <c r="C21" s="292"/>
      <c r="D21" s="292"/>
      <c r="E21" s="294" t="s">
        <v>384</v>
      </c>
      <c r="F21" s="290" t="s">
        <v>385</v>
      </c>
      <c r="G21" s="290"/>
      <c r="H21" s="290"/>
      <c r="I21" s="290"/>
      <c r="J21" s="290"/>
      <c r="K21" s="288"/>
    </row>
    <row r="22" spans="2:11" s="1" customFormat="1" ht="15" customHeight="1">
      <c r="B22" s="291"/>
      <c r="C22" s="292"/>
      <c r="D22" s="292"/>
      <c r="E22" s="294" t="s">
        <v>386</v>
      </c>
      <c r="F22" s="290" t="s">
        <v>387</v>
      </c>
      <c r="G22" s="290"/>
      <c r="H22" s="290"/>
      <c r="I22" s="290"/>
      <c r="J22" s="290"/>
      <c r="K22" s="288"/>
    </row>
    <row r="23" spans="2:11" s="1" customFormat="1" ht="15" customHeight="1">
      <c r="B23" s="291"/>
      <c r="C23" s="292"/>
      <c r="D23" s="292"/>
      <c r="E23" s="294" t="s">
        <v>388</v>
      </c>
      <c r="F23" s="290" t="s">
        <v>389</v>
      </c>
      <c r="G23" s="290"/>
      <c r="H23" s="290"/>
      <c r="I23" s="290"/>
      <c r="J23" s="290"/>
      <c r="K23" s="288"/>
    </row>
    <row r="24" spans="2:11" s="1" customFormat="1" ht="12.75" customHeight="1">
      <c r="B24" s="291"/>
      <c r="C24" s="292"/>
      <c r="D24" s="292"/>
      <c r="E24" s="292"/>
      <c r="F24" s="292"/>
      <c r="G24" s="292"/>
      <c r="H24" s="292"/>
      <c r="I24" s="292"/>
      <c r="J24" s="292"/>
      <c r="K24" s="288"/>
    </row>
    <row r="25" spans="2:11" s="1" customFormat="1" ht="15" customHeight="1">
      <c r="B25" s="291"/>
      <c r="C25" s="290" t="s">
        <v>390</v>
      </c>
      <c r="D25" s="290"/>
      <c r="E25" s="290"/>
      <c r="F25" s="290"/>
      <c r="G25" s="290"/>
      <c r="H25" s="290"/>
      <c r="I25" s="290"/>
      <c r="J25" s="290"/>
      <c r="K25" s="288"/>
    </row>
    <row r="26" spans="2:11" s="1" customFormat="1" ht="15" customHeight="1">
      <c r="B26" s="291"/>
      <c r="C26" s="290" t="s">
        <v>391</v>
      </c>
      <c r="D26" s="290"/>
      <c r="E26" s="290"/>
      <c r="F26" s="290"/>
      <c r="G26" s="290"/>
      <c r="H26" s="290"/>
      <c r="I26" s="290"/>
      <c r="J26" s="290"/>
      <c r="K26" s="288"/>
    </row>
    <row r="27" spans="2:11" s="1" customFormat="1" ht="15" customHeight="1">
      <c r="B27" s="291"/>
      <c r="C27" s="290"/>
      <c r="D27" s="290" t="s">
        <v>392</v>
      </c>
      <c r="E27" s="290"/>
      <c r="F27" s="290"/>
      <c r="G27" s="290"/>
      <c r="H27" s="290"/>
      <c r="I27" s="290"/>
      <c r="J27" s="290"/>
      <c r="K27" s="288"/>
    </row>
    <row r="28" spans="2:11" s="1" customFormat="1" ht="15" customHeight="1">
      <c r="B28" s="291"/>
      <c r="C28" s="292"/>
      <c r="D28" s="290" t="s">
        <v>393</v>
      </c>
      <c r="E28" s="290"/>
      <c r="F28" s="290"/>
      <c r="G28" s="290"/>
      <c r="H28" s="290"/>
      <c r="I28" s="290"/>
      <c r="J28" s="290"/>
      <c r="K28" s="288"/>
    </row>
    <row r="29" spans="2:11" s="1" customFormat="1" ht="12.75" customHeight="1">
      <c r="B29" s="291"/>
      <c r="C29" s="292"/>
      <c r="D29" s="292"/>
      <c r="E29" s="292"/>
      <c r="F29" s="292"/>
      <c r="G29" s="292"/>
      <c r="H29" s="292"/>
      <c r="I29" s="292"/>
      <c r="J29" s="292"/>
      <c r="K29" s="288"/>
    </row>
    <row r="30" spans="2:11" s="1" customFormat="1" ht="15" customHeight="1">
      <c r="B30" s="291"/>
      <c r="C30" s="292"/>
      <c r="D30" s="290" t="s">
        <v>394</v>
      </c>
      <c r="E30" s="290"/>
      <c r="F30" s="290"/>
      <c r="G30" s="290"/>
      <c r="H30" s="290"/>
      <c r="I30" s="290"/>
      <c r="J30" s="290"/>
      <c r="K30" s="288"/>
    </row>
    <row r="31" spans="2:11" s="1" customFormat="1" ht="15" customHeight="1">
      <c r="B31" s="291"/>
      <c r="C31" s="292"/>
      <c r="D31" s="290" t="s">
        <v>395</v>
      </c>
      <c r="E31" s="290"/>
      <c r="F31" s="290"/>
      <c r="G31" s="290"/>
      <c r="H31" s="290"/>
      <c r="I31" s="290"/>
      <c r="J31" s="290"/>
      <c r="K31" s="288"/>
    </row>
    <row r="32" spans="2:11" s="1" customFormat="1" ht="12.75" customHeight="1">
      <c r="B32" s="291"/>
      <c r="C32" s="292"/>
      <c r="D32" s="292"/>
      <c r="E32" s="292"/>
      <c r="F32" s="292"/>
      <c r="G32" s="292"/>
      <c r="H32" s="292"/>
      <c r="I32" s="292"/>
      <c r="J32" s="292"/>
      <c r="K32" s="288"/>
    </row>
    <row r="33" spans="2:11" s="1" customFormat="1" ht="15" customHeight="1">
      <c r="B33" s="291"/>
      <c r="C33" s="292"/>
      <c r="D33" s="290" t="s">
        <v>396</v>
      </c>
      <c r="E33" s="290"/>
      <c r="F33" s="290"/>
      <c r="G33" s="290"/>
      <c r="H33" s="290"/>
      <c r="I33" s="290"/>
      <c r="J33" s="290"/>
      <c r="K33" s="288"/>
    </row>
    <row r="34" spans="2:11" s="1" customFormat="1" ht="15" customHeight="1">
      <c r="B34" s="291"/>
      <c r="C34" s="292"/>
      <c r="D34" s="290" t="s">
        <v>397</v>
      </c>
      <c r="E34" s="290"/>
      <c r="F34" s="290"/>
      <c r="G34" s="290"/>
      <c r="H34" s="290"/>
      <c r="I34" s="290"/>
      <c r="J34" s="290"/>
      <c r="K34" s="288"/>
    </row>
    <row r="35" spans="2:11" s="1" customFormat="1" ht="15" customHeight="1">
      <c r="B35" s="291"/>
      <c r="C35" s="292"/>
      <c r="D35" s="290" t="s">
        <v>398</v>
      </c>
      <c r="E35" s="290"/>
      <c r="F35" s="290"/>
      <c r="G35" s="290"/>
      <c r="H35" s="290"/>
      <c r="I35" s="290"/>
      <c r="J35" s="290"/>
      <c r="K35" s="288"/>
    </row>
    <row r="36" spans="2:11" s="1" customFormat="1" ht="15" customHeight="1">
      <c r="B36" s="291"/>
      <c r="C36" s="292"/>
      <c r="D36" s="290"/>
      <c r="E36" s="293" t="s">
        <v>101</v>
      </c>
      <c r="F36" s="290"/>
      <c r="G36" s="290" t="s">
        <v>399</v>
      </c>
      <c r="H36" s="290"/>
      <c r="I36" s="290"/>
      <c r="J36" s="290"/>
      <c r="K36" s="288"/>
    </row>
    <row r="37" spans="2:11" s="1" customFormat="1" ht="30.75" customHeight="1">
      <c r="B37" s="291"/>
      <c r="C37" s="292"/>
      <c r="D37" s="290"/>
      <c r="E37" s="293" t="s">
        <v>400</v>
      </c>
      <c r="F37" s="290"/>
      <c r="G37" s="290" t="s">
        <v>401</v>
      </c>
      <c r="H37" s="290"/>
      <c r="I37" s="290"/>
      <c r="J37" s="290"/>
      <c r="K37" s="288"/>
    </row>
    <row r="38" spans="2:11" s="1" customFormat="1" ht="15" customHeight="1">
      <c r="B38" s="291"/>
      <c r="C38" s="292"/>
      <c r="D38" s="290"/>
      <c r="E38" s="293" t="s">
        <v>56</v>
      </c>
      <c r="F38" s="290"/>
      <c r="G38" s="290" t="s">
        <v>402</v>
      </c>
      <c r="H38" s="290"/>
      <c r="I38" s="290"/>
      <c r="J38" s="290"/>
      <c r="K38" s="288"/>
    </row>
    <row r="39" spans="2:11" s="1" customFormat="1" ht="15" customHeight="1">
      <c r="B39" s="291"/>
      <c r="C39" s="292"/>
      <c r="D39" s="290"/>
      <c r="E39" s="293" t="s">
        <v>57</v>
      </c>
      <c r="F39" s="290"/>
      <c r="G39" s="290" t="s">
        <v>403</v>
      </c>
      <c r="H39" s="290"/>
      <c r="I39" s="290"/>
      <c r="J39" s="290"/>
      <c r="K39" s="288"/>
    </row>
    <row r="40" spans="2:11" s="1" customFormat="1" ht="15" customHeight="1">
      <c r="B40" s="291"/>
      <c r="C40" s="292"/>
      <c r="D40" s="290"/>
      <c r="E40" s="293" t="s">
        <v>102</v>
      </c>
      <c r="F40" s="290"/>
      <c r="G40" s="290" t="s">
        <v>404</v>
      </c>
      <c r="H40" s="290"/>
      <c r="I40" s="290"/>
      <c r="J40" s="290"/>
      <c r="K40" s="288"/>
    </row>
    <row r="41" spans="2:11" s="1" customFormat="1" ht="15" customHeight="1">
      <c r="B41" s="291"/>
      <c r="C41" s="292"/>
      <c r="D41" s="290"/>
      <c r="E41" s="293" t="s">
        <v>103</v>
      </c>
      <c r="F41" s="290"/>
      <c r="G41" s="290" t="s">
        <v>405</v>
      </c>
      <c r="H41" s="290"/>
      <c r="I41" s="290"/>
      <c r="J41" s="290"/>
      <c r="K41" s="288"/>
    </row>
    <row r="42" spans="2:11" s="1" customFormat="1" ht="15" customHeight="1">
      <c r="B42" s="291"/>
      <c r="C42" s="292"/>
      <c r="D42" s="290"/>
      <c r="E42" s="293" t="s">
        <v>406</v>
      </c>
      <c r="F42" s="290"/>
      <c r="G42" s="290" t="s">
        <v>407</v>
      </c>
      <c r="H42" s="290"/>
      <c r="I42" s="290"/>
      <c r="J42" s="290"/>
      <c r="K42" s="288"/>
    </row>
    <row r="43" spans="2:11" s="1" customFormat="1" ht="15" customHeight="1">
      <c r="B43" s="291"/>
      <c r="C43" s="292"/>
      <c r="D43" s="290"/>
      <c r="E43" s="293"/>
      <c r="F43" s="290"/>
      <c r="G43" s="290" t="s">
        <v>408</v>
      </c>
      <c r="H43" s="290"/>
      <c r="I43" s="290"/>
      <c r="J43" s="290"/>
      <c r="K43" s="288"/>
    </row>
    <row r="44" spans="2:11" s="1" customFormat="1" ht="15" customHeight="1">
      <c r="B44" s="291"/>
      <c r="C44" s="292"/>
      <c r="D44" s="290"/>
      <c r="E44" s="293" t="s">
        <v>409</v>
      </c>
      <c r="F44" s="290"/>
      <c r="G44" s="290" t="s">
        <v>410</v>
      </c>
      <c r="H44" s="290"/>
      <c r="I44" s="290"/>
      <c r="J44" s="290"/>
      <c r="K44" s="288"/>
    </row>
    <row r="45" spans="2:11" s="1" customFormat="1" ht="15" customHeight="1">
      <c r="B45" s="291"/>
      <c r="C45" s="292"/>
      <c r="D45" s="290"/>
      <c r="E45" s="293" t="s">
        <v>105</v>
      </c>
      <c r="F45" s="290"/>
      <c r="G45" s="290" t="s">
        <v>411</v>
      </c>
      <c r="H45" s="290"/>
      <c r="I45" s="290"/>
      <c r="J45" s="290"/>
      <c r="K45" s="288"/>
    </row>
    <row r="46" spans="2:11" s="1" customFormat="1" ht="12.75" customHeight="1">
      <c r="B46" s="291"/>
      <c r="C46" s="292"/>
      <c r="D46" s="290"/>
      <c r="E46" s="290"/>
      <c r="F46" s="290"/>
      <c r="G46" s="290"/>
      <c r="H46" s="290"/>
      <c r="I46" s="290"/>
      <c r="J46" s="290"/>
      <c r="K46" s="288"/>
    </row>
    <row r="47" spans="2:11" s="1" customFormat="1" ht="15" customHeight="1">
      <c r="B47" s="291"/>
      <c r="C47" s="292"/>
      <c r="D47" s="290" t="s">
        <v>412</v>
      </c>
      <c r="E47" s="290"/>
      <c r="F47" s="290"/>
      <c r="G47" s="290"/>
      <c r="H47" s="290"/>
      <c r="I47" s="290"/>
      <c r="J47" s="290"/>
      <c r="K47" s="288"/>
    </row>
    <row r="48" spans="2:11" s="1" customFormat="1" ht="15" customHeight="1">
      <c r="B48" s="291"/>
      <c r="C48" s="292"/>
      <c r="D48" s="292"/>
      <c r="E48" s="290" t="s">
        <v>413</v>
      </c>
      <c r="F48" s="290"/>
      <c r="G48" s="290"/>
      <c r="H48" s="290"/>
      <c r="I48" s="290"/>
      <c r="J48" s="290"/>
      <c r="K48" s="288"/>
    </row>
    <row r="49" spans="2:11" s="1" customFormat="1" ht="15" customHeight="1">
      <c r="B49" s="291"/>
      <c r="C49" s="292"/>
      <c r="D49" s="292"/>
      <c r="E49" s="290" t="s">
        <v>414</v>
      </c>
      <c r="F49" s="290"/>
      <c r="G49" s="290"/>
      <c r="H49" s="290"/>
      <c r="I49" s="290"/>
      <c r="J49" s="290"/>
      <c r="K49" s="288"/>
    </row>
    <row r="50" spans="2:11" s="1" customFormat="1" ht="15" customHeight="1">
      <c r="B50" s="291"/>
      <c r="C50" s="292"/>
      <c r="D50" s="292"/>
      <c r="E50" s="290" t="s">
        <v>415</v>
      </c>
      <c r="F50" s="290"/>
      <c r="G50" s="290"/>
      <c r="H50" s="290"/>
      <c r="I50" s="290"/>
      <c r="J50" s="290"/>
      <c r="K50" s="288"/>
    </row>
    <row r="51" spans="2:11" s="1" customFormat="1" ht="15" customHeight="1">
      <c r="B51" s="291"/>
      <c r="C51" s="292"/>
      <c r="D51" s="290" t="s">
        <v>416</v>
      </c>
      <c r="E51" s="290"/>
      <c r="F51" s="290"/>
      <c r="G51" s="290"/>
      <c r="H51" s="290"/>
      <c r="I51" s="290"/>
      <c r="J51" s="290"/>
      <c r="K51" s="288"/>
    </row>
    <row r="52" spans="2:11" s="1" customFormat="1" ht="25.5" customHeight="1">
      <c r="B52" s="286"/>
      <c r="C52" s="287" t="s">
        <v>417</v>
      </c>
      <c r="D52" s="287"/>
      <c r="E52" s="287"/>
      <c r="F52" s="287"/>
      <c r="G52" s="287"/>
      <c r="H52" s="287"/>
      <c r="I52" s="287"/>
      <c r="J52" s="287"/>
      <c r="K52" s="288"/>
    </row>
    <row r="53" spans="2:11" s="1" customFormat="1" ht="5.25" customHeight="1">
      <c r="B53" s="286"/>
      <c r="C53" s="289"/>
      <c r="D53" s="289"/>
      <c r="E53" s="289"/>
      <c r="F53" s="289"/>
      <c r="G53" s="289"/>
      <c r="H53" s="289"/>
      <c r="I53" s="289"/>
      <c r="J53" s="289"/>
      <c r="K53" s="288"/>
    </row>
    <row r="54" spans="2:11" s="1" customFormat="1" ht="15" customHeight="1">
      <c r="B54" s="286"/>
      <c r="C54" s="290" t="s">
        <v>418</v>
      </c>
      <c r="D54" s="290"/>
      <c r="E54" s="290"/>
      <c r="F54" s="290"/>
      <c r="G54" s="290"/>
      <c r="H54" s="290"/>
      <c r="I54" s="290"/>
      <c r="J54" s="290"/>
      <c r="K54" s="288"/>
    </row>
    <row r="55" spans="2:11" s="1" customFormat="1" ht="15" customHeight="1">
      <c r="B55" s="286"/>
      <c r="C55" s="290" t="s">
        <v>419</v>
      </c>
      <c r="D55" s="290"/>
      <c r="E55" s="290"/>
      <c r="F55" s="290"/>
      <c r="G55" s="290"/>
      <c r="H55" s="290"/>
      <c r="I55" s="290"/>
      <c r="J55" s="290"/>
      <c r="K55" s="288"/>
    </row>
    <row r="56" spans="2:11" s="1" customFormat="1" ht="12.75" customHeight="1">
      <c r="B56" s="286"/>
      <c r="C56" s="290"/>
      <c r="D56" s="290"/>
      <c r="E56" s="290"/>
      <c r="F56" s="290"/>
      <c r="G56" s="290"/>
      <c r="H56" s="290"/>
      <c r="I56" s="290"/>
      <c r="J56" s="290"/>
      <c r="K56" s="288"/>
    </row>
    <row r="57" spans="2:11" s="1" customFormat="1" ht="15" customHeight="1">
      <c r="B57" s="286"/>
      <c r="C57" s="290" t="s">
        <v>420</v>
      </c>
      <c r="D57" s="290"/>
      <c r="E57" s="290"/>
      <c r="F57" s="290"/>
      <c r="G57" s="290"/>
      <c r="H57" s="290"/>
      <c r="I57" s="290"/>
      <c r="J57" s="290"/>
      <c r="K57" s="288"/>
    </row>
    <row r="58" spans="2:11" s="1" customFormat="1" ht="15" customHeight="1">
      <c r="B58" s="286"/>
      <c r="C58" s="292"/>
      <c r="D58" s="290" t="s">
        <v>421</v>
      </c>
      <c r="E58" s="290"/>
      <c r="F58" s="290"/>
      <c r="G58" s="290"/>
      <c r="H58" s="290"/>
      <c r="I58" s="290"/>
      <c r="J58" s="290"/>
      <c r="K58" s="288"/>
    </row>
    <row r="59" spans="2:11" s="1" customFormat="1" ht="15" customHeight="1">
      <c r="B59" s="286"/>
      <c r="C59" s="292"/>
      <c r="D59" s="290" t="s">
        <v>422</v>
      </c>
      <c r="E59" s="290"/>
      <c r="F59" s="290"/>
      <c r="G59" s="290"/>
      <c r="H59" s="290"/>
      <c r="I59" s="290"/>
      <c r="J59" s="290"/>
      <c r="K59" s="288"/>
    </row>
    <row r="60" spans="2:11" s="1" customFormat="1" ht="15" customHeight="1">
      <c r="B60" s="286"/>
      <c r="C60" s="292"/>
      <c r="D60" s="290" t="s">
        <v>423</v>
      </c>
      <c r="E60" s="290"/>
      <c r="F60" s="290"/>
      <c r="G60" s="290"/>
      <c r="H60" s="290"/>
      <c r="I60" s="290"/>
      <c r="J60" s="290"/>
      <c r="K60" s="288"/>
    </row>
    <row r="61" spans="2:11" s="1" customFormat="1" ht="15" customHeight="1">
      <c r="B61" s="286"/>
      <c r="C61" s="292"/>
      <c r="D61" s="290" t="s">
        <v>424</v>
      </c>
      <c r="E61" s="290"/>
      <c r="F61" s="290"/>
      <c r="G61" s="290"/>
      <c r="H61" s="290"/>
      <c r="I61" s="290"/>
      <c r="J61" s="290"/>
      <c r="K61" s="288"/>
    </row>
    <row r="62" spans="2:11" s="1" customFormat="1" ht="15" customHeight="1">
      <c r="B62" s="286"/>
      <c r="C62" s="292"/>
      <c r="D62" s="295" t="s">
        <v>425</v>
      </c>
      <c r="E62" s="295"/>
      <c r="F62" s="295"/>
      <c r="G62" s="295"/>
      <c r="H62" s="295"/>
      <c r="I62" s="295"/>
      <c r="J62" s="295"/>
      <c r="K62" s="288"/>
    </row>
    <row r="63" spans="2:11" s="1" customFormat="1" ht="15" customHeight="1">
      <c r="B63" s="286"/>
      <c r="C63" s="292"/>
      <c r="D63" s="290" t="s">
        <v>426</v>
      </c>
      <c r="E63" s="290"/>
      <c r="F63" s="290"/>
      <c r="G63" s="290"/>
      <c r="H63" s="290"/>
      <c r="I63" s="290"/>
      <c r="J63" s="290"/>
      <c r="K63" s="288"/>
    </row>
    <row r="64" spans="2:11" s="1" customFormat="1" ht="12.75" customHeight="1">
      <c r="B64" s="286"/>
      <c r="C64" s="292"/>
      <c r="D64" s="292"/>
      <c r="E64" s="296"/>
      <c r="F64" s="292"/>
      <c r="G64" s="292"/>
      <c r="H64" s="292"/>
      <c r="I64" s="292"/>
      <c r="J64" s="292"/>
      <c r="K64" s="288"/>
    </row>
    <row r="65" spans="2:11" s="1" customFormat="1" ht="15" customHeight="1">
      <c r="B65" s="286"/>
      <c r="C65" s="292"/>
      <c r="D65" s="290" t="s">
        <v>427</v>
      </c>
      <c r="E65" s="290"/>
      <c r="F65" s="290"/>
      <c r="G65" s="290"/>
      <c r="H65" s="290"/>
      <c r="I65" s="290"/>
      <c r="J65" s="290"/>
      <c r="K65" s="288"/>
    </row>
    <row r="66" spans="2:11" s="1" customFormat="1" ht="15" customHeight="1">
      <c r="B66" s="286"/>
      <c r="C66" s="292"/>
      <c r="D66" s="295" t="s">
        <v>428</v>
      </c>
      <c r="E66" s="295"/>
      <c r="F66" s="295"/>
      <c r="G66" s="295"/>
      <c r="H66" s="295"/>
      <c r="I66" s="295"/>
      <c r="J66" s="295"/>
      <c r="K66" s="288"/>
    </row>
    <row r="67" spans="2:11" s="1" customFormat="1" ht="15" customHeight="1">
      <c r="B67" s="286"/>
      <c r="C67" s="292"/>
      <c r="D67" s="290" t="s">
        <v>429</v>
      </c>
      <c r="E67" s="290"/>
      <c r="F67" s="290"/>
      <c r="G67" s="290"/>
      <c r="H67" s="290"/>
      <c r="I67" s="290"/>
      <c r="J67" s="290"/>
      <c r="K67" s="288"/>
    </row>
    <row r="68" spans="2:11" s="1" customFormat="1" ht="15" customHeight="1">
      <c r="B68" s="286"/>
      <c r="C68" s="292"/>
      <c r="D68" s="290" t="s">
        <v>430</v>
      </c>
      <c r="E68" s="290"/>
      <c r="F68" s="290"/>
      <c r="G68" s="290"/>
      <c r="H68" s="290"/>
      <c r="I68" s="290"/>
      <c r="J68" s="290"/>
      <c r="K68" s="288"/>
    </row>
    <row r="69" spans="2:11" s="1" customFormat="1" ht="15" customHeight="1">
      <c r="B69" s="286"/>
      <c r="C69" s="292"/>
      <c r="D69" s="290" t="s">
        <v>431</v>
      </c>
      <c r="E69" s="290"/>
      <c r="F69" s="290"/>
      <c r="G69" s="290"/>
      <c r="H69" s="290"/>
      <c r="I69" s="290"/>
      <c r="J69" s="290"/>
      <c r="K69" s="288"/>
    </row>
    <row r="70" spans="2:11" s="1" customFormat="1" ht="15" customHeight="1">
      <c r="B70" s="286"/>
      <c r="C70" s="292"/>
      <c r="D70" s="290" t="s">
        <v>432</v>
      </c>
      <c r="E70" s="290"/>
      <c r="F70" s="290"/>
      <c r="G70" s="290"/>
      <c r="H70" s="290"/>
      <c r="I70" s="290"/>
      <c r="J70" s="290"/>
      <c r="K70" s="288"/>
    </row>
    <row r="71" spans="2:11" s="1" customFormat="1" ht="12.75" customHeight="1">
      <c r="B71" s="297"/>
      <c r="C71" s="298"/>
      <c r="D71" s="298"/>
      <c r="E71" s="298"/>
      <c r="F71" s="298"/>
      <c r="G71" s="298"/>
      <c r="H71" s="298"/>
      <c r="I71" s="298"/>
      <c r="J71" s="298"/>
      <c r="K71" s="299"/>
    </row>
    <row r="72" spans="2:11" s="1" customFormat="1" ht="18.75" customHeight="1">
      <c r="B72" s="300"/>
      <c r="C72" s="300"/>
      <c r="D72" s="300"/>
      <c r="E72" s="300"/>
      <c r="F72" s="300"/>
      <c r="G72" s="300"/>
      <c r="H72" s="300"/>
      <c r="I72" s="300"/>
      <c r="J72" s="300"/>
      <c r="K72" s="301"/>
    </row>
    <row r="73" spans="2:11" s="1" customFormat="1" ht="18.75" customHeight="1">
      <c r="B73" s="301"/>
      <c r="C73" s="301"/>
      <c r="D73" s="301"/>
      <c r="E73" s="301"/>
      <c r="F73" s="301"/>
      <c r="G73" s="301"/>
      <c r="H73" s="301"/>
      <c r="I73" s="301"/>
      <c r="J73" s="301"/>
      <c r="K73" s="301"/>
    </row>
    <row r="74" spans="2:11" s="1" customFormat="1" ht="7.5" customHeight="1">
      <c r="B74" s="302"/>
      <c r="C74" s="303"/>
      <c r="D74" s="303"/>
      <c r="E74" s="303"/>
      <c r="F74" s="303"/>
      <c r="G74" s="303"/>
      <c r="H74" s="303"/>
      <c r="I74" s="303"/>
      <c r="J74" s="303"/>
      <c r="K74" s="304"/>
    </row>
    <row r="75" spans="2:11" s="1" customFormat="1" ht="45" customHeight="1">
      <c r="B75" s="305"/>
      <c r="C75" s="306" t="s">
        <v>433</v>
      </c>
      <c r="D75" s="306"/>
      <c r="E75" s="306"/>
      <c r="F75" s="306"/>
      <c r="G75" s="306"/>
      <c r="H75" s="306"/>
      <c r="I75" s="306"/>
      <c r="J75" s="306"/>
      <c r="K75" s="307"/>
    </row>
    <row r="76" spans="2:11" s="1" customFormat="1" ht="17.25" customHeight="1">
      <c r="B76" s="305"/>
      <c r="C76" s="308" t="s">
        <v>434</v>
      </c>
      <c r="D76" s="308"/>
      <c r="E76" s="308"/>
      <c r="F76" s="308" t="s">
        <v>435</v>
      </c>
      <c r="G76" s="309"/>
      <c r="H76" s="308" t="s">
        <v>57</v>
      </c>
      <c r="I76" s="308" t="s">
        <v>60</v>
      </c>
      <c r="J76" s="308" t="s">
        <v>436</v>
      </c>
      <c r="K76" s="307"/>
    </row>
    <row r="77" spans="2:11" s="1" customFormat="1" ht="17.25" customHeight="1">
      <c r="B77" s="305"/>
      <c r="C77" s="310" t="s">
        <v>437</v>
      </c>
      <c r="D77" s="310"/>
      <c r="E77" s="310"/>
      <c r="F77" s="311" t="s">
        <v>438</v>
      </c>
      <c r="G77" s="312"/>
      <c r="H77" s="310"/>
      <c r="I77" s="310"/>
      <c r="J77" s="310" t="s">
        <v>439</v>
      </c>
      <c r="K77" s="307"/>
    </row>
    <row r="78" spans="2:11" s="1" customFormat="1" ht="5.25" customHeight="1">
      <c r="B78" s="305"/>
      <c r="C78" s="313"/>
      <c r="D78" s="313"/>
      <c r="E78" s="313"/>
      <c r="F78" s="313"/>
      <c r="G78" s="314"/>
      <c r="H78" s="313"/>
      <c r="I78" s="313"/>
      <c r="J78" s="313"/>
      <c r="K78" s="307"/>
    </row>
    <row r="79" spans="2:11" s="1" customFormat="1" ht="15" customHeight="1">
      <c r="B79" s="305"/>
      <c r="C79" s="293" t="s">
        <v>56</v>
      </c>
      <c r="D79" s="315"/>
      <c r="E79" s="315"/>
      <c r="F79" s="316" t="s">
        <v>440</v>
      </c>
      <c r="G79" s="317"/>
      <c r="H79" s="293" t="s">
        <v>441</v>
      </c>
      <c r="I79" s="293" t="s">
        <v>442</v>
      </c>
      <c r="J79" s="293">
        <v>20</v>
      </c>
      <c r="K79" s="307"/>
    </row>
    <row r="80" spans="2:11" s="1" customFormat="1" ht="15" customHeight="1">
      <c r="B80" s="305"/>
      <c r="C80" s="293" t="s">
        <v>443</v>
      </c>
      <c r="D80" s="293"/>
      <c r="E80" s="293"/>
      <c r="F80" s="316" t="s">
        <v>440</v>
      </c>
      <c r="G80" s="317"/>
      <c r="H80" s="293" t="s">
        <v>444</v>
      </c>
      <c r="I80" s="293" t="s">
        <v>442</v>
      </c>
      <c r="J80" s="293">
        <v>120</v>
      </c>
      <c r="K80" s="307"/>
    </row>
    <row r="81" spans="2:11" s="1" customFormat="1" ht="15" customHeight="1">
      <c r="B81" s="318"/>
      <c r="C81" s="293" t="s">
        <v>445</v>
      </c>
      <c r="D81" s="293"/>
      <c r="E81" s="293"/>
      <c r="F81" s="316" t="s">
        <v>446</v>
      </c>
      <c r="G81" s="317"/>
      <c r="H81" s="293" t="s">
        <v>447</v>
      </c>
      <c r="I81" s="293" t="s">
        <v>442</v>
      </c>
      <c r="J81" s="293">
        <v>50</v>
      </c>
      <c r="K81" s="307"/>
    </row>
    <row r="82" spans="2:11" s="1" customFormat="1" ht="15" customHeight="1">
      <c r="B82" s="318"/>
      <c r="C82" s="293" t="s">
        <v>448</v>
      </c>
      <c r="D82" s="293"/>
      <c r="E82" s="293"/>
      <c r="F82" s="316" t="s">
        <v>440</v>
      </c>
      <c r="G82" s="317"/>
      <c r="H82" s="293" t="s">
        <v>449</v>
      </c>
      <c r="I82" s="293" t="s">
        <v>450</v>
      </c>
      <c r="J82" s="293"/>
      <c r="K82" s="307"/>
    </row>
    <row r="83" spans="2:11" s="1" customFormat="1" ht="15" customHeight="1">
      <c r="B83" s="318"/>
      <c r="C83" s="319" t="s">
        <v>451</v>
      </c>
      <c r="D83" s="319"/>
      <c r="E83" s="319"/>
      <c r="F83" s="320" t="s">
        <v>446</v>
      </c>
      <c r="G83" s="319"/>
      <c r="H83" s="319" t="s">
        <v>452</v>
      </c>
      <c r="I83" s="319" t="s">
        <v>442</v>
      </c>
      <c r="J83" s="319">
        <v>15</v>
      </c>
      <c r="K83" s="307"/>
    </row>
    <row r="84" spans="2:11" s="1" customFormat="1" ht="15" customHeight="1">
      <c r="B84" s="318"/>
      <c r="C84" s="319" t="s">
        <v>453</v>
      </c>
      <c r="D84" s="319"/>
      <c r="E84" s="319"/>
      <c r="F84" s="320" t="s">
        <v>446</v>
      </c>
      <c r="G84" s="319"/>
      <c r="H84" s="319" t="s">
        <v>454</v>
      </c>
      <c r="I84" s="319" t="s">
        <v>442</v>
      </c>
      <c r="J84" s="319">
        <v>15</v>
      </c>
      <c r="K84" s="307"/>
    </row>
    <row r="85" spans="2:11" s="1" customFormat="1" ht="15" customHeight="1">
      <c r="B85" s="318"/>
      <c r="C85" s="319" t="s">
        <v>455</v>
      </c>
      <c r="D85" s="319"/>
      <c r="E85" s="319"/>
      <c r="F85" s="320" t="s">
        <v>446</v>
      </c>
      <c r="G85" s="319"/>
      <c r="H85" s="319" t="s">
        <v>456</v>
      </c>
      <c r="I85" s="319" t="s">
        <v>442</v>
      </c>
      <c r="J85" s="319">
        <v>20</v>
      </c>
      <c r="K85" s="307"/>
    </row>
    <row r="86" spans="2:11" s="1" customFormat="1" ht="15" customHeight="1">
      <c r="B86" s="318"/>
      <c r="C86" s="319" t="s">
        <v>457</v>
      </c>
      <c r="D86" s="319"/>
      <c r="E86" s="319"/>
      <c r="F86" s="320" t="s">
        <v>446</v>
      </c>
      <c r="G86" s="319"/>
      <c r="H86" s="319" t="s">
        <v>458</v>
      </c>
      <c r="I86" s="319" t="s">
        <v>442</v>
      </c>
      <c r="J86" s="319">
        <v>20</v>
      </c>
      <c r="K86" s="307"/>
    </row>
    <row r="87" spans="2:11" s="1" customFormat="1" ht="15" customHeight="1">
      <c r="B87" s="318"/>
      <c r="C87" s="293" t="s">
        <v>459</v>
      </c>
      <c r="D87" s="293"/>
      <c r="E87" s="293"/>
      <c r="F87" s="316" t="s">
        <v>446</v>
      </c>
      <c r="G87" s="317"/>
      <c r="H87" s="293" t="s">
        <v>460</v>
      </c>
      <c r="I87" s="293" t="s">
        <v>442</v>
      </c>
      <c r="J87" s="293">
        <v>50</v>
      </c>
      <c r="K87" s="307"/>
    </row>
    <row r="88" spans="2:11" s="1" customFormat="1" ht="15" customHeight="1">
      <c r="B88" s="318"/>
      <c r="C88" s="293" t="s">
        <v>461</v>
      </c>
      <c r="D88" s="293"/>
      <c r="E88" s="293"/>
      <c r="F88" s="316" t="s">
        <v>446</v>
      </c>
      <c r="G88" s="317"/>
      <c r="H88" s="293" t="s">
        <v>462</v>
      </c>
      <c r="I88" s="293" t="s">
        <v>442</v>
      </c>
      <c r="J88" s="293">
        <v>20</v>
      </c>
      <c r="K88" s="307"/>
    </row>
    <row r="89" spans="2:11" s="1" customFormat="1" ht="15" customHeight="1">
      <c r="B89" s="318"/>
      <c r="C89" s="293" t="s">
        <v>463</v>
      </c>
      <c r="D89" s="293"/>
      <c r="E89" s="293"/>
      <c r="F89" s="316" t="s">
        <v>446</v>
      </c>
      <c r="G89" s="317"/>
      <c r="H89" s="293" t="s">
        <v>464</v>
      </c>
      <c r="I89" s="293" t="s">
        <v>442</v>
      </c>
      <c r="J89" s="293">
        <v>20</v>
      </c>
      <c r="K89" s="307"/>
    </row>
    <row r="90" spans="2:11" s="1" customFormat="1" ht="15" customHeight="1">
      <c r="B90" s="318"/>
      <c r="C90" s="293" t="s">
        <v>465</v>
      </c>
      <c r="D90" s="293"/>
      <c r="E90" s="293"/>
      <c r="F90" s="316" t="s">
        <v>446</v>
      </c>
      <c r="G90" s="317"/>
      <c r="H90" s="293" t="s">
        <v>466</v>
      </c>
      <c r="I90" s="293" t="s">
        <v>442</v>
      </c>
      <c r="J90" s="293">
        <v>50</v>
      </c>
      <c r="K90" s="307"/>
    </row>
    <row r="91" spans="2:11" s="1" customFormat="1" ht="15" customHeight="1">
      <c r="B91" s="318"/>
      <c r="C91" s="293" t="s">
        <v>467</v>
      </c>
      <c r="D91" s="293"/>
      <c r="E91" s="293"/>
      <c r="F91" s="316" t="s">
        <v>446</v>
      </c>
      <c r="G91" s="317"/>
      <c r="H91" s="293" t="s">
        <v>467</v>
      </c>
      <c r="I91" s="293" t="s">
        <v>442</v>
      </c>
      <c r="J91" s="293">
        <v>50</v>
      </c>
      <c r="K91" s="307"/>
    </row>
    <row r="92" spans="2:11" s="1" customFormat="1" ht="15" customHeight="1">
      <c r="B92" s="318"/>
      <c r="C92" s="293" t="s">
        <v>468</v>
      </c>
      <c r="D92" s="293"/>
      <c r="E92" s="293"/>
      <c r="F92" s="316" t="s">
        <v>446</v>
      </c>
      <c r="G92" s="317"/>
      <c r="H92" s="293" t="s">
        <v>469</v>
      </c>
      <c r="I92" s="293" t="s">
        <v>442</v>
      </c>
      <c r="J92" s="293">
        <v>255</v>
      </c>
      <c r="K92" s="307"/>
    </row>
    <row r="93" spans="2:11" s="1" customFormat="1" ht="15" customHeight="1">
      <c r="B93" s="318"/>
      <c r="C93" s="293" t="s">
        <v>470</v>
      </c>
      <c r="D93" s="293"/>
      <c r="E93" s="293"/>
      <c r="F93" s="316" t="s">
        <v>440</v>
      </c>
      <c r="G93" s="317"/>
      <c r="H93" s="293" t="s">
        <v>471</v>
      </c>
      <c r="I93" s="293" t="s">
        <v>472</v>
      </c>
      <c r="J93" s="293"/>
      <c r="K93" s="307"/>
    </row>
    <row r="94" spans="2:11" s="1" customFormat="1" ht="15" customHeight="1">
      <c r="B94" s="318"/>
      <c r="C94" s="293" t="s">
        <v>473</v>
      </c>
      <c r="D94" s="293"/>
      <c r="E94" s="293"/>
      <c r="F94" s="316" t="s">
        <v>440</v>
      </c>
      <c r="G94" s="317"/>
      <c r="H94" s="293" t="s">
        <v>474</v>
      </c>
      <c r="I94" s="293" t="s">
        <v>475</v>
      </c>
      <c r="J94" s="293"/>
      <c r="K94" s="307"/>
    </row>
    <row r="95" spans="2:11" s="1" customFormat="1" ht="15" customHeight="1">
      <c r="B95" s="318"/>
      <c r="C95" s="293" t="s">
        <v>476</v>
      </c>
      <c r="D95" s="293"/>
      <c r="E95" s="293"/>
      <c r="F95" s="316" t="s">
        <v>440</v>
      </c>
      <c r="G95" s="317"/>
      <c r="H95" s="293" t="s">
        <v>476</v>
      </c>
      <c r="I95" s="293" t="s">
        <v>475</v>
      </c>
      <c r="J95" s="293"/>
      <c r="K95" s="307"/>
    </row>
    <row r="96" spans="2:11" s="1" customFormat="1" ht="15" customHeight="1">
      <c r="B96" s="318"/>
      <c r="C96" s="293" t="s">
        <v>41</v>
      </c>
      <c r="D96" s="293"/>
      <c r="E96" s="293"/>
      <c r="F96" s="316" t="s">
        <v>440</v>
      </c>
      <c r="G96" s="317"/>
      <c r="H96" s="293" t="s">
        <v>477</v>
      </c>
      <c r="I96" s="293" t="s">
        <v>475</v>
      </c>
      <c r="J96" s="293"/>
      <c r="K96" s="307"/>
    </row>
    <row r="97" spans="2:11" s="1" customFormat="1" ht="15" customHeight="1">
      <c r="B97" s="318"/>
      <c r="C97" s="293" t="s">
        <v>51</v>
      </c>
      <c r="D97" s="293"/>
      <c r="E97" s="293"/>
      <c r="F97" s="316" t="s">
        <v>440</v>
      </c>
      <c r="G97" s="317"/>
      <c r="H97" s="293" t="s">
        <v>478</v>
      </c>
      <c r="I97" s="293" t="s">
        <v>475</v>
      </c>
      <c r="J97" s="293"/>
      <c r="K97" s="307"/>
    </row>
    <row r="98" spans="2:11" s="1" customFormat="1" ht="15" customHeight="1">
      <c r="B98" s="321"/>
      <c r="C98" s="322"/>
      <c r="D98" s="322"/>
      <c r="E98" s="322"/>
      <c r="F98" s="322"/>
      <c r="G98" s="322"/>
      <c r="H98" s="322"/>
      <c r="I98" s="322"/>
      <c r="J98" s="322"/>
      <c r="K98" s="323"/>
    </row>
    <row r="99" spans="2:11" s="1" customFormat="1" ht="18.75" customHeight="1">
      <c r="B99" s="324"/>
      <c r="C99" s="325"/>
      <c r="D99" s="325"/>
      <c r="E99" s="325"/>
      <c r="F99" s="325"/>
      <c r="G99" s="325"/>
      <c r="H99" s="325"/>
      <c r="I99" s="325"/>
      <c r="J99" s="325"/>
      <c r="K99" s="324"/>
    </row>
    <row r="100" spans="2:11" s="1" customFormat="1" ht="18.75" customHeight="1">
      <c r="B100" s="301"/>
      <c r="C100" s="301"/>
      <c r="D100" s="301"/>
      <c r="E100" s="301"/>
      <c r="F100" s="301"/>
      <c r="G100" s="301"/>
      <c r="H100" s="301"/>
      <c r="I100" s="301"/>
      <c r="J100" s="301"/>
      <c r="K100" s="301"/>
    </row>
    <row r="101" spans="2:11" s="1" customFormat="1" ht="7.5" customHeight="1">
      <c r="B101" s="302"/>
      <c r="C101" s="303"/>
      <c r="D101" s="303"/>
      <c r="E101" s="303"/>
      <c r="F101" s="303"/>
      <c r="G101" s="303"/>
      <c r="H101" s="303"/>
      <c r="I101" s="303"/>
      <c r="J101" s="303"/>
      <c r="K101" s="304"/>
    </row>
    <row r="102" spans="2:11" s="1" customFormat="1" ht="45" customHeight="1">
      <c r="B102" s="305"/>
      <c r="C102" s="306" t="s">
        <v>479</v>
      </c>
      <c r="D102" s="306"/>
      <c r="E102" s="306"/>
      <c r="F102" s="306"/>
      <c r="G102" s="306"/>
      <c r="H102" s="306"/>
      <c r="I102" s="306"/>
      <c r="J102" s="306"/>
      <c r="K102" s="307"/>
    </row>
    <row r="103" spans="2:11" s="1" customFormat="1" ht="17.25" customHeight="1">
      <c r="B103" s="305"/>
      <c r="C103" s="308" t="s">
        <v>434</v>
      </c>
      <c r="D103" s="308"/>
      <c r="E103" s="308"/>
      <c r="F103" s="308" t="s">
        <v>435</v>
      </c>
      <c r="G103" s="309"/>
      <c r="H103" s="308" t="s">
        <v>57</v>
      </c>
      <c r="I103" s="308" t="s">
        <v>60</v>
      </c>
      <c r="J103" s="308" t="s">
        <v>436</v>
      </c>
      <c r="K103" s="307"/>
    </row>
    <row r="104" spans="2:11" s="1" customFormat="1" ht="17.25" customHeight="1">
      <c r="B104" s="305"/>
      <c r="C104" s="310" t="s">
        <v>437</v>
      </c>
      <c r="D104" s="310"/>
      <c r="E104" s="310"/>
      <c r="F104" s="311" t="s">
        <v>438</v>
      </c>
      <c r="G104" s="312"/>
      <c r="H104" s="310"/>
      <c r="I104" s="310"/>
      <c r="J104" s="310" t="s">
        <v>439</v>
      </c>
      <c r="K104" s="307"/>
    </row>
    <row r="105" spans="2:11" s="1" customFormat="1" ht="5.25" customHeight="1">
      <c r="B105" s="305"/>
      <c r="C105" s="308"/>
      <c r="D105" s="308"/>
      <c r="E105" s="308"/>
      <c r="F105" s="308"/>
      <c r="G105" s="326"/>
      <c r="H105" s="308"/>
      <c r="I105" s="308"/>
      <c r="J105" s="308"/>
      <c r="K105" s="307"/>
    </row>
    <row r="106" spans="2:11" s="1" customFormat="1" ht="15" customHeight="1">
      <c r="B106" s="305"/>
      <c r="C106" s="293" t="s">
        <v>56</v>
      </c>
      <c r="D106" s="315"/>
      <c r="E106" s="315"/>
      <c r="F106" s="316" t="s">
        <v>440</v>
      </c>
      <c r="G106" s="293"/>
      <c r="H106" s="293" t="s">
        <v>480</v>
      </c>
      <c r="I106" s="293" t="s">
        <v>442</v>
      </c>
      <c r="J106" s="293">
        <v>20</v>
      </c>
      <c r="K106" s="307"/>
    </row>
    <row r="107" spans="2:11" s="1" customFormat="1" ht="15" customHeight="1">
      <c r="B107" s="305"/>
      <c r="C107" s="293" t="s">
        <v>443</v>
      </c>
      <c r="D107" s="293"/>
      <c r="E107" s="293"/>
      <c r="F107" s="316" t="s">
        <v>440</v>
      </c>
      <c r="G107" s="293"/>
      <c r="H107" s="293" t="s">
        <v>480</v>
      </c>
      <c r="I107" s="293" t="s">
        <v>442</v>
      </c>
      <c r="J107" s="293">
        <v>120</v>
      </c>
      <c r="K107" s="307"/>
    </row>
    <row r="108" spans="2:11" s="1" customFormat="1" ht="15" customHeight="1">
      <c r="B108" s="318"/>
      <c r="C108" s="293" t="s">
        <v>445</v>
      </c>
      <c r="D108" s="293"/>
      <c r="E108" s="293"/>
      <c r="F108" s="316" t="s">
        <v>446</v>
      </c>
      <c r="G108" s="293"/>
      <c r="H108" s="293" t="s">
        <v>480</v>
      </c>
      <c r="I108" s="293" t="s">
        <v>442</v>
      </c>
      <c r="J108" s="293">
        <v>50</v>
      </c>
      <c r="K108" s="307"/>
    </row>
    <row r="109" spans="2:11" s="1" customFormat="1" ht="15" customHeight="1">
      <c r="B109" s="318"/>
      <c r="C109" s="293" t="s">
        <v>448</v>
      </c>
      <c r="D109" s="293"/>
      <c r="E109" s="293"/>
      <c r="F109" s="316" t="s">
        <v>440</v>
      </c>
      <c r="G109" s="293"/>
      <c r="H109" s="293" t="s">
        <v>480</v>
      </c>
      <c r="I109" s="293" t="s">
        <v>450</v>
      </c>
      <c r="J109" s="293"/>
      <c r="K109" s="307"/>
    </row>
    <row r="110" spans="2:11" s="1" customFormat="1" ht="15" customHeight="1">
      <c r="B110" s="318"/>
      <c r="C110" s="293" t="s">
        <v>459</v>
      </c>
      <c r="D110" s="293"/>
      <c r="E110" s="293"/>
      <c r="F110" s="316" t="s">
        <v>446</v>
      </c>
      <c r="G110" s="293"/>
      <c r="H110" s="293" t="s">
        <v>480</v>
      </c>
      <c r="I110" s="293" t="s">
        <v>442</v>
      </c>
      <c r="J110" s="293">
        <v>50</v>
      </c>
      <c r="K110" s="307"/>
    </row>
    <row r="111" spans="2:11" s="1" customFormat="1" ht="15" customHeight="1">
      <c r="B111" s="318"/>
      <c r="C111" s="293" t="s">
        <v>467</v>
      </c>
      <c r="D111" s="293"/>
      <c r="E111" s="293"/>
      <c r="F111" s="316" t="s">
        <v>446</v>
      </c>
      <c r="G111" s="293"/>
      <c r="H111" s="293" t="s">
        <v>480</v>
      </c>
      <c r="I111" s="293" t="s">
        <v>442</v>
      </c>
      <c r="J111" s="293">
        <v>50</v>
      </c>
      <c r="K111" s="307"/>
    </row>
    <row r="112" spans="2:11" s="1" customFormat="1" ht="15" customHeight="1">
      <c r="B112" s="318"/>
      <c r="C112" s="293" t="s">
        <v>465</v>
      </c>
      <c r="D112" s="293"/>
      <c r="E112" s="293"/>
      <c r="F112" s="316" t="s">
        <v>446</v>
      </c>
      <c r="G112" s="293"/>
      <c r="H112" s="293" t="s">
        <v>480</v>
      </c>
      <c r="I112" s="293" t="s">
        <v>442</v>
      </c>
      <c r="J112" s="293">
        <v>50</v>
      </c>
      <c r="K112" s="307"/>
    </row>
    <row r="113" spans="2:11" s="1" customFormat="1" ht="15" customHeight="1">
      <c r="B113" s="318"/>
      <c r="C113" s="293" t="s">
        <v>56</v>
      </c>
      <c r="D113" s="293"/>
      <c r="E113" s="293"/>
      <c r="F113" s="316" t="s">
        <v>440</v>
      </c>
      <c r="G113" s="293"/>
      <c r="H113" s="293" t="s">
        <v>481</v>
      </c>
      <c r="I113" s="293" t="s">
        <v>442</v>
      </c>
      <c r="J113" s="293">
        <v>20</v>
      </c>
      <c r="K113" s="307"/>
    </row>
    <row r="114" spans="2:11" s="1" customFormat="1" ht="15" customHeight="1">
      <c r="B114" s="318"/>
      <c r="C114" s="293" t="s">
        <v>482</v>
      </c>
      <c r="D114" s="293"/>
      <c r="E114" s="293"/>
      <c r="F114" s="316" t="s">
        <v>440</v>
      </c>
      <c r="G114" s="293"/>
      <c r="H114" s="293" t="s">
        <v>483</v>
      </c>
      <c r="I114" s="293" t="s">
        <v>442</v>
      </c>
      <c r="J114" s="293">
        <v>120</v>
      </c>
      <c r="K114" s="307"/>
    </row>
    <row r="115" spans="2:11" s="1" customFormat="1" ht="15" customHeight="1">
      <c r="B115" s="318"/>
      <c r="C115" s="293" t="s">
        <v>41</v>
      </c>
      <c r="D115" s="293"/>
      <c r="E115" s="293"/>
      <c r="F115" s="316" t="s">
        <v>440</v>
      </c>
      <c r="G115" s="293"/>
      <c r="H115" s="293" t="s">
        <v>484</v>
      </c>
      <c r="I115" s="293" t="s">
        <v>475</v>
      </c>
      <c r="J115" s="293"/>
      <c r="K115" s="307"/>
    </row>
    <row r="116" spans="2:11" s="1" customFormat="1" ht="15" customHeight="1">
      <c r="B116" s="318"/>
      <c r="C116" s="293" t="s">
        <v>51</v>
      </c>
      <c r="D116" s="293"/>
      <c r="E116" s="293"/>
      <c r="F116" s="316" t="s">
        <v>440</v>
      </c>
      <c r="G116" s="293"/>
      <c r="H116" s="293" t="s">
        <v>485</v>
      </c>
      <c r="I116" s="293" t="s">
        <v>475</v>
      </c>
      <c r="J116" s="293"/>
      <c r="K116" s="307"/>
    </row>
    <row r="117" spans="2:11" s="1" customFormat="1" ht="15" customHeight="1">
      <c r="B117" s="318"/>
      <c r="C117" s="293" t="s">
        <v>60</v>
      </c>
      <c r="D117" s="293"/>
      <c r="E117" s="293"/>
      <c r="F117" s="316" t="s">
        <v>440</v>
      </c>
      <c r="G117" s="293"/>
      <c r="H117" s="293" t="s">
        <v>486</v>
      </c>
      <c r="I117" s="293" t="s">
        <v>487</v>
      </c>
      <c r="J117" s="293"/>
      <c r="K117" s="307"/>
    </row>
    <row r="118" spans="2:11" s="1" customFormat="1" ht="15" customHeight="1">
      <c r="B118" s="321"/>
      <c r="C118" s="327"/>
      <c r="D118" s="327"/>
      <c r="E118" s="327"/>
      <c r="F118" s="327"/>
      <c r="G118" s="327"/>
      <c r="H118" s="327"/>
      <c r="I118" s="327"/>
      <c r="J118" s="327"/>
      <c r="K118" s="323"/>
    </row>
    <row r="119" spans="2:11" s="1" customFormat="1" ht="18.75" customHeight="1">
      <c r="B119" s="328"/>
      <c r="C119" s="329"/>
      <c r="D119" s="329"/>
      <c r="E119" s="329"/>
      <c r="F119" s="330"/>
      <c r="G119" s="329"/>
      <c r="H119" s="329"/>
      <c r="I119" s="329"/>
      <c r="J119" s="329"/>
      <c r="K119" s="328"/>
    </row>
    <row r="120" spans="2:11" s="1" customFormat="1" ht="18.75" customHeight="1">
      <c r="B120" s="301"/>
      <c r="C120" s="301"/>
      <c r="D120" s="301"/>
      <c r="E120" s="301"/>
      <c r="F120" s="301"/>
      <c r="G120" s="301"/>
      <c r="H120" s="301"/>
      <c r="I120" s="301"/>
      <c r="J120" s="301"/>
      <c r="K120" s="301"/>
    </row>
    <row r="121" spans="2:11" s="1" customFormat="1" ht="7.5" customHeight="1">
      <c r="B121" s="331"/>
      <c r="C121" s="332"/>
      <c r="D121" s="332"/>
      <c r="E121" s="332"/>
      <c r="F121" s="332"/>
      <c r="G121" s="332"/>
      <c r="H121" s="332"/>
      <c r="I121" s="332"/>
      <c r="J121" s="332"/>
      <c r="K121" s="333"/>
    </row>
    <row r="122" spans="2:11" s="1" customFormat="1" ht="45" customHeight="1">
      <c r="B122" s="334"/>
      <c r="C122" s="284" t="s">
        <v>488</v>
      </c>
      <c r="D122" s="284"/>
      <c r="E122" s="284"/>
      <c r="F122" s="284"/>
      <c r="G122" s="284"/>
      <c r="H122" s="284"/>
      <c r="I122" s="284"/>
      <c r="J122" s="284"/>
      <c r="K122" s="335"/>
    </row>
    <row r="123" spans="2:11" s="1" customFormat="1" ht="17.25" customHeight="1">
      <c r="B123" s="336"/>
      <c r="C123" s="308" t="s">
        <v>434</v>
      </c>
      <c r="D123" s="308"/>
      <c r="E123" s="308"/>
      <c r="F123" s="308" t="s">
        <v>435</v>
      </c>
      <c r="G123" s="309"/>
      <c r="H123" s="308" t="s">
        <v>57</v>
      </c>
      <c r="I123" s="308" t="s">
        <v>60</v>
      </c>
      <c r="J123" s="308" t="s">
        <v>436</v>
      </c>
      <c r="K123" s="337"/>
    </row>
    <row r="124" spans="2:11" s="1" customFormat="1" ht="17.25" customHeight="1">
      <c r="B124" s="336"/>
      <c r="C124" s="310" t="s">
        <v>437</v>
      </c>
      <c r="D124" s="310"/>
      <c r="E124" s="310"/>
      <c r="F124" s="311" t="s">
        <v>438</v>
      </c>
      <c r="G124" s="312"/>
      <c r="H124" s="310"/>
      <c r="I124" s="310"/>
      <c r="J124" s="310" t="s">
        <v>439</v>
      </c>
      <c r="K124" s="337"/>
    </row>
    <row r="125" spans="2:11" s="1" customFormat="1" ht="5.25" customHeight="1">
      <c r="B125" s="338"/>
      <c r="C125" s="313"/>
      <c r="D125" s="313"/>
      <c r="E125" s="313"/>
      <c r="F125" s="313"/>
      <c r="G125" s="339"/>
      <c r="H125" s="313"/>
      <c r="I125" s="313"/>
      <c r="J125" s="313"/>
      <c r="K125" s="340"/>
    </row>
    <row r="126" spans="2:11" s="1" customFormat="1" ht="15" customHeight="1">
      <c r="B126" s="338"/>
      <c r="C126" s="293" t="s">
        <v>443</v>
      </c>
      <c r="D126" s="315"/>
      <c r="E126" s="315"/>
      <c r="F126" s="316" t="s">
        <v>440</v>
      </c>
      <c r="G126" s="293"/>
      <c r="H126" s="293" t="s">
        <v>480</v>
      </c>
      <c r="I126" s="293" t="s">
        <v>442</v>
      </c>
      <c r="J126" s="293">
        <v>120</v>
      </c>
      <c r="K126" s="341"/>
    </row>
    <row r="127" spans="2:11" s="1" customFormat="1" ht="15" customHeight="1">
      <c r="B127" s="338"/>
      <c r="C127" s="293" t="s">
        <v>489</v>
      </c>
      <c r="D127" s="293"/>
      <c r="E127" s="293"/>
      <c r="F127" s="316" t="s">
        <v>440</v>
      </c>
      <c r="G127" s="293"/>
      <c r="H127" s="293" t="s">
        <v>490</v>
      </c>
      <c r="I127" s="293" t="s">
        <v>442</v>
      </c>
      <c r="J127" s="293" t="s">
        <v>491</v>
      </c>
      <c r="K127" s="341"/>
    </row>
    <row r="128" spans="2:11" s="1" customFormat="1" ht="15" customHeight="1">
      <c r="B128" s="338"/>
      <c r="C128" s="293" t="s">
        <v>388</v>
      </c>
      <c r="D128" s="293"/>
      <c r="E128" s="293"/>
      <c r="F128" s="316" t="s">
        <v>440</v>
      </c>
      <c r="G128" s="293"/>
      <c r="H128" s="293" t="s">
        <v>492</v>
      </c>
      <c r="I128" s="293" t="s">
        <v>442</v>
      </c>
      <c r="J128" s="293" t="s">
        <v>491</v>
      </c>
      <c r="K128" s="341"/>
    </row>
    <row r="129" spans="2:11" s="1" customFormat="1" ht="15" customHeight="1">
      <c r="B129" s="338"/>
      <c r="C129" s="293" t="s">
        <v>451</v>
      </c>
      <c r="D129" s="293"/>
      <c r="E129" s="293"/>
      <c r="F129" s="316" t="s">
        <v>446</v>
      </c>
      <c r="G129" s="293"/>
      <c r="H129" s="293" t="s">
        <v>452</v>
      </c>
      <c r="I129" s="293" t="s">
        <v>442</v>
      </c>
      <c r="J129" s="293">
        <v>15</v>
      </c>
      <c r="K129" s="341"/>
    </row>
    <row r="130" spans="2:11" s="1" customFormat="1" ht="15" customHeight="1">
      <c r="B130" s="338"/>
      <c r="C130" s="319" t="s">
        <v>453</v>
      </c>
      <c r="D130" s="319"/>
      <c r="E130" s="319"/>
      <c r="F130" s="320" t="s">
        <v>446</v>
      </c>
      <c r="G130" s="319"/>
      <c r="H130" s="319" t="s">
        <v>454</v>
      </c>
      <c r="I130" s="319" t="s">
        <v>442</v>
      </c>
      <c r="J130" s="319">
        <v>15</v>
      </c>
      <c r="K130" s="341"/>
    </row>
    <row r="131" spans="2:11" s="1" customFormat="1" ht="15" customHeight="1">
      <c r="B131" s="338"/>
      <c r="C131" s="319" t="s">
        <v>455</v>
      </c>
      <c r="D131" s="319"/>
      <c r="E131" s="319"/>
      <c r="F131" s="320" t="s">
        <v>446</v>
      </c>
      <c r="G131" s="319"/>
      <c r="H131" s="319" t="s">
        <v>456</v>
      </c>
      <c r="I131" s="319" t="s">
        <v>442</v>
      </c>
      <c r="J131" s="319">
        <v>20</v>
      </c>
      <c r="K131" s="341"/>
    </row>
    <row r="132" spans="2:11" s="1" customFormat="1" ht="15" customHeight="1">
      <c r="B132" s="338"/>
      <c r="C132" s="319" t="s">
        <v>457</v>
      </c>
      <c r="D132" s="319"/>
      <c r="E132" s="319"/>
      <c r="F132" s="320" t="s">
        <v>446</v>
      </c>
      <c r="G132" s="319"/>
      <c r="H132" s="319" t="s">
        <v>458</v>
      </c>
      <c r="I132" s="319" t="s">
        <v>442</v>
      </c>
      <c r="J132" s="319">
        <v>20</v>
      </c>
      <c r="K132" s="341"/>
    </row>
    <row r="133" spans="2:11" s="1" customFormat="1" ht="15" customHeight="1">
      <c r="B133" s="338"/>
      <c r="C133" s="293" t="s">
        <v>445</v>
      </c>
      <c r="D133" s="293"/>
      <c r="E133" s="293"/>
      <c r="F133" s="316" t="s">
        <v>446</v>
      </c>
      <c r="G133" s="293"/>
      <c r="H133" s="293" t="s">
        <v>480</v>
      </c>
      <c r="I133" s="293" t="s">
        <v>442</v>
      </c>
      <c r="J133" s="293">
        <v>50</v>
      </c>
      <c r="K133" s="341"/>
    </row>
    <row r="134" spans="2:11" s="1" customFormat="1" ht="15" customHeight="1">
      <c r="B134" s="338"/>
      <c r="C134" s="293" t="s">
        <v>459</v>
      </c>
      <c r="D134" s="293"/>
      <c r="E134" s="293"/>
      <c r="F134" s="316" t="s">
        <v>446</v>
      </c>
      <c r="G134" s="293"/>
      <c r="H134" s="293" t="s">
        <v>480</v>
      </c>
      <c r="I134" s="293" t="s">
        <v>442</v>
      </c>
      <c r="J134" s="293">
        <v>50</v>
      </c>
      <c r="K134" s="341"/>
    </row>
    <row r="135" spans="2:11" s="1" customFormat="1" ht="15" customHeight="1">
      <c r="B135" s="338"/>
      <c r="C135" s="293" t="s">
        <v>465</v>
      </c>
      <c r="D135" s="293"/>
      <c r="E135" s="293"/>
      <c r="F135" s="316" t="s">
        <v>446</v>
      </c>
      <c r="G135" s="293"/>
      <c r="H135" s="293" t="s">
        <v>480</v>
      </c>
      <c r="I135" s="293" t="s">
        <v>442</v>
      </c>
      <c r="J135" s="293">
        <v>50</v>
      </c>
      <c r="K135" s="341"/>
    </row>
    <row r="136" spans="2:11" s="1" customFormat="1" ht="15" customHeight="1">
      <c r="B136" s="338"/>
      <c r="C136" s="293" t="s">
        <v>467</v>
      </c>
      <c r="D136" s="293"/>
      <c r="E136" s="293"/>
      <c r="F136" s="316" t="s">
        <v>446</v>
      </c>
      <c r="G136" s="293"/>
      <c r="H136" s="293" t="s">
        <v>480</v>
      </c>
      <c r="I136" s="293" t="s">
        <v>442</v>
      </c>
      <c r="J136" s="293">
        <v>50</v>
      </c>
      <c r="K136" s="341"/>
    </row>
    <row r="137" spans="2:11" s="1" customFormat="1" ht="15" customHeight="1">
      <c r="B137" s="338"/>
      <c r="C137" s="293" t="s">
        <v>468</v>
      </c>
      <c r="D137" s="293"/>
      <c r="E137" s="293"/>
      <c r="F137" s="316" t="s">
        <v>446</v>
      </c>
      <c r="G137" s="293"/>
      <c r="H137" s="293" t="s">
        <v>493</v>
      </c>
      <c r="I137" s="293" t="s">
        <v>442</v>
      </c>
      <c r="J137" s="293">
        <v>255</v>
      </c>
      <c r="K137" s="341"/>
    </row>
    <row r="138" spans="2:11" s="1" customFormat="1" ht="15" customHeight="1">
      <c r="B138" s="338"/>
      <c r="C138" s="293" t="s">
        <v>470</v>
      </c>
      <c r="D138" s="293"/>
      <c r="E138" s="293"/>
      <c r="F138" s="316" t="s">
        <v>440</v>
      </c>
      <c r="G138" s="293"/>
      <c r="H138" s="293" t="s">
        <v>494</v>
      </c>
      <c r="I138" s="293" t="s">
        <v>472</v>
      </c>
      <c r="J138" s="293"/>
      <c r="K138" s="341"/>
    </row>
    <row r="139" spans="2:11" s="1" customFormat="1" ht="15" customHeight="1">
      <c r="B139" s="338"/>
      <c r="C139" s="293" t="s">
        <v>473</v>
      </c>
      <c r="D139" s="293"/>
      <c r="E139" s="293"/>
      <c r="F139" s="316" t="s">
        <v>440</v>
      </c>
      <c r="G139" s="293"/>
      <c r="H139" s="293" t="s">
        <v>495</v>
      </c>
      <c r="I139" s="293" t="s">
        <v>475</v>
      </c>
      <c r="J139" s="293"/>
      <c r="K139" s="341"/>
    </row>
    <row r="140" spans="2:11" s="1" customFormat="1" ht="15" customHeight="1">
      <c r="B140" s="338"/>
      <c r="C140" s="293" t="s">
        <v>476</v>
      </c>
      <c r="D140" s="293"/>
      <c r="E140" s="293"/>
      <c r="F140" s="316" t="s">
        <v>440</v>
      </c>
      <c r="G140" s="293"/>
      <c r="H140" s="293" t="s">
        <v>476</v>
      </c>
      <c r="I140" s="293" t="s">
        <v>475</v>
      </c>
      <c r="J140" s="293"/>
      <c r="K140" s="341"/>
    </row>
    <row r="141" spans="2:11" s="1" customFormat="1" ht="15" customHeight="1">
      <c r="B141" s="338"/>
      <c r="C141" s="293" t="s">
        <v>41</v>
      </c>
      <c r="D141" s="293"/>
      <c r="E141" s="293"/>
      <c r="F141" s="316" t="s">
        <v>440</v>
      </c>
      <c r="G141" s="293"/>
      <c r="H141" s="293" t="s">
        <v>496</v>
      </c>
      <c r="I141" s="293" t="s">
        <v>475</v>
      </c>
      <c r="J141" s="293"/>
      <c r="K141" s="341"/>
    </row>
    <row r="142" spans="2:11" s="1" customFormat="1" ht="15" customHeight="1">
      <c r="B142" s="338"/>
      <c r="C142" s="293" t="s">
        <v>497</v>
      </c>
      <c r="D142" s="293"/>
      <c r="E142" s="293"/>
      <c r="F142" s="316" t="s">
        <v>440</v>
      </c>
      <c r="G142" s="293"/>
      <c r="H142" s="293" t="s">
        <v>498</v>
      </c>
      <c r="I142" s="293" t="s">
        <v>475</v>
      </c>
      <c r="J142" s="293"/>
      <c r="K142" s="341"/>
    </row>
    <row r="143" spans="2:11" s="1" customFormat="1" ht="15" customHeight="1">
      <c r="B143" s="342"/>
      <c r="C143" s="343"/>
      <c r="D143" s="343"/>
      <c r="E143" s="343"/>
      <c r="F143" s="343"/>
      <c r="G143" s="343"/>
      <c r="H143" s="343"/>
      <c r="I143" s="343"/>
      <c r="J143" s="343"/>
      <c r="K143" s="344"/>
    </row>
    <row r="144" spans="2:11" s="1" customFormat="1" ht="18.75" customHeight="1">
      <c r="B144" s="329"/>
      <c r="C144" s="329"/>
      <c r="D144" s="329"/>
      <c r="E144" s="329"/>
      <c r="F144" s="330"/>
      <c r="G144" s="329"/>
      <c r="H144" s="329"/>
      <c r="I144" s="329"/>
      <c r="J144" s="329"/>
      <c r="K144" s="329"/>
    </row>
    <row r="145" spans="2:11" s="1" customFormat="1" ht="18.75" customHeight="1">
      <c r="B145" s="301"/>
      <c r="C145" s="301"/>
      <c r="D145" s="301"/>
      <c r="E145" s="301"/>
      <c r="F145" s="301"/>
      <c r="G145" s="301"/>
      <c r="H145" s="301"/>
      <c r="I145" s="301"/>
      <c r="J145" s="301"/>
      <c r="K145" s="301"/>
    </row>
    <row r="146" spans="2:11" s="1" customFormat="1" ht="7.5" customHeight="1">
      <c r="B146" s="302"/>
      <c r="C146" s="303"/>
      <c r="D146" s="303"/>
      <c r="E146" s="303"/>
      <c r="F146" s="303"/>
      <c r="G146" s="303"/>
      <c r="H146" s="303"/>
      <c r="I146" s="303"/>
      <c r="J146" s="303"/>
      <c r="K146" s="304"/>
    </row>
    <row r="147" spans="2:11" s="1" customFormat="1" ht="45" customHeight="1">
      <c r="B147" s="305"/>
      <c r="C147" s="306" t="s">
        <v>499</v>
      </c>
      <c r="D147" s="306"/>
      <c r="E147" s="306"/>
      <c r="F147" s="306"/>
      <c r="G147" s="306"/>
      <c r="H147" s="306"/>
      <c r="I147" s="306"/>
      <c r="J147" s="306"/>
      <c r="K147" s="307"/>
    </row>
    <row r="148" spans="2:11" s="1" customFormat="1" ht="17.25" customHeight="1">
      <c r="B148" s="305"/>
      <c r="C148" s="308" t="s">
        <v>434</v>
      </c>
      <c r="D148" s="308"/>
      <c r="E148" s="308"/>
      <c r="F148" s="308" t="s">
        <v>435</v>
      </c>
      <c r="G148" s="309"/>
      <c r="H148" s="308" t="s">
        <v>57</v>
      </c>
      <c r="I148" s="308" t="s">
        <v>60</v>
      </c>
      <c r="J148" s="308" t="s">
        <v>436</v>
      </c>
      <c r="K148" s="307"/>
    </row>
    <row r="149" spans="2:11" s="1" customFormat="1" ht="17.25" customHeight="1">
      <c r="B149" s="305"/>
      <c r="C149" s="310" t="s">
        <v>437</v>
      </c>
      <c r="D149" s="310"/>
      <c r="E149" s="310"/>
      <c r="F149" s="311" t="s">
        <v>438</v>
      </c>
      <c r="G149" s="312"/>
      <c r="H149" s="310"/>
      <c r="I149" s="310"/>
      <c r="J149" s="310" t="s">
        <v>439</v>
      </c>
      <c r="K149" s="307"/>
    </row>
    <row r="150" spans="2:11" s="1" customFormat="1" ht="5.25" customHeight="1">
      <c r="B150" s="318"/>
      <c r="C150" s="313"/>
      <c r="D150" s="313"/>
      <c r="E150" s="313"/>
      <c r="F150" s="313"/>
      <c r="G150" s="314"/>
      <c r="H150" s="313"/>
      <c r="I150" s="313"/>
      <c r="J150" s="313"/>
      <c r="K150" s="341"/>
    </row>
    <row r="151" spans="2:11" s="1" customFormat="1" ht="15" customHeight="1">
      <c r="B151" s="318"/>
      <c r="C151" s="345" t="s">
        <v>443</v>
      </c>
      <c r="D151" s="293"/>
      <c r="E151" s="293"/>
      <c r="F151" s="346" t="s">
        <v>440</v>
      </c>
      <c r="G151" s="293"/>
      <c r="H151" s="345" t="s">
        <v>480</v>
      </c>
      <c r="I151" s="345" t="s">
        <v>442</v>
      </c>
      <c r="J151" s="345">
        <v>120</v>
      </c>
      <c r="K151" s="341"/>
    </row>
    <row r="152" spans="2:11" s="1" customFormat="1" ht="15" customHeight="1">
      <c r="B152" s="318"/>
      <c r="C152" s="345" t="s">
        <v>489</v>
      </c>
      <c r="D152" s="293"/>
      <c r="E152" s="293"/>
      <c r="F152" s="346" t="s">
        <v>440</v>
      </c>
      <c r="G152" s="293"/>
      <c r="H152" s="345" t="s">
        <v>500</v>
      </c>
      <c r="I152" s="345" t="s">
        <v>442</v>
      </c>
      <c r="J152" s="345" t="s">
        <v>491</v>
      </c>
      <c r="K152" s="341"/>
    </row>
    <row r="153" spans="2:11" s="1" customFormat="1" ht="15" customHeight="1">
      <c r="B153" s="318"/>
      <c r="C153" s="345" t="s">
        <v>388</v>
      </c>
      <c r="D153" s="293"/>
      <c r="E153" s="293"/>
      <c r="F153" s="346" t="s">
        <v>440</v>
      </c>
      <c r="G153" s="293"/>
      <c r="H153" s="345" t="s">
        <v>501</v>
      </c>
      <c r="I153" s="345" t="s">
        <v>442</v>
      </c>
      <c r="J153" s="345" t="s">
        <v>491</v>
      </c>
      <c r="K153" s="341"/>
    </row>
    <row r="154" spans="2:11" s="1" customFormat="1" ht="15" customHeight="1">
      <c r="B154" s="318"/>
      <c r="C154" s="345" t="s">
        <v>445</v>
      </c>
      <c r="D154" s="293"/>
      <c r="E154" s="293"/>
      <c r="F154" s="346" t="s">
        <v>446</v>
      </c>
      <c r="G154" s="293"/>
      <c r="H154" s="345" t="s">
        <v>480</v>
      </c>
      <c r="I154" s="345" t="s">
        <v>442</v>
      </c>
      <c r="J154" s="345">
        <v>50</v>
      </c>
      <c r="K154" s="341"/>
    </row>
    <row r="155" spans="2:11" s="1" customFormat="1" ht="15" customHeight="1">
      <c r="B155" s="318"/>
      <c r="C155" s="345" t="s">
        <v>448</v>
      </c>
      <c r="D155" s="293"/>
      <c r="E155" s="293"/>
      <c r="F155" s="346" t="s">
        <v>440</v>
      </c>
      <c r="G155" s="293"/>
      <c r="H155" s="345" t="s">
        <v>480</v>
      </c>
      <c r="I155" s="345" t="s">
        <v>450</v>
      </c>
      <c r="J155" s="345"/>
      <c r="K155" s="341"/>
    </row>
    <row r="156" spans="2:11" s="1" customFormat="1" ht="15" customHeight="1">
      <c r="B156" s="318"/>
      <c r="C156" s="345" t="s">
        <v>459</v>
      </c>
      <c r="D156" s="293"/>
      <c r="E156" s="293"/>
      <c r="F156" s="346" t="s">
        <v>446</v>
      </c>
      <c r="G156" s="293"/>
      <c r="H156" s="345" t="s">
        <v>480</v>
      </c>
      <c r="I156" s="345" t="s">
        <v>442</v>
      </c>
      <c r="J156" s="345">
        <v>50</v>
      </c>
      <c r="K156" s="341"/>
    </row>
    <row r="157" spans="2:11" s="1" customFormat="1" ht="15" customHeight="1">
      <c r="B157" s="318"/>
      <c r="C157" s="345" t="s">
        <v>467</v>
      </c>
      <c r="D157" s="293"/>
      <c r="E157" s="293"/>
      <c r="F157" s="346" t="s">
        <v>446</v>
      </c>
      <c r="G157" s="293"/>
      <c r="H157" s="345" t="s">
        <v>480</v>
      </c>
      <c r="I157" s="345" t="s">
        <v>442</v>
      </c>
      <c r="J157" s="345">
        <v>50</v>
      </c>
      <c r="K157" s="341"/>
    </row>
    <row r="158" spans="2:11" s="1" customFormat="1" ht="15" customHeight="1">
      <c r="B158" s="318"/>
      <c r="C158" s="345" t="s">
        <v>465</v>
      </c>
      <c r="D158" s="293"/>
      <c r="E158" s="293"/>
      <c r="F158" s="346" t="s">
        <v>446</v>
      </c>
      <c r="G158" s="293"/>
      <c r="H158" s="345" t="s">
        <v>480</v>
      </c>
      <c r="I158" s="345" t="s">
        <v>442</v>
      </c>
      <c r="J158" s="345">
        <v>50</v>
      </c>
      <c r="K158" s="341"/>
    </row>
    <row r="159" spans="2:11" s="1" customFormat="1" ht="15" customHeight="1">
      <c r="B159" s="318"/>
      <c r="C159" s="345" t="s">
        <v>90</v>
      </c>
      <c r="D159" s="293"/>
      <c r="E159" s="293"/>
      <c r="F159" s="346" t="s">
        <v>440</v>
      </c>
      <c r="G159" s="293"/>
      <c r="H159" s="345" t="s">
        <v>502</v>
      </c>
      <c r="I159" s="345" t="s">
        <v>442</v>
      </c>
      <c r="J159" s="345" t="s">
        <v>503</v>
      </c>
      <c r="K159" s="341"/>
    </row>
    <row r="160" spans="2:11" s="1" customFormat="1" ht="15" customHeight="1">
      <c r="B160" s="318"/>
      <c r="C160" s="345" t="s">
        <v>504</v>
      </c>
      <c r="D160" s="293"/>
      <c r="E160" s="293"/>
      <c r="F160" s="346" t="s">
        <v>440</v>
      </c>
      <c r="G160" s="293"/>
      <c r="H160" s="345" t="s">
        <v>505</v>
      </c>
      <c r="I160" s="345" t="s">
        <v>475</v>
      </c>
      <c r="J160" s="345"/>
      <c r="K160" s="341"/>
    </row>
    <row r="161" spans="2:11" s="1" customFormat="1" ht="15" customHeight="1">
      <c r="B161" s="347"/>
      <c r="C161" s="327"/>
      <c r="D161" s="327"/>
      <c r="E161" s="327"/>
      <c r="F161" s="327"/>
      <c r="G161" s="327"/>
      <c r="H161" s="327"/>
      <c r="I161" s="327"/>
      <c r="J161" s="327"/>
      <c r="K161" s="348"/>
    </row>
    <row r="162" spans="2:11" s="1" customFormat="1" ht="18.75" customHeight="1">
      <c r="B162" s="329"/>
      <c r="C162" s="339"/>
      <c r="D162" s="339"/>
      <c r="E162" s="339"/>
      <c r="F162" s="349"/>
      <c r="G162" s="339"/>
      <c r="H162" s="339"/>
      <c r="I162" s="339"/>
      <c r="J162" s="339"/>
      <c r="K162" s="329"/>
    </row>
    <row r="163" spans="2:11" s="1" customFormat="1" ht="18.75" customHeight="1">
      <c r="B163" s="301"/>
      <c r="C163" s="301"/>
      <c r="D163" s="301"/>
      <c r="E163" s="301"/>
      <c r="F163" s="301"/>
      <c r="G163" s="301"/>
      <c r="H163" s="301"/>
      <c r="I163" s="301"/>
      <c r="J163" s="301"/>
      <c r="K163" s="301"/>
    </row>
    <row r="164" spans="2:11" s="1" customFormat="1" ht="7.5" customHeight="1">
      <c r="B164" s="280"/>
      <c r="C164" s="281"/>
      <c r="D164" s="281"/>
      <c r="E164" s="281"/>
      <c r="F164" s="281"/>
      <c r="G164" s="281"/>
      <c r="H164" s="281"/>
      <c r="I164" s="281"/>
      <c r="J164" s="281"/>
      <c r="K164" s="282"/>
    </row>
    <row r="165" spans="2:11" s="1" customFormat="1" ht="45" customHeight="1">
      <c r="B165" s="283"/>
      <c r="C165" s="284" t="s">
        <v>506</v>
      </c>
      <c r="D165" s="284"/>
      <c r="E165" s="284"/>
      <c r="F165" s="284"/>
      <c r="G165" s="284"/>
      <c r="H165" s="284"/>
      <c r="I165" s="284"/>
      <c r="J165" s="284"/>
      <c r="K165" s="285"/>
    </row>
    <row r="166" spans="2:11" s="1" customFormat="1" ht="17.25" customHeight="1">
      <c r="B166" s="283"/>
      <c r="C166" s="308" t="s">
        <v>434</v>
      </c>
      <c r="D166" s="308"/>
      <c r="E166" s="308"/>
      <c r="F166" s="308" t="s">
        <v>435</v>
      </c>
      <c r="G166" s="350"/>
      <c r="H166" s="351" t="s">
        <v>57</v>
      </c>
      <c r="I166" s="351" t="s">
        <v>60</v>
      </c>
      <c r="J166" s="308" t="s">
        <v>436</v>
      </c>
      <c r="K166" s="285"/>
    </row>
    <row r="167" spans="2:11" s="1" customFormat="1" ht="17.25" customHeight="1">
      <c r="B167" s="286"/>
      <c r="C167" s="310" t="s">
        <v>437</v>
      </c>
      <c r="D167" s="310"/>
      <c r="E167" s="310"/>
      <c r="F167" s="311" t="s">
        <v>438</v>
      </c>
      <c r="G167" s="352"/>
      <c r="H167" s="353"/>
      <c r="I167" s="353"/>
      <c r="J167" s="310" t="s">
        <v>439</v>
      </c>
      <c r="K167" s="288"/>
    </row>
    <row r="168" spans="2:11" s="1" customFormat="1" ht="5.25" customHeight="1">
      <c r="B168" s="318"/>
      <c r="C168" s="313"/>
      <c r="D168" s="313"/>
      <c r="E168" s="313"/>
      <c r="F168" s="313"/>
      <c r="G168" s="314"/>
      <c r="H168" s="313"/>
      <c r="I168" s="313"/>
      <c r="J168" s="313"/>
      <c r="K168" s="341"/>
    </row>
    <row r="169" spans="2:11" s="1" customFormat="1" ht="15" customHeight="1">
      <c r="B169" s="318"/>
      <c r="C169" s="293" t="s">
        <v>443</v>
      </c>
      <c r="D169" s="293"/>
      <c r="E169" s="293"/>
      <c r="F169" s="316" t="s">
        <v>440</v>
      </c>
      <c r="G169" s="293"/>
      <c r="H169" s="293" t="s">
        <v>480</v>
      </c>
      <c r="I169" s="293" t="s">
        <v>442</v>
      </c>
      <c r="J169" s="293">
        <v>120</v>
      </c>
      <c r="K169" s="341"/>
    </row>
    <row r="170" spans="2:11" s="1" customFormat="1" ht="15" customHeight="1">
      <c r="B170" s="318"/>
      <c r="C170" s="293" t="s">
        <v>489</v>
      </c>
      <c r="D170" s="293"/>
      <c r="E170" s="293"/>
      <c r="F170" s="316" t="s">
        <v>440</v>
      </c>
      <c r="G170" s="293"/>
      <c r="H170" s="293" t="s">
        <v>490</v>
      </c>
      <c r="I170" s="293" t="s">
        <v>442</v>
      </c>
      <c r="J170" s="293" t="s">
        <v>491</v>
      </c>
      <c r="K170" s="341"/>
    </row>
    <row r="171" spans="2:11" s="1" customFormat="1" ht="15" customHeight="1">
      <c r="B171" s="318"/>
      <c r="C171" s="293" t="s">
        <v>388</v>
      </c>
      <c r="D171" s="293"/>
      <c r="E171" s="293"/>
      <c r="F171" s="316" t="s">
        <v>440</v>
      </c>
      <c r="G171" s="293"/>
      <c r="H171" s="293" t="s">
        <v>507</v>
      </c>
      <c r="I171" s="293" t="s">
        <v>442</v>
      </c>
      <c r="J171" s="293" t="s">
        <v>491</v>
      </c>
      <c r="K171" s="341"/>
    </row>
    <row r="172" spans="2:11" s="1" customFormat="1" ht="15" customHeight="1">
      <c r="B172" s="318"/>
      <c r="C172" s="293" t="s">
        <v>445</v>
      </c>
      <c r="D172" s="293"/>
      <c r="E172" s="293"/>
      <c r="F172" s="316" t="s">
        <v>446</v>
      </c>
      <c r="G172" s="293"/>
      <c r="H172" s="293" t="s">
        <v>507</v>
      </c>
      <c r="I172" s="293" t="s">
        <v>442</v>
      </c>
      <c r="J172" s="293">
        <v>50</v>
      </c>
      <c r="K172" s="341"/>
    </row>
    <row r="173" spans="2:11" s="1" customFormat="1" ht="15" customHeight="1">
      <c r="B173" s="318"/>
      <c r="C173" s="293" t="s">
        <v>448</v>
      </c>
      <c r="D173" s="293"/>
      <c r="E173" s="293"/>
      <c r="F173" s="316" t="s">
        <v>440</v>
      </c>
      <c r="G173" s="293"/>
      <c r="H173" s="293" t="s">
        <v>507</v>
      </c>
      <c r="I173" s="293" t="s">
        <v>450</v>
      </c>
      <c r="J173" s="293"/>
      <c r="K173" s="341"/>
    </row>
    <row r="174" spans="2:11" s="1" customFormat="1" ht="15" customHeight="1">
      <c r="B174" s="318"/>
      <c r="C174" s="293" t="s">
        <v>459</v>
      </c>
      <c r="D174" s="293"/>
      <c r="E174" s="293"/>
      <c r="F174" s="316" t="s">
        <v>446</v>
      </c>
      <c r="G174" s="293"/>
      <c r="H174" s="293" t="s">
        <v>507</v>
      </c>
      <c r="I174" s="293" t="s">
        <v>442</v>
      </c>
      <c r="J174" s="293">
        <v>50</v>
      </c>
      <c r="K174" s="341"/>
    </row>
    <row r="175" spans="2:11" s="1" customFormat="1" ht="15" customHeight="1">
      <c r="B175" s="318"/>
      <c r="C175" s="293" t="s">
        <v>467</v>
      </c>
      <c r="D175" s="293"/>
      <c r="E175" s="293"/>
      <c r="F175" s="316" t="s">
        <v>446</v>
      </c>
      <c r="G175" s="293"/>
      <c r="H175" s="293" t="s">
        <v>507</v>
      </c>
      <c r="I175" s="293" t="s">
        <v>442</v>
      </c>
      <c r="J175" s="293">
        <v>50</v>
      </c>
      <c r="K175" s="341"/>
    </row>
    <row r="176" spans="2:11" s="1" customFormat="1" ht="15" customHeight="1">
      <c r="B176" s="318"/>
      <c r="C176" s="293" t="s">
        <v>465</v>
      </c>
      <c r="D176" s="293"/>
      <c r="E176" s="293"/>
      <c r="F176" s="316" t="s">
        <v>446</v>
      </c>
      <c r="G176" s="293"/>
      <c r="H176" s="293" t="s">
        <v>507</v>
      </c>
      <c r="I176" s="293" t="s">
        <v>442</v>
      </c>
      <c r="J176" s="293">
        <v>50</v>
      </c>
      <c r="K176" s="341"/>
    </row>
    <row r="177" spans="2:11" s="1" customFormat="1" ht="15" customHeight="1">
      <c r="B177" s="318"/>
      <c r="C177" s="293" t="s">
        <v>101</v>
      </c>
      <c r="D177" s="293"/>
      <c r="E177" s="293"/>
      <c r="F177" s="316" t="s">
        <v>440</v>
      </c>
      <c r="G177" s="293"/>
      <c r="H177" s="293" t="s">
        <v>508</v>
      </c>
      <c r="I177" s="293" t="s">
        <v>509</v>
      </c>
      <c r="J177" s="293"/>
      <c r="K177" s="341"/>
    </row>
    <row r="178" spans="2:11" s="1" customFormat="1" ht="15" customHeight="1">
      <c r="B178" s="318"/>
      <c r="C178" s="293" t="s">
        <v>60</v>
      </c>
      <c r="D178" s="293"/>
      <c r="E178" s="293"/>
      <c r="F178" s="316" t="s">
        <v>440</v>
      </c>
      <c r="G178" s="293"/>
      <c r="H178" s="293" t="s">
        <v>510</v>
      </c>
      <c r="I178" s="293" t="s">
        <v>511</v>
      </c>
      <c r="J178" s="293">
        <v>1</v>
      </c>
      <c r="K178" s="341"/>
    </row>
    <row r="179" spans="2:11" s="1" customFormat="1" ht="15" customHeight="1">
      <c r="B179" s="318"/>
      <c r="C179" s="293" t="s">
        <v>56</v>
      </c>
      <c r="D179" s="293"/>
      <c r="E179" s="293"/>
      <c r="F179" s="316" t="s">
        <v>440</v>
      </c>
      <c r="G179" s="293"/>
      <c r="H179" s="293" t="s">
        <v>512</v>
      </c>
      <c r="I179" s="293" t="s">
        <v>442</v>
      </c>
      <c r="J179" s="293">
        <v>20</v>
      </c>
      <c r="K179" s="341"/>
    </row>
    <row r="180" spans="2:11" s="1" customFormat="1" ht="15" customHeight="1">
      <c r="B180" s="318"/>
      <c r="C180" s="293" t="s">
        <v>57</v>
      </c>
      <c r="D180" s="293"/>
      <c r="E180" s="293"/>
      <c r="F180" s="316" t="s">
        <v>440</v>
      </c>
      <c r="G180" s="293"/>
      <c r="H180" s="293" t="s">
        <v>513</v>
      </c>
      <c r="I180" s="293" t="s">
        <v>442</v>
      </c>
      <c r="J180" s="293">
        <v>255</v>
      </c>
      <c r="K180" s="341"/>
    </row>
    <row r="181" spans="2:11" s="1" customFormat="1" ht="15" customHeight="1">
      <c r="B181" s="318"/>
      <c r="C181" s="293" t="s">
        <v>102</v>
      </c>
      <c r="D181" s="293"/>
      <c r="E181" s="293"/>
      <c r="F181" s="316" t="s">
        <v>440</v>
      </c>
      <c r="G181" s="293"/>
      <c r="H181" s="293" t="s">
        <v>404</v>
      </c>
      <c r="I181" s="293" t="s">
        <v>442</v>
      </c>
      <c r="J181" s="293">
        <v>10</v>
      </c>
      <c r="K181" s="341"/>
    </row>
    <row r="182" spans="2:11" s="1" customFormat="1" ht="15" customHeight="1">
      <c r="B182" s="318"/>
      <c r="C182" s="293" t="s">
        <v>103</v>
      </c>
      <c r="D182" s="293"/>
      <c r="E182" s="293"/>
      <c r="F182" s="316" t="s">
        <v>440</v>
      </c>
      <c r="G182" s="293"/>
      <c r="H182" s="293" t="s">
        <v>514</v>
      </c>
      <c r="I182" s="293" t="s">
        <v>475</v>
      </c>
      <c r="J182" s="293"/>
      <c r="K182" s="341"/>
    </row>
    <row r="183" spans="2:11" s="1" customFormat="1" ht="15" customHeight="1">
      <c r="B183" s="318"/>
      <c r="C183" s="293" t="s">
        <v>515</v>
      </c>
      <c r="D183" s="293"/>
      <c r="E183" s="293"/>
      <c r="F183" s="316" t="s">
        <v>440</v>
      </c>
      <c r="G183" s="293"/>
      <c r="H183" s="293" t="s">
        <v>516</v>
      </c>
      <c r="I183" s="293" t="s">
        <v>475</v>
      </c>
      <c r="J183" s="293"/>
      <c r="K183" s="341"/>
    </row>
    <row r="184" spans="2:11" s="1" customFormat="1" ht="15" customHeight="1">
      <c r="B184" s="318"/>
      <c r="C184" s="293" t="s">
        <v>504</v>
      </c>
      <c r="D184" s="293"/>
      <c r="E184" s="293"/>
      <c r="F184" s="316" t="s">
        <v>440</v>
      </c>
      <c r="G184" s="293"/>
      <c r="H184" s="293" t="s">
        <v>517</v>
      </c>
      <c r="I184" s="293" t="s">
        <v>475</v>
      </c>
      <c r="J184" s="293"/>
      <c r="K184" s="341"/>
    </row>
    <row r="185" spans="2:11" s="1" customFormat="1" ht="15" customHeight="1">
      <c r="B185" s="318"/>
      <c r="C185" s="293" t="s">
        <v>105</v>
      </c>
      <c r="D185" s="293"/>
      <c r="E185" s="293"/>
      <c r="F185" s="316" t="s">
        <v>446</v>
      </c>
      <c r="G185" s="293"/>
      <c r="H185" s="293" t="s">
        <v>518</v>
      </c>
      <c r="I185" s="293" t="s">
        <v>442</v>
      </c>
      <c r="J185" s="293">
        <v>50</v>
      </c>
      <c r="K185" s="341"/>
    </row>
    <row r="186" spans="2:11" s="1" customFormat="1" ht="15" customHeight="1">
      <c r="B186" s="318"/>
      <c r="C186" s="293" t="s">
        <v>519</v>
      </c>
      <c r="D186" s="293"/>
      <c r="E186" s="293"/>
      <c r="F186" s="316" t="s">
        <v>446</v>
      </c>
      <c r="G186" s="293"/>
      <c r="H186" s="293" t="s">
        <v>520</v>
      </c>
      <c r="I186" s="293" t="s">
        <v>521</v>
      </c>
      <c r="J186" s="293"/>
      <c r="K186" s="341"/>
    </row>
    <row r="187" spans="2:11" s="1" customFormat="1" ht="15" customHeight="1">
      <c r="B187" s="318"/>
      <c r="C187" s="293" t="s">
        <v>522</v>
      </c>
      <c r="D187" s="293"/>
      <c r="E187" s="293"/>
      <c r="F187" s="316" t="s">
        <v>446</v>
      </c>
      <c r="G187" s="293"/>
      <c r="H187" s="293" t="s">
        <v>523</v>
      </c>
      <c r="I187" s="293" t="s">
        <v>521</v>
      </c>
      <c r="J187" s="293"/>
      <c r="K187" s="341"/>
    </row>
    <row r="188" spans="2:11" s="1" customFormat="1" ht="15" customHeight="1">
      <c r="B188" s="318"/>
      <c r="C188" s="293" t="s">
        <v>524</v>
      </c>
      <c r="D188" s="293"/>
      <c r="E188" s="293"/>
      <c r="F188" s="316" t="s">
        <v>446</v>
      </c>
      <c r="G188" s="293"/>
      <c r="H188" s="293" t="s">
        <v>525</v>
      </c>
      <c r="I188" s="293" t="s">
        <v>521</v>
      </c>
      <c r="J188" s="293"/>
      <c r="K188" s="341"/>
    </row>
    <row r="189" spans="2:11" s="1" customFormat="1" ht="15" customHeight="1">
      <c r="B189" s="318"/>
      <c r="C189" s="354" t="s">
        <v>526</v>
      </c>
      <c r="D189" s="293"/>
      <c r="E189" s="293"/>
      <c r="F189" s="316" t="s">
        <v>446</v>
      </c>
      <c r="G189" s="293"/>
      <c r="H189" s="293" t="s">
        <v>527</v>
      </c>
      <c r="I189" s="293" t="s">
        <v>528</v>
      </c>
      <c r="J189" s="355" t="s">
        <v>529</v>
      </c>
      <c r="K189" s="341"/>
    </row>
    <row r="190" spans="2:11" s="1" customFormat="1" ht="15" customHeight="1">
      <c r="B190" s="318"/>
      <c r="C190" s="354" t="s">
        <v>45</v>
      </c>
      <c r="D190" s="293"/>
      <c r="E190" s="293"/>
      <c r="F190" s="316" t="s">
        <v>440</v>
      </c>
      <c r="G190" s="293"/>
      <c r="H190" s="290" t="s">
        <v>530</v>
      </c>
      <c r="I190" s="293" t="s">
        <v>531</v>
      </c>
      <c r="J190" s="293"/>
      <c r="K190" s="341"/>
    </row>
    <row r="191" spans="2:11" s="1" customFormat="1" ht="15" customHeight="1">
      <c r="B191" s="318"/>
      <c r="C191" s="354" t="s">
        <v>532</v>
      </c>
      <c r="D191" s="293"/>
      <c r="E191" s="293"/>
      <c r="F191" s="316" t="s">
        <v>440</v>
      </c>
      <c r="G191" s="293"/>
      <c r="H191" s="293" t="s">
        <v>533</v>
      </c>
      <c r="I191" s="293" t="s">
        <v>475</v>
      </c>
      <c r="J191" s="293"/>
      <c r="K191" s="341"/>
    </row>
    <row r="192" spans="2:11" s="1" customFormat="1" ht="15" customHeight="1">
      <c r="B192" s="318"/>
      <c r="C192" s="354" t="s">
        <v>534</v>
      </c>
      <c r="D192" s="293"/>
      <c r="E192" s="293"/>
      <c r="F192" s="316" t="s">
        <v>440</v>
      </c>
      <c r="G192" s="293"/>
      <c r="H192" s="293" t="s">
        <v>535</v>
      </c>
      <c r="I192" s="293" t="s">
        <v>475</v>
      </c>
      <c r="J192" s="293"/>
      <c r="K192" s="341"/>
    </row>
    <row r="193" spans="2:11" s="1" customFormat="1" ht="15" customHeight="1">
      <c r="B193" s="318"/>
      <c r="C193" s="354" t="s">
        <v>536</v>
      </c>
      <c r="D193" s="293"/>
      <c r="E193" s="293"/>
      <c r="F193" s="316" t="s">
        <v>446</v>
      </c>
      <c r="G193" s="293"/>
      <c r="H193" s="293" t="s">
        <v>537</v>
      </c>
      <c r="I193" s="293" t="s">
        <v>475</v>
      </c>
      <c r="J193" s="293"/>
      <c r="K193" s="341"/>
    </row>
    <row r="194" spans="2:11" s="1" customFormat="1" ht="15" customHeight="1">
      <c r="B194" s="347"/>
      <c r="C194" s="356"/>
      <c r="D194" s="327"/>
      <c r="E194" s="327"/>
      <c r="F194" s="327"/>
      <c r="G194" s="327"/>
      <c r="H194" s="327"/>
      <c r="I194" s="327"/>
      <c r="J194" s="327"/>
      <c r="K194" s="348"/>
    </row>
    <row r="195" spans="2:11" s="1" customFormat="1" ht="18.75" customHeight="1">
      <c r="B195" s="329"/>
      <c r="C195" s="339"/>
      <c r="D195" s="339"/>
      <c r="E195" s="339"/>
      <c r="F195" s="349"/>
      <c r="G195" s="339"/>
      <c r="H195" s="339"/>
      <c r="I195" s="339"/>
      <c r="J195" s="339"/>
      <c r="K195" s="329"/>
    </row>
    <row r="196" spans="2:11" s="1" customFormat="1" ht="18.75" customHeight="1">
      <c r="B196" s="329"/>
      <c r="C196" s="339"/>
      <c r="D196" s="339"/>
      <c r="E196" s="339"/>
      <c r="F196" s="349"/>
      <c r="G196" s="339"/>
      <c r="H196" s="339"/>
      <c r="I196" s="339"/>
      <c r="J196" s="339"/>
      <c r="K196" s="329"/>
    </row>
    <row r="197" spans="2:11" s="1" customFormat="1" ht="18.75" customHeight="1">
      <c r="B197" s="301"/>
      <c r="C197" s="301"/>
      <c r="D197" s="301"/>
      <c r="E197" s="301"/>
      <c r="F197" s="301"/>
      <c r="G197" s="301"/>
      <c r="H197" s="301"/>
      <c r="I197" s="301"/>
      <c r="J197" s="301"/>
      <c r="K197" s="301"/>
    </row>
    <row r="198" spans="2:11" s="1" customFormat="1" ht="13.5">
      <c r="B198" s="280"/>
      <c r="C198" s="281"/>
      <c r="D198" s="281"/>
      <c r="E198" s="281"/>
      <c r="F198" s="281"/>
      <c r="G198" s="281"/>
      <c r="H198" s="281"/>
      <c r="I198" s="281"/>
      <c r="J198" s="281"/>
      <c r="K198" s="282"/>
    </row>
    <row r="199" spans="2:11" s="1" customFormat="1" ht="21">
      <c r="B199" s="283"/>
      <c r="C199" s="284" t="s">
        <v>538</v>
      </c>
      <c r="D199" s="284"/>
      <c r="E199" s="284"/>
      <c r="F199" s="284"/>
      <c r="G199" s="284"/>
      <c r="H199" s="284"/>
      <c r="I199" s="284"/>
      <c r="J199" s="284"/>
      <c r="K199" s="285"/>
    </row>
    <row r="200" spans="2:11" s="1" customFormat="1" ht="25.5" customHeight="1">
      <c r="B200" s="283"/>
      <c r="C200" s="357" t="s">
        <v>539</v>
      </c>
      <c r="D200" s="357"/>
      <c r="E200" s="357"/>
      <c r="F200" s="357" t="s">
        <v>540</v>
      </c>
      <c r="G200" s="358"/>
      <c r="H200" s="357" t="s">
        <v>541</v>
      </c>
      <c r="I200" s="357"/>
      <c r="J200" s="357"/>
      <c r="K200" s="285"/>
    </row>
    <row r="201" spans="2:11" s="1" customFormat="1" ht="5.25" customHeight="1">
      <c r="B201" s="318"/>
      <c r="C201" s="313"/>
      <c r="D201" s="313"/>
      <c r="E201" s="313"/>
      <c r="F201" s="313"/>
      <c r="G201" s="339"/>
      <c r="H201" s="313"/>
      <c r="I201" s="313"/>
      <c r="J201" s="313"/>
      <c r="K201" s="341"/>
    </row>
    <row r="202" spans="2:11" s="1" customFormat="1" ht="15" customHeight="1">
      <c r="B202" s="318"/>
      <c r="C202" s="293" t="s">
        <v>531</v>
      </c>
      <c r="D202" s="293"/>
      <c r="E202" s="293"/>
      <c r="F202" s="316" t="s">
        <v>46</v>
      </c>
      <c r="G202" s="293"/>
      <c r="H202" s="293" t="s">
        <v>542</v>
      </c>
      <c r="I202" s="293"/>
      <c r="J202" s="293"/>
      <c r="K202" s="341"/>
    </row>
    <row r="203" spans="2:11" s="1" customFormat="1" ht="15" customHeight="1">
      <c r="B203" s="318"/>
      <c r="C203" s="293"/>
      <c r="D203" s="293"/>
      <c r="E203" s="293"/>
      <c r="F203" s="316" t="s">
        <v>47</v>
      </c>
      <c r="G203" s="293"/>
      <c r="H203" s="293" t="s">
        <v>543</v>
      </c>
      <c r="I203" s="293"/>
      <c r="J203" s="293"/>
      <c r="K203" s="341"/>
    </row>
    <row r="204" spans="2:11" s="1" customFormat="1" ht="15" customHeight="1">
      <c r="B204" s="318"/>
      <c r="C204" s="293"/>
      <c r="D204" s="293"/>
      <c r="E204" s="293"/>
      <c r="F204" s="316" t="s">
        <v>50</v>
      </c>
      <c r="G204" s="293"/>
      <c r="H204" s="293" t="s">
        <v>544</v>
      </c>
      <c r="I204" s="293"/>
      <c r="J204" s="293"/>
      <c r="K204" s="341"/>
    </row>
    <row r="205" spans="2:11" s="1" customFormat="1" ht="15" customHeight="1">
      <c r="B205" s="318"/>
      <c r="C205" s="293"/>
      <c r="D205" s="293"/>
      <c r="E205" s="293"/>
      <c r="F205" s="316" t="s">
        <v>48</v>
      </c>
      <c r="G205" s="293"/>
      <c r="H205" s="293" t="s">
        <v>545</v>
      </c>
      <c r="I205" s="293"/>
      <c r="J205" s="293"/>
      <c r="K205" s="341"/>
    </row>
    <row r="206" spans="2:11" s="1" customFormat="1" ht="15" customHeight="1">
      <c r="B206" s="318"/>
      <c r="C206" s="293"/>
      <c r="D206" s="293"/>
      <c r="E206" s="293"/>
      <c r="F206" s="316" t="s">
        <v>49</v>
      </c>
      <c r="G206" s="293"/>
      <c r="H206" s="293" t="s">
        <v>546</v>
      </c>
      <c r="I206" s="293"/>
      <c r="J206" s="293"/>
      <c r="K206" s="341"/>
    </row>
    <row r="207" spans="2:11" s="1" customFormat="1" ht="15" customHeight="1">
      <c r="B207" s="318"/>
      <c r="C207" s="293"/>
      <c r="D207" s="293"/>
      <c r="E207" s="293"/>
      <c r="F207" s="316"/>
      <c r="G207" s="293"/>
      <c r="H207" s="293"/>
      <c r="I207" s="293"/>
      <c r="J207" s="293"/>
      <c r="K207" s="341"/>
    </row>
    <row r="208" spans="2:11" s="1" customFormat="1" ht="15" customHeight="1">
      <c r="B208" s="318"/>
      <c r="C208" s="293" t="s">
        <v>487</v>
      </c>
      <c r="D208" s="293"/>
      <c r="E208" s="293"/>
      <c r="F208" s="316" t="s">
        <v>82</v>
      </c>
      <c r="G208" s="293"/>
      <c r="H208" s="293" t="s">
        <v>547</v>
      </c>
      <c r="I208" s="293"/>
      <c r="J208" s="293"/>
      <c r="K208" s="341"/>
    </row>
    <row r="209" spans="2:11" s="1" customFormat="1" ht="15" customHeight="1">
      <c r="B209" s="318"/>
      <c r="C209" s="293"/>
      <c r="D209" s="293"/>
      <c r="E209" s="293"/>
      <c r="F209" s="316" t="s">
        <v>382</v>
      </c>
      <c r="G209" s="293"/>
      <c r="H209" s="293" t="s">
        <v>383</v>
      </c>
      <c r="I209" s="293"/>
      <c r="J209" s="293"/>
      <c r="K209" s="341"/>
    </row>
    <row r="210" spans="2:11" s="1" customFormat="1" ht="15" customHeight="1">
      <c r="B210" s="318"/>
      <c r="C210" s="293"/>
      <c r="D210" s="293"/>
      <c r="E210" s="293"/>
      <c r="F210" s="316" t="s">
        <v>380</v>
      </c>
      <c r="G210" s="293"/>
      <c r="H210" s="293" t="s">
        <v>548</v>
      </c>
      <c r="I210" s="293"/>
      <c r="J210" s="293"/>
      <c r="K210" s="341"/>
    </row>
    <row r="211" spans="2:11" s="1" customFormat="1" ht="15" customHeight="1">
      <c r="B211" s="359"/>
      <c r="C211" s="293"/>
      <c r="D211" s="293"/>
      <c r="E211" s="293"/>
      <c r="F211" s="316" t="s">
        <v>384</v>
      </c>
      <c r="G211" s="354"/>
      <c r="H211" s="345" t="s">
        <v>385</v>
      </c>
      <c r="I211" s="345"/>
      <c r="J211" s="345"/>
      <c r="K211" s="360"/>
    </row>
    <row r="212" spans="2:11" s="1" customFormat="1" ht="15" customHeight="1">
      <c r="B212" s="359"/>
      <c r="C212" s="293"/>
      <c r="D212" s="293"/>
      <c r="E212" s="293"/>
      <c r="F212" s="316" t="s">
        <v>386</v>
      </c>
      <c r="G212" s="354"/>
      <c r="H212" s="345" t="s">
        <v>549</v>
      </c>
      <c r="I212" s="345"/>
      <c r="J212" s="345"/>
      <c r="K212" s="360"/>
    </row>
    <row r="213" spans="2:11" s="1" customFormat="1" ht="15" customHeight="1">
      <c r="B213" s="359"/>
      <c r="C213" s="293"/>
      <c r="D213" s="293"/>
      <c r="E213" s="293"/>
      <c r="F213" s="316"/>
      <c r="G213" s="354"/>
      <c r="H213" s="345"/>
      <c r="I213" s="345"/>
      <c r="J213" s="345"/>
      <c r="K213" s="360"/>
    </row>
    <row r="214" spans="2:11" s="1" customFormat="1" ht="15" customHeight="1">
      <c r="B214" s="359"/>
      <c r="C214" s="293" t="s">
        <v>511</v>
      </c>
      <c r="D214" s="293"/>
      <c r="E214" s="293"/>
      <c r="F214" s="316">
        <v>1</v>
      </c>
      <c r="G214" s="354"/>
      <c r="H214" s="345" t="s">
        <v>550</v>
      </c>
      <c r="I214" s="345"/>
      <c r="J214" s="345"/>
      <c r="K214" s="360"/>
    </row>
    <row r="215" spans="2:11" s="1" customFormat="1" ht="15" customHeight="1">
      <c r="B215" s="359"/>
      <c r="C215" s="293"/>
      <c r="D215" s="293"/>
      <c r="E215" s="293"/>
      <c r="F215" s="316">
        <v>2</v>
      </c>
      <c r="G215" s="354"/>
      <c r="H215" s="345" t="s">
        <v>551</v>
      </c>
      <c r="I215" s="345"/>
      <c r="J215" s="345"/>
      <c r="K215" s="360"/>
    </row>
    <row r="216" spans="2:11" s="1" customFormat="1" ht="15" customHeight="1">
      <c r="B216" s="359"/>
      <c r="C216" s="293"/>
      <c r="D216" s="293"/>
      <c r="E216" s="293"/>
      <c r="F216" s="316">
        <v>3</v>
      </c>
      <c r="G216" s="354"/>
      <c r="H216" s="345" t="s">
        <v>552</v>
      </c>
      <c r="I216" s="345"/>
      <c r="J216" s="345"/>
      <c r="K216" s="360"/>
    </row>
    <row r="217" spans="2:11" s="1" customFormat="1" ht="15" customHeight="1">
      <c r="B217" s="359"/>
      <c r="C217" s="293"/>
      <c r="D217" s="293"/>
      <c r="E217" s="293"/>
      <c r="F217" s="316">
        <v>4</v>
      </c>
      <c r="G217" s="354"/>
      <c r="H217" s="345" t="s">
        <v>553</v>
      </c>
      <c r="I217" s="345"/>
      <c r="J217" s="345"/>
      <c r="K217" s="360"/>
    </row>
    <row r="218" spans="2:11" s="1" customFormat="1" ht="12.75" customHeight="1">
      <c r="B218" s="361"/>
      <c r="C218" s="362"/>
      <c r="D218" s="362"/>
      <c r="E218" s="362"/>
      <c r="F218" s="362"/>
      <c r="G218" s="362"/>
      <c r="H218" s="362"/>
      <c r="I218" s="362"/>
      <c r="J218" s="362"/>
      <c r="K218" s="36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Třasák</dc:creator>
  <cp:keywords/>
  <dc:description/>
  <cp:lastModifiedBy>Lukáš Třasák</cp:lastModifiedBy>
  <dcterms:created xsi:type="dcterms:W3CDTF">2023-04-04T06:13:20Z</dcterms:created>
  <dcterms:modified xsi:type="dcterms:W3CDTF">2023-04-04T06:13:26Z</dcterms:modified>
  <cp:category/>
  <cp:version/>
  <cp:contentType/>
  <cp:contentStatus/>
</cp:coreProperties>
</file>