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8-2020_1 - SO 101 Komun..." sheetId="2" r:id="rId2"/>
  </sheets>
  <definedNames>
    <definedName name="_xlnm.Print_Area" localSheetId="0">'Rekapitulace stavby'!$D$4:$AO$76,'Rekapitulace stavby'!$C$82:$AQ$96</definedName>
    <definedName name="_xlnm._FilterDatabase" localSheetId="1" hidden="1">'008-2020_1 - SO 101 Komun...'!$C$122:$K$288</definedName>
    <definedName name="_xlnm.Print_Area" localSheetId="1">'008-2020_1 - SO 101 Komun...'!$C$4:$J$76,'008-2020_1 - SO 101 Komun...'!$C$82:$J$104,'008-2020_1 - SO 101 Komun...'!$C$110:$K$288</definedName>
    <definedName name="_xlnm.Print_Titles" localSheetId="0">'Rekapitulace stavby'!$92:$92</definedName>
    <definedName name="_xlnm.Print_Titles" localSheetId="1">'008-2020_1 - SO 101 Komun...'!$122:$122</definedName>
  </definedNames>
  <calcPr fullCalcOnLoad="1"/>
</workbook>
</file>

<file path=xl/sharedStrings.xml><?xml version="1.0" encoding="utf-8"?>
<sst xmlns="http://schemas.openxmlformats.org/spreadsheetml/2006/main" count="1791" uniqueCount="374">
  <si>
    <t>Export Komplet</t>
  </si>
  <si>
    <t/>
  </si>
  <si>
    <t>2.0</t>
  </si>
  <si>
    <t>ZAMOK</t>
  </si>
  <si>
    <t>False</t>
  </si>
  <si>
    <t>{6193dc83-a9ad-4e34-8302-6f9fc61476ad}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</si>
  <si>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</si>
  <si>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</si>
  <si>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</si>
  <si>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</si>
  <si>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</si>
  <si>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</si>
  <si>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</si>
  <si>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</si>
  <si>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</si>
  <si>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</si>
  <si>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</si>
  <si>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komunikace ulice Na Vrbině, Kostelec nad Orlicí</t>
  </si>
  <si>
    <t>KSO:</t>
  </si>
  <si>
    <t>CC-CZ:</t>
  </si>
  <si>
    <t>Místo:</t>
  </si>
  <si>
    <t>Na Vrbině</t>
  </si>
  <si>
    <t>Datum:</t>
  </si>
  <si>
    <t>29. 7. 2020</t>
  </si>
  <si>
    <t>Zadavatel:</t>
  </si>
  <si>
    <t>IČ:</t>
  </si>
  <si>
    <t>00274968</t>
  </si>
  <si>
    <t>Město Kostelec nad Orlicí</t>
  </si>
  <si>
    <t>DIČ:</t>
  </si>
  <si>
    <t>CZ00274968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</si>
  <si>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</si>
  <si>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</si>
  <si>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</si>
  <si>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</si>
  <si>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</si>
  <si>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</si>
  <si>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</si>
  <si>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</si>
  <si>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</si>
  <si>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</si>
  <si>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</si>
  <si>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</si>
  <si>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</si>
  <si>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</si>
  <si>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</si>
  <si>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</si>
  <si>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</si>
  <si>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</si>
  <si>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</si>
  <si>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</si>
  <si>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</si>
  <si>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</si>
  <si>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</si>
  <si>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</si>
  <si>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</si>
  <si>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</si>
  <si>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</si>
  <si>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</si>
  <si>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</si>
  <si>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</si>
  <si>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</si>
  <si>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</si>
  <si>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</si>
  <si>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</si>
  <si>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</si>
  <si>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</si>
  <si>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</si>
  <si>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</si>
  <si>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</si>
  <si>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</si>
  <si>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</si>
  <si>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</si>
  <si>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</si>
  <si>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</si>
  <si>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</si>
  <si>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</si>
  <si>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</si>
  <si>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</si>
  <si>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</si>
  <si>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</si>
  <si>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</si>
  <si>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</si>
  <si>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</si>
  <si>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</si>
  <si>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008/2020_1</t>
  </si>
  <si>
    <t>SO 101 Komunikace</t>
  </si>
  <si>
    <t>STA</t>
  </si>
  <si>
    <t>1</t>
  </si>
  <si>
    <t>{2980bb33-59a2-4dcd-b361-49c8e533edca}</t>
  </si>
  <si>
    <t>2</t>
  </si>
  <si>
    <t>KRYCÍ LIST SOUPISU PRACÍ</t>
  </si>
  <si>
    <t>Objekt:</t>
  </si>
  <si>
    <t>008/2020_1 - SO 101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</si>
  <si>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</si>
  <si>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</si>
  <si>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</si>
  <si>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</si>
  <si>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</si>
  <si>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</si>
  <si>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</si>
  <si>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</si>
  <si>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</si>
  <si>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</si>
  <si>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</si>
  <si>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</si>
  <si>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</si>
  <si>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</si>
  <si>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</si>
  <si>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</si>
  <si>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</si>
  <si>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</si>
  <si>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</si>
  <si>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</si>
  <si>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</si>
  <si>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</si>
  <si>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</si>
  <si>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</si>
  <si>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</si>
  <si>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</si>
  <si>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</si>
  <si>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</si>
  <si>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</si>
  <si>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</si>
  <si>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</si>
  <si>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</si>
  <si>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</si>
  <si>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2020 01</t>
  </si>
  <si>
    <t>4</t>
  </si>
  <si>
    <t>3251081</t>
  </si>
  <si>
    <t>PP</t>
  </si>
  <si>
    <t>Sejmutí drnu tl. do 100 mm, v jakékoliv ploše</t>
  </si>
  <si>
    <t>VV</t>
  </si>
  <si>
    <t>"dle přílohy situace a vzorové příčné řezy"</t>
  </si>
  <si>
    <t>"sejmutá drnu"109+21</t>
  </si>
  <si>
    <t>113107041</t>
  </si>
  <si>
    <t>Odstranění podkladu živičných tl 50 mm při překopech ručně</t>
  </si>
  <si>
    <t>-361505200</t>
  </si>
  <si>
    <t>Odstranění podkladů nebo krytů při překopech inženýrských sítí s přemístěním hmot na skládku ve vzdálenosti do 3 m nebo s naložením na dopravní prostředek ručně živičných, o tl. vrstvy do 50 mm</t>
  </si>
  <si>
    <t>"asf. kryt"5</t>
  </si>
  <si>
    <t>3</t>
  </si>
  <si>
    <t>121151103</t>
  </si>
  <si>
    <t>Sejmutí ornice plochy do 100 m2 tl vrstvy do 200 mm strojně</t>
  </si>
  <si>
    <t>-1222687821</t>
  </si>
  <si>
    <t>Sejmutí ornice strojně při souvislé ploše do 100 m2, tl. vrstvy do 200 mm</t>
  </si>
  <si>
    <t>"sejmutí ornice"109+21</t>
  </si>
  <si>
    <t>122151103</t>
  </si>
  <si>
    <t>Odkopávky a prokopávky nezapažené v hornině třídy těžitelnosti I, skupiny 1 a 2 objem do 100 m3 strojně</t>
  </si>
  <si>
    <t>m3</t>
  </si>
  <si>
    <t>914446372</t>
  </si>
  <si>
    <t>Odkopávky a prokopávky nezapažené strojně v hornině třídy těžitelnosti I skupiny 1 a 2 přes 50 do 100 m3</t>
  </si>
  <si>
    <t>"odkopávky pro konstrukci"(109+21)*0,19</t>
  </si>
  <si>
    <t>"odkopávky stávající konstrukce"528*0,39</t>
  </si>
  <si>
    <t>Mezisoučet</t>
  </si>
  <si>
    <t>"odkopávky pro sanaci"(484+65+109)*0,3</t>
  </si>
  <si>
    <t>Součet</t>
  </si>
  <si>
    <t>5</t>
  </si>
  <si>
    <t>132251102</t>
  </si>
  <si>
    <t>Hloubení rýh nezapažených  š do 800 mm v hornině třídy těžitelnosti I, skupiny 3 objem do 50 m3 strojně</t>
  </si>
  <si>
    <t>1212591552</t>
  </si>
  <si>
    <t>Hloubení nezapažených rýh šířky do 800 mm strojně s urovnáním dna do předepsaného profilu a spádu v hornině třídy těžitelnosti I skupiny 3 přes 20 do 50 m3</t>
  </si>
  <si>
    <t>"příkop"15*2*0,15</t>
  </si>
  <si>
    <t>6</t>
  </si>
  <si>
    <t>162751117</t>
  </si>
  <si>
    <t>Vodorovné přemístění do 10000 m výkopku/sypaniny z horniny třídy těžitelnosti I, skupiny 1 až 3</t>
  </si>
  <si>
    <t>-1963635279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</si>
  <si>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</si>
  <si>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"odkopávky"428,02</t>
  </si>
  <si>
    <t>"rýhy"4,5</t>
  </si>
  <si>
    <t>7</t>
  </si>
  <si>
    <t>162751119</t>
  </si>
  <si>
    <t>Příplatek k vodorovnému přemístění výkopku/sypaniny z horniny třídy těžitelnosti I, skupiny 1 až 3 ZKD 1000 m přes 10000 m</t>
  </si>
  <si>
    <t>1889861511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</si>
  <si>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</si>
  <si>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"na skládku do 15km"432,52*5</t>
  </si>
  <si>
    <t>8</t>
  </si>
  <si>
    <t>171201231</t>
  </si>
  <si>
    <t>Poplatek za uložení zeminy a kamení na recyklační skládce (skládkovné) kód odpadu 17 05 04</t>
  </si>
  <si>
    <t>t</t>
  </si>
  <si>
    <t>1100873225</t>
  </si>
  <si>
    <t>Poplatek za uložení stavebního odpadu na recyklační skládce (skládkovné) zeminy a kamení zatříděného do Katalogu odpadů pod kódem 17 05 04</t>
  </si>
  <si>
    <t>"odkopávky"432,52*1,8</t>
  </si>
  <si>
    <t>9</t>
  </si>
  <si>
    <t>171251201</t>
  </si>
  <si>
    <t>Uložení sypaniny na skládky nebo meziskládky</t>
  </si>
  <si>
    <t>-1473445565</t>
  </si>
  <si>
    <t>Uložení sypaniny na skládky nebo meziskládky bez hutnění s upravením uložené sypaniny do předepsaného tvaru</t>
  </si>
  <si>
    <t>"uložení na skládky"778,536</t>
  </si>
  <si>
    <t>10</t>
  </si>
  <si>
    <t>180405111</t>
  </si>
  <si>
    <t>Založení trávníku ve vegetačních prefabrikátech výsevem semene v rovině a ve svahu do 1:5</t>
  </si>
  <si>
    <t>-1533287919</t>
  </si>
  <si>
    <t>Založení trávníků ve vegetačních dlaždicích nebo prefabrikátech výsevem semene v rovině nebo na svahu do 1:5</t>
  </si>
  <si>
    <t>"dle přílohy Situace stavby"</t>
  </si>
  <si>
    <t>"ornice pro osetí travním semenem"13+34+16+5+30+21+21+32+75</t>
  </si>
  <si>
    <t>11</t>
  </si>
  <si>
    <t>M</t>
  </si>
  <si>
    <t>00572410</t>
  </si>
  <si>
    <t>osivo směs travní parková</t>
  </si>
  <si>
    <t>kg</t>
  </si>
  <si>
    <t>527140158</t>
  </si>
  <si>
    <t>"osetí"247*0,05</t>
  </si>
  <si>
    <t>12</t>
  </si>
  <si>
    <t>181311103</t>
  </si>
  <si>
    <t>Rozprostření ornice tl vrstvy do 200 mm v rovině nebo ve svahu do 1:5 ručně</t>
  </si>
  <si>
    <t>-1821750583</t>
  </si>
  <si>
    <t>Rozprostření a urovnání ornice v rovině nebo ve svahu sklonu do 1:5 ručně při souvislé ploše, tl. vrstvy do 200 mm</t>
  </si>
  <si>
    <t>"ornice pro osetí"247</t>
  </si>
  <si>
    <t>13</t>
  </si>
  <si>
    <t>10364101</t>
  </si>
  <si>
    <t>zemina pro terénní úpravy -  ornice</t>
  </si>
  <si>
    <t>930748375</t>
  </si>
  <si>
    <t>"ornice pro osetí travním semenem"247*0,2*1,8</t>
  </si>
  <si>
    <t>"ornice ze stavby"-130*0,3*1,8</t>
  </si>
  <si>
    <t>14</t>
  </si>
  <si>
    <t>181951112</t>
  </si>
  <si>
    <t>Úprava pláně v hornině třídy těžitelnosti I, skupiny 1 až 3 se zhutněním</t>
  </si>
  <si>
    <t>-67195177</t>
  </si>
  <si>
    <t>Úprava pláně vyrovnáním výškových rozdílů strojně v hornině třídy těžitelnosti I, skupiny 1 až 3 se zhutněním</t>
  </si>
  <si>
    <t>"komunikace"658</t>
  </si>
  <si>
    <t>182151111</t>
  </si>
  <si>
    <t>Svahování v zářezech v hornině třídy těžitelnosti I, skupiny 1 až 3</t>
  </si>
  <si>
    <t>479256894</t>
  </si>
  <si>
    <t>Svahování trvalých svahů do projektovaných profilů strojně s potřebným přemístěním výkopku při svahování v zářezech v hornině třídy těžitelnosti I, skupiny 1 až 3</t>
  </si>
  <si>
    <t>"svahování příkopu"15*2</t>
  </si>
  <si>
    <t>Komunikace pozemní</t>
  </si>
  <si>
    <t>16</t>
  </si>
  <si>
    <t>564851111</t>
  </si>
  <si>
    <t>Podklad ze štěrkodrtě ŠD tl 150 mm</t>
  </si>
  <si>
    <t>-869819849</t>
  </si>
  <si>
    <t>Podklad ze štěrkodrti ŠD  s rozprostřením a zhutněním, po zhutnění tl. 150 mm</t>
  </si>
  <si>
    <t>"mrstvy komunikace 2x150"658*2</t>
  </si>
  <si>
    <t>17</t>
  </si>
  <si>
    <t>564871116</t>
  </si>
  <si>
    <t>Podklad ze štěrkodrtě ŠD tl. 300 mm</t>
  </si>
  <si>
    <t>-1433043363</t>
  </si>
  <si>
    <t>Podklad ze štěrkodrti ŠD  s rozprostřením a zhutněním, po zhutnění tl. 300 mm</t>
  </si>
  <si>
    <t>"sanace v případě neúnosného podloží"658</t>
  </si>
  <si>
    <t>18</t>
  </si>
  <si>
    <t>564931412</t>
  </si>
  <si>
    <t>Podklad z asfaltového recyklátu tl 100 mm</t>
  </si>
  <si>
    <t>-386714490</t>
  </si>
  <si>
    <t>Podklad nebo podsyp z asfaltového recyklátu  s rozprostřením a zhutněním, po zhutnění tl. 100 mm</t>
  </si>
  <si>
    <t>"vjezdy z recyklátu"7+2+11+3+2+20+12+10+30+7</t>
  </si>
  <si>
    <t>19</t>
  </si>
  <si>
    <t>569931132</t>
  </si>
  <si>
    <t>Zpevnění krajnic asfaltovým recyklátem tl 100 mm</t>
  </si>
  <si>
    <t>-484252805</t>
  </si>
  <si>
    <t>Zpevnění krajnic nebo komunikací pro pěší  s rozprostřením a zhutněním, po zhutnění asfaltovým recyklátem tl. 100 mm</t>
  </si>
  <si>
    <t>"krajnice"73+4+95</t>
  </si>
  <si>
    <t>20</t>
  </si>
  <si>
    <t>573211109</t>
  </si>
  <si>
    <t>Postřik živičný spojovací z asfaltu v množství 0,50 kg/m2</t>
  </si>
  <si>
    <t>-1732309772</t>
  </si>
  <si>
    <t>Postřik spojovací PS bez posypu kamenivem z asfaltu silničního, v množství 0,50 kg/m2</t>
  </si>
  <si>
    <t>"obrusná vrstva"658+5</t>
  </si>
  <si>
    <t>577144111</t>
  </si>
  <si>
    <t>Asfaltový beton vrstva obrusná ACO 11 (ABS) tř. I tl 50 mm š do 3 m z nemodifikovaného asfaltu</t>
  </si>
  <si>
    <t>1556489749</t>
  </si>
  <si>
    <t>Asfaltový beton vrstva obrusná ACO 11 (ABS)  s rozprostřením a se zhutněním z nemodifikovaného asfaltu v pruhu šířky do 3 m tř. I, po zhutnění tl. 50 mm</t>
  </si>
  <si>
    <t>22</t>
  </si>
  <si>
    <t>577145122</t>
  </si>
  <si>
    <t>Asfaltový beton vrstva ložní ACL 16 (ABH) tl 50 mm š přes 3 m z nemodifikovaného asfaltu</t>
  </si>
  <si>
    <t>-1253186899</t>
  </si>
  <si>
    <t>Asfaltový beton vrstva ložní ACL 16 (ABH)  s rozprostřením a zhutněním z nemodifikovaného asfaltu v pruhu šířky přes 3 m, po zhutnění tl. 50 mm</t>
  </si>
  <si>
    <t>"ložná vrstva"658</t>
  </si>
  <si>
    <t>Ostatní konstrukce a práce, bourání</t>
  </si>
  <si>
    <t>23</t>
  </si>
  <si>
    <t>914111111</t>
  </si>
  <si>
    <t>Montáž svislé dopravní značky do velikosti 1 m2 objímkami na sloupek nebo konzolu</t>
  </si>
  <si>
    <t>kus</t>
  </si>
  <si>
    <t>-27588440</t>
  </si>
  <si>
    <t>Montáž svislé dopravní značky základní  velikosti do 1 m2 objímkami na sloupky nebo konzoly</t>
  </si>
  <si>
    <t>"IP10a"1</t>
  </si>
  <si>
    <t>"P6"1</t>
  </si>
  <si>
    <t>24</t>
  </si>
  <si>
    <t>40445615</t>
  </si>
  <si>
    <t>značky upravující přednost P6 700mm</t>
  </si>
  <si>
    <t>-913310850</t>
  </si>
  <si>
    <t>25</t>
  </si>
  <si>
    <t>40445621</t>
  </si>
  <si>
    <t>informativní značky provozní IP1-IP3, IP4b-IP7, IP10a, b 500x500mm</t>
  </si>
  <si>
    <t>1676427841</t>
  </si>
  <si>
    <t>26</t>
  </si>
  <si>
    <t>914511112</t>
  </si>
  <si>
    <t>Montáž sloupku dopravních značek délky do 3,5 m s betonovým základem a patkou</t>
  </si>
  <si>
    <t>-415914067</t>
  </si>
  <si>
    <t>Montáž sloupku dopravních značek  délky do 3,5 m do hliníkové patky</t>
  </si>
  <si>
    <t>27</t>
  </si>
  <si>
    <t>40445225</t>
  </si>
  <si>
    <t>sloupek pro dopravní značku Zn D 60mm v 3,5m</t>
  </si>
  <si>
    <t>616977663</t>
  </si>
  <si>
    <t>28</t>
  </si>
  <si>
    <t>916231213</t>
  </si>
  <si>
    <t>Osazení chodníkového obrubníku betonového stojatého s boční opěrou do lože z betonu prostého</t>
  </si>
  <si>
    <t>m</t>
  </si>
  <si>
    <t>-1153477361</t>
  </si>
  <si>
    <t>Osazení chodníkového obrubníku betonového se zřízením lože, s vyplněním a zatřením spár cementovou maltou stojatého s boční opěrou z betonu prostého, do lože z betonu prostého</t>
  </si>
  <si>
    <t>"obrubník chodníkový 8/25"4</t>
  </si>
  <si>
    <t>29</t>
  </si>
  <si>
    <t>59217016</t>
  </si>
  <si>
    <t>obrubník betonový chodníkový 1000x80x250mm</t>
  </si>
  <si>
    <t>983433393</t>
  </si>
  <si>
    <t>"obrubník 8/25"4</t>
  </si>
  <si>
    <t>30</t>
  </si>
  <si>
    <t>919112211</t>
  </si>
  <si>
    <t>Řezání spár pro vytvoření komůrky š 10 mm hl 15 mm pro těsnící zálivku v živičném krytu</t>
  </si>
  <si>
    <t>-1541835146</t>
  </si>
  <si>
    <t>Řezání dilatačních spár v živičném krytu  vytvoření komůrky pro těsnící zálivku šířky 10 mm, hloubky 15 mm</t>
  </si>
  <si>
    <t>"spára"11</t>
  </si>
  <si>
    <t>31</t>
  </si>
  <si>
    <t>919121211</t>
  </si>
  <si>
    <t>Těsnění spár zálivkou za studena pro komůrky š 10 mm hl 15 mm bez těsnicího profilu</t>
  </si>
  <si>
    <t>781026244</t>
  </si>
  <si>
    <t>Utěsnění dilatačních spár zálivkou za studena  v cementobetonovém nebo živičném krytu včetně adhezního nátěru bez těsnicího profilu pod zálivkou, pro komůrky šířky 10 mm, hloubky 15 mm</t>
  </si>
  <si>
    <t>997</t>
  </si>
  <si>
    <t>Přesun sutě</t>
  </si>
  <si>
    <t>32</t>
  </si>
  <si>
    <t>997221561</t>
  </si>
  <si>
    <t>Vodorovná doprava suti z kusových materiálů do 1 km</t>
  </si>
  <si>
    <t>1915775747</t>
  </si>
  <si>
    <t>Vodorovná doprava suti  bez naložení, ale se složením a s hrubým urovnáním z kusových materiálů, na vzdálenost do 1 km</t>
  </si>
  <si>
    <t>"živice"0,49</t>
  </si>
  <si>
    <t>33</t>
  </si>
  <si>
    <t>997221569</t>
  </si>
  <si>
    <t>Příplatek ZKD 1 km u vodorovné dopravy suti z kusových materiálů</t>
  </si>
  <si>
    <t>-1380389383</t>
  </si>
  <si>
    <t>Vodorovná doprava suti  bez naložení, ale se složením a s hrubým urovnáním Příplatek k ceně za každý další i započatý 1 km přes 1 km</t>
  </si>
  <si>
    <t>0,49*14</t>
  </si>
  <si>
    <t>34</t>
  </si>
  <si>
    <t>997221611</t>
  </si>
  <si>
    <t>Nakládání suti na dopravní prostředky pro vodorovnou dopravu</t>
  </si>
  <si>
    <t>369718924</t>
  </si>
  <si>
    <t>Nakládání na dopravní prostředky  pro vodorovnou dopravu suti</t>
  </si>
  <si>
    <t>0,49</t>
  </si>
  <si>
    <t>35</t>
  </si>
  <si>
    <t>997221875</t>
  </si>
  <si>
    <t>Poplatek za uložení stavebního odpadu na recyklační skládce (skládkovné) asfaltového bez obsahu dehtu zatříděného do Katalogu odpadů pod kódem 17 03 02</t>
  </si>
  <si>
    <t>1063008469</t>
  </si>
  <si>
    <t>998</t>
  </si>
  <si>
    <t>Přesun hmot</t>
  </si>
  <si>
    <t>36</t>
  </si>
  <si>
    <t>998225111</t>
  </si>
  <si>
    <t>Přesun hmot pro pozemní komunikace s krytem z kamene, monolitickým betonovým nebo živičným</t>
  </si>
  <si>
    <t>-1344638513</t>
  </si>
  <si>
    <t>Přesun hmot pro komunikace s krytem z kameniva, monolitickým betonovým nebo živičným  dopravní vzdálenost do 200 m jakékoliv délky objektu</t>
  </si>
  <si>
    <t>VRN</t>
  </si>
  <si>
    <t>Vedlejší rozpočtové náklady</t>
  </si>
  <si>
    <t>37</t>
  </si>
  <si>
    <t>0001</t>
  </si>
  <si>
    <t>Vytyčení inženýrských sítí</t>
  </si>
  <si>
    <t>sada</t>
  </si>
  <si>
    <t>1669688579</t>
  </si>
  <si>
    <t>38</t>
  </si>
  <si>
    <t>0002</t>
  </si>
  <si>
    <t>Zařízení staveniště, provoz a odstranění</t>
  </si>
  <si>
    <t>-1015368191</t>
  </si>
  <si>
    <t>39</t>
  </si>
  <si>
    <t>0003</t>
  </si>
  <si>
    <t>Pomocné práce- zajištění nebo zřízení, regulaci a ochranu dopravy vč. DIOa přechodného dopravního značení - úhrnná částka musí obsahovat veškeré náklady na dočasné úpravy a regulaci (vč. pěších) na staveništi a nezbytné značení a opatření vyplívající z po</t>
  </si>
  <si>
    <t>-1502169697</t>
  </si>
  <si>
    <t>Pomocné práce- zajištění nebo zřízení, regulaci a ochranu dopravy vč. DIOa přechodného dopravního značení - úhrnná částka musí obsahovat veškeré náklady na dočasné úpravy a regulaci (vč. pěších) na staveništi a nezbytné značení a opatření vyplívající z požadeavků BOZP na staveništi, uvažováno jednotyčové zábradlí vysoké min. 1,10m s označením zákazu vstupu, lávky pro pěší, provizorní dopravní značení v rozsahu dle stanovení přechodného dopravního značení</t>
  </si>
  <si>
    <t>40</t>
  </si>
  <si>
    <t>0004</t>
  </si>
  <si>
    <t>Geodetické zaměření skutečného provedení stavby - výškopis, polohopis</t>
  </si>
  <si>
    <t>-1895324272</t>
  </si>
  <si>
    <t>41</t>
  </si>
  <si>
    <t>0005</t>
  </si>
  <si>
    <t>Kopané sondy pro ověření průběhu inženýrských sítí - ruční práce vč. zasypání sondy</t>
  </si>
  <si>
    <t>-828883465</t>
  </si>
  <si>
    <t>42</t>
  </si>
  <si>
    <t>0006</t>
  </si>
  <si>
    <t>Zkoušení a kontrola prací zkušebnou zhotovitele:
"statická zkouška únosnoti pláně 2ks"
"statická zkouška na ochranné vrstvě 2ks"</t>
  </si>
  <si>
    <t>-1925786624</t>
  </si>
  <si>
    <t>Zkoušení a kontrola prací zkušebnou zhotovitele:
"statická zkouška únosnoti pláně 2ks"
"statická zkouška na ochranné vrstvě 2ks"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</si>
</sst>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35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008/2020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komunikace ulice Na Vrbině, Kostelec nad Orlicí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Na Vrbině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29. 7. 2020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Kostelec nad Orlicí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DI PROJEKT s.r.o.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>DI PROJEKT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78</v>
      </c>
      <c r="BT94" s="118" t="s">
        <v>79</v>
      </c>
      <c r="BU94" s="119" t="s">
        <v>80</v>
      </c>
      <c r="BV94" s="118" t="s">
        <v>81</v>
      </c>
      <c r="BW94" s="118" t="s">
        <v>5</v>
      </c>
      <c r="BX94" s="118" t="s">
        <v>82</v>
      </c>
      <c r="CL94" s="118" t="s">
        <v>1</v>
      </c>
    </row>
    <row r="95" spans="1:91" s="7" customFormat="1" ht="24.75" customHeight="1">
      <c r="A95" s="120" t="s">
        <v>83</v>
      </c>
      <c r="B95" s="121"/>
      <c r="C95" s="122"/>
      <c r="D95" s="123" t="s">
        <v>84</v>
      </c>
      <c r="E95" s="123"/>
      <c r="F95" s="123"/>
      <c r="G95" s="123"/>
      <c r="H95" s="123"/>
      <c r="I95" s="124"/>
      <c r="J95" s="123" t="s">
        <v>85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'008-2020_1 - SO 101 Komun...'!J30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86</v>
      </c>
      <c r="AR95" s="127"/>
      <c r="AS95" s="128">
        <v>0</v>
      </c>
      <c r="AT95" s="129">
        <f>ROUND(SUM(AV95:AW95),2)</f>
        <v>0</v>
      </c>
      <c r="AU95" s="130">
        <f>'008-2020_1 - SO 101 Komun...'!P123</f>
        <v>0</v>
      </c>
      <c r="AV95" s="129">
        <f>'008-2020_1 - SO 101 Komun...'!J33</f>
        <v>0</v>
      </c>
      <c r="AW95" s="129">
        <f>'008-2020_1 - SO 101 Komun...'!J34</f>
        <v>0</v>
      </c>
      <c r="AX95" s="129">
        <f>'008-2020_1 - SO 101 Komun...'!J35</f>
        <v>0</v>
      </c>
      <c r="AY95" s="129">
        <f>'008-2020_1 - SO 101 Komun...'!J36</f>
        <v>0</v>
      </c>
      <c r="AZ95" s="129">
        <f>'008-2020_1 - SO 101 Komun...'!F33</f>
        <v>0</v>
      </c>
      <c r="BA95" s="129">
        <f>'008-2020_1 - SO 101 Komun...'!F34</f>
        <v>0</v>
      </c>
      <c r="BB95" s="129">
        <f>'008-2020_1 - SO 101 Komun...'!F35</f>
        <v>0</v>
      </c>
      <c r="BC95" s="129">
        <f>'008-2020_1 - SO 101 Komun...'!F36</f>
        <v>0</v>
      </c>
      <c r="BD95" s="131">
        <f>'008-2020_1 - SO 101 Komun...'!F37</f>
        <v>0</v>
      </c>
      <c r="BE95" s="7"/>
      <c r="BT95" s="132" t="s">
        <v>87</v>
      </c>
      <c r="BV95" s="132" t="s">
        <v>81</v>
      </c>
      <c r="BW95" s="132" t="s">
        <v>88</v>
      </c>
      <c r="BX95" s="132" t="s">
        <v>5</v>
      </c>
      <c r="CL95" s="132" t="s">
        <v>1</v>
      </c>
      <c r="CM95" s="132" t="s">
        <v>89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8-2020_1 - SO 101 Komu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21"/>
      <c r="AT3" s="18" t="s">
        <v>89</v>
      </c>
    </row>
    <row r="4" spans="2:46" s="1" customFormat="1" ht="24.95" customHeight="1">
      <c r="B4" s="21"/>
      <c r="D4" s="137" t="s">
        <v>90</v>
      </c>
      <c r="I4" s="133"/>
      <c r="L4" s="21"/>
      <c r="M4" s="138" t="s">
        <v>10</v>
      </c>
      <c r="AT4" s="18" t="s">
        <v>4</v>
      </c>
    </row>
    <row r="5" spans="2:12" s="1" customFormat="1" ht="6.95" customHeight="1">
      <c r="B5" s="21"/>
      <c r="I5" s="133"/>
      <c r="L5" s="21"/>
    </row>
    <row r="6" spans="2:12" s="1" customFormat="1" ht="12" customHeight="1">
      <c r="B6" s="21"/>
      <c r="D6" s="139" t="s">
        <v>16</v>
      </c>
      <c r="I6" s="133"/>
      <c r="L6" s="21"/>
    </row>
    <row r="7" spans="2:12" s="1" customFormat="1" ht="16.5" customHeight="1">
      <c r="B7" s="21"/>
      <c r="E7" s="140" t="str">
        <f>'Rekapitulace stavby'!K6</f>
        <v>Rekonstrukce komunikace ulice Na Vrbině, Kostelec nad Orlicí</v>
      </c>
      <c r="F7" s="139"/>
      <c r="G7" s="139"/>
      <c r="H7" s="139"/>
      <c r="I7" s="133"/>
      <c r="L7" s="21"/>
    </row>
    <row r="8" spans="1:31" s="2" customFormat="1" ht="12" customHeight="1">
      <c r="A8" s="39"/>
      <c r="B8" s="45"/>
      <c r="C8" s="39"/>
      <c r="D8" s="139" t="s">
        <v>91</v>
      </c>
      <c r="E8" s="39"/>
      <c r="F8" s="39"/>
      <c r="G8" s="39"/>
      <c r="H8" s="39"/>
      <c r="I8" s="141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2" t="s">
        <v>92</v>
      </c>
      <c r="F9" s="39"/>
      <c r="G9" s="39"/>
      <c r="H9" s="39"/>
      <c r="I9" s="141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1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9" t="s">
        <v>18</v>
      </c>
      <c r="E11" s="39"/>
      <c r="F11" s="143" t="s">
        <v>1</v>
      </c>
      <c r="G11" s="39"/>
      <c r="H11" s="39"/>
      <c r="I11" s="144" t="s">
        <v>19</v>
      </c>
      <c r="J11" s="143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9" t="s">
        <v>20</v>
      </c>
      <c r="E12" s="39"/>
      <c r="F12" s="143" t="s">
        <v>21</v>
      </c>
      <c r="G12" s="39"/>
      <c r="H12" s="39"/>
      <c r="I12" s="144" t="s">
        <v>22</v>
      </c>
      <c r="J12" s="145" t="str">
        <f>'Rekapitulace stavby'!AN8</f>
        <v>29. 7. 2020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1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9" t="s">
        <v>24</v>
      </c>
      <c r="E14" s="39"/>
      <c r="F14" s="39"/>
      <c r="G14" s="39"/>
      <c r="H14" s="39"/>
      <c r="I14" s="144" t="s">
        <v>25</v>
      </c>
      <c r="J14" s="143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3" t="s">
        <v>27</v>
      </c>
      <c r="F15" s="39"/>
      <c r="G15" s="39"/>
      <c r="H15" s="39"/>
      <c r="I15" s="144" t="s">
        <v>28</v>
      </c>
      <c r="J15" s="143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1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9" t="s">
        <v>30</v>
      </c>
      <c r="E17" s="39"/>
      <c r="F17" s="39"/>
      <c r="G17" s="39"/>
      <c r="H17" s="39"/>
      <c r="I17" s="144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3"/>
      <c r="G18" s="143"/>
      <c r="H18" s="143"/>
      <c r="I18" s="144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1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9" t="s">
        <v>32</v>
      </c>
      <c r="E20" s="39"/>
      <c r="F20" s="39"/>
      <c r="G20" s="39"/>
      <c r="H20" s="39"/>
      <c r="I20" s="144" t="s">
        <v>25</v>
      </c>
      <c r="J20" s="143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3" t="s">
        <v>34</v>
      </c>
      <c r="F21" s="39"/>
      <c r="G21" s="39"/>
      <c r="H21" s="39"/>
      <c r="I21" s="144" t="s">
        <v>28</v>
      </c>
      <c r="J21" s="143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1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9" t="s">
        <v>37</v>
      </c>
      <c r="E23" s="39"/>
      <c r="F23" s="39"/>
      <c r="G23" s="39"/>
      <c r="H23" s="39"/>
      <c r="I23" s="144" t="s">
        <v>25</v>
      </c>
      <c r="J23" s="143" t="s">
        <v>33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3" t="s">
        <v>34</v>
      </c>
      <c r="F24" s="39"/>
      <c r="G24" s="39"/>
      <c r="H24" s="39"/>
      <c r="I24" s="144" t="s">
        <v>28</v>
      </c>
      <c r="J24" s="143" t="s">
        <v>35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1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9" t="s">
        <v>38</v>
      </c>
      <c r="E26" s="39"/>
      <c r="F26" s="39"/>
      <c r="G26" s="39"/>
      <c r="H26" s="39"/>
      <c r="I26" s="141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1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2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39</v>
      </c>
      <c r="E30" s="39"/>
      <c r="F30" s="39"/>
      <c r="G30" s="39"/>
      <c r="H30" s="39"/>
      <c r="I30" s="141"/>
      <c r="J30" s="154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2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41</v>
      </c>
      <c r="G32" s="39"/>
      <c r="H32" s="39"/>
      <c r="I32" s="156" t="s">
        <v>40</v>
      </c>
      <c r="J32" s="155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7" t="s">
        <v>43</v>
      </c>
      <c r="E33" s="139" t="s">
        <v>44</v>
      </c>
      <c r="F33" s="158">
        <f>ROUND((SUM(BE123:BE288)),2)</f>
        <v>0</v>
      </c>
      <c r="G33" s="39"/>
      <c r="H33" s="39"/>
      <c r="I33" s="159">
        <v>0.21</v>
      </c>
      <c r="J33" s="158">
        <f>ROUND(((SUM(BE123:BE288))*I33),2)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9" t="s">
        <v>45</v>
      </c>
      <c r="F34" s="158">
        <f>ROUND((SUM(BF123:BF288)),2)</f>
        <v>0</v>
      </c>
      <c r="G34" s="39"/>
      <c r="H34" s="39"/>
      <c r="I34" s="159">
        <v>0.15</v>
      </c>
      <c r="J34" s="158">
        <f>ROUND(((SUM(BF123:BF288))*I34),2)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9" t="s">
        <v>46</v>
      </c>
      <c r="F35" s="158">
        <f>ROUND((SUM(BG123:BG288)),2)</f>
        <v>0</v>
      </c>
      <c r="G35" s="39"/>
      <c r="H35" s="39"/>
      <c r="I35" s="159">
        <v>0.21</v>
      </c>
      <c r="J35" s="158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9" t="s">
        <v>47</v>
      </c>
      <c r="F36" s="158">
        <f>ROUND((SUM(BH123:BH288)),2)</f>
        <v>0</v>
      </c>
      <c r="G36" s="39"/>
      <c r="H36" s="39"/>
      <c r="I36" s="159">
        <v>0.15</v>
      </c>
      <c r="J36" s="158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9" t="s">
        <v>48</v>
      </c>
      <c r="F37" s="158">
        <f>ROUND((SUM(BI123:BI288)),2)</f>
        <v>0</v>
      </c>
      <c r="G37" s="39"/>
      <c r="H37" s="39"/>
      <c r="I37" s="159">
        <v>0</v>
      </c>
      <c r="J37" s="158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1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0"/>
      <c r="D39" s="161" t="s">
        <v>49</v>
      </c>
      <c r="E39" s="162"/>
      <c r="F39" s="162"/>
      <c r="G39" s="163" t="s">
        <v>50</v>
      </c>
      <c r="H39" s="164" t="s">
        <v>51</v>
      </c>
      <c r="I39" s="165"/>
      <c r="J39" s="166">
        <f>SUM(J30:J37)</f>
        <v>0</v>
      </c>
      <c r="K39" s="167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1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3"/>
      <c r="L41" s="21"/>
    </row>
    <row r="42" spans="2:12" s="1" customFormat="1" ht="14.4" customHeight="1">
      <c r="B42" s="21"/>
      <c r="I42" s="133"/>
      <c r="L42" s="21"/>
    </row>
    <row r="43" spans="2:12" s="1" customFormat="1" ht="14.4" customHeight="1">
      <c r="B43" s="21"/>
      <c r="I43" s="133"/>
      <c r="L43" s="21"/>
    </row>
    <row r="44" spans="2:12" s="1" customFormat="1" ht="14.4" customHeight="1">
      <c r="B44" s="21"/>
      <c r="I44" s="133"/>
      <c r="L44" s="21"/>
    </row>
    <row r="45" spans="2:12" s="1" customFormat="1" ht="14.4" customHeight="1">
      <c r="B45" s="21"/>
      <c r="I45" s="133"/>
      <c r="L45" s="21"/>
    </row>
    <row r="46" spans="2:12" s="1" customFormat="1" ht="14.4" customHeight="1">
      <c r="B46" s="21"/>
      <c r="I46" s="133"/>
      <c r="L46" s="21"/>
    </row>
    <row r="47" spans="2:12" s="1" customFormat="1" ht="14.4" customHeight="1">
      <c r="B47" s="21"/>
      <c r="I47" s="133"/>
      <c r="L47" s="21"/>
    </row>
    <row r="48" spans="2:12" s="1" customFormat="1" ht="14.4" customHeight="1">
      <c r="B48" s="21"/>
      <c r="I48" s="133"/>
      <c r="L48" s="21"/>
    </row>
    <row r="49" spans="2:12" s="1" customFormat="1" ht="14.4" customHeight="1">
      <c r="B49" s="21"/>
      <c r="I49" s="133"/>
      <c r="L49" s="21"/>
    </row>
    <row r="50" spans="2:12" s="2" customFormat="1" ht="14.4" customHeight="1">
      <c r="B50" s="64"/>
      <c r="D50" s="168" t="s">
        <v>52</v>
      </c>
      <c r="E50" s="169"/>
      <c r="F50" s="169"/>
      <c r="G50" s="168" t="s">
        <v>53</v>
      </c>
      <c r="H50" s="169"/>
      <c r="I50" s="170"/>
      <c r="J50" s="169"/>
      <c r="K50" s="169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1" t="s">
        <v>54</v>
      </c>
      <c r="E61" s="172"/>
      <c r="F61" s="173" t="s">
        <v>55</v>
      </c>
      <c r="G61" s="171" t="s">
        <v>54</v>
      </c>
      <c r="H61" s="172"/>
      <c r="I61" s="174"/>
      <c r="J61" s="175" t="s">
        <v>55</v>
      </c>
      <c r="K61" s="172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8" t="s">
        <v>56</v>
      </c>
      <c r="E65" s="176"/>
      <c r="F65" s="176"/>
      <c r="G65" s="168" t="s">
        <v>57</v>
      </c>
      <c r="H65" s="176"/>
      <c r="I65" s="177"/>
      <c r="J65" s="176"/>
      <c r="K65" s="176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1" t="s">
        <v>54</v>
      </c>
      <c r="E76" s="172"/>
      <c r="F76" s="173" t="s">
        <v>55</v>
      </c>
      <c r="G76" s="171" t="s">
        <v>54</v>
      </c>
      <c r="H76" s="172"/>
      <c r="I76" s="174"/>
      <c r="J76" s="175" t="s">
        <v>55</v>
      </c>
      <c r="K76" s="172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1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Rekonstrukce komunikace ulice Na Vrbině, Kostelec nad Orlicí</v>
      </c>
      <c r="F85" s="33"/>
      <c r="G85" s="33"/>
      <c r="H85" s="33"/>
      <c r="I85" s="1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1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008/2020_1 - SO 101 Komunikace</v>
      </c>
      <c r="F87" s="41"/>
      <c r="G87" s="41"/>
      <c r="H87" s="41"/>
      <c r="I87" s="1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Na Vrbině</v>
      </c>
      <c r="G89" s="41"/>
      <c r="H89" s="41"/>
      <c r="I89" s="144" t="s">
        <v>22</v>
      </c>
      <c r="J89" s="80" t="str">
        <f>IF(J12="","",J12)</f>
        <v>29. 7. 2020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Kostelec nad Orlicí</v>
      </c>
      <c r="G91" s="41"/>
      <c r="H91" s="41"/>
      <c r="I91" s="144" t="s">
        <v>32</v>
      </c>
      <c r="J91" s="37" t="str">
        <f>E21</f>
        <v>DI PROJEKT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144" t="s">
        <v>37</v>
      </c>
      <c r="J92" s="37" t="str">
        <f>E24</f>
        <v>DI PROJEKT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94</v>
      </c>
      <c r="D94" s="186"/>
      <c r="E94" s="186"/>
      <c r="F94" s="186"/>
      <c r="G94" s="186"/>
      <c r="H94" s="186"/>
      <c r="I94" s="187"/>
      <c r="J94" s="188" t="s">
        <v>95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9" t="s">
        <v>96</v>
      </c>
      <c r="D96" s="41"/>
      <c r="E96" s="41"/>
      <c r="F96" s="41"/>
      <c r="G96" s="41"/>
      <c r="H96" s="41"/>
      <c r="I96" s="1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pans="1:31" s="9" customFormat="1" ht="24.95" customHeight="1">
      <c r="A97" s="9"/>
      <c r="B97" s="190"/>
      <c r="C97" s="191"/>
      <c r="D97" s="192" t="s">
        <v>98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99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100</v>
      </c>
      <c r="E99" s="200"/>
      <c r="F99" s="200"/>
      <c r="G99" s="200"/>
      <c r="H99" s="200"/>
      <c r="I99" s="201"/>
      <c r="J99" s="202">
        <f>J188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101</v>
      </c>
      <c r="E100" s="200"/>
      <c r="F100" s="200"/>
      <c r="G100" s="200"/>
      <c r="H100" s="200"/>
      <c r="I100" s="201"/>
      <c r="J100" s="202">
        <f>J217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102</v>
      </c>
      <c r="E101" s="200"/>
      <c r="F101" s="200"/>
      <c r="G101" s="200"/>
      <c r="H101" s="200"/>
      <c r="I101" s="201"/>
      <c r="J101" s="202">
        <f>J260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103</v>
      </c>
      <c r="E102" s="200"/>
      <c r="F102" s="200"/>
      <c r="G102" s="200"/>
      <c r="H102" s="200"/>
      <c r="I102" s="201"/>
      <c r="J102" s="202">
        <f>J273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104</v>
      </c>
      <c r="E103" s="193"/>
      <c r="F103" s="193"/>
      <c r="G103" s="193"/>
      <c r="H103" s="193"/>
      <c r="I103" s="194"/>
      <c r="J103" s="195">
        <f>J276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1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180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183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105</v>
      </c>
      <c r="D110" s="41"/>
      <c r="E110" s="41"/>
      <c r="F110" s="41"/>
      <c r="G110" s="41"/>
      <c r="H110" s="41"/>
      <c r="I110" s="1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1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1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Rekonstrukce komunikace ulice Na Vrbině, Kostelec nad Orlicí</v>
      </c>
      <c r="F113" s="33"/>
      <c r="G113" s="33"/>
      <c r="H113" s="33"/>
      <c r="I113" s="1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91</v>
      </c>
      <c r="D114" s="41"/>
      <c r="E114" s="41"/>
      <c r="F114" s="41"/>
      <c r="G114" s="41"/>
      <c r="H114" s="41"/>
      <c r="I114" s="1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008/2020_1 - SO 101 Komunikace</v>
      </c>
      <c r="F115" s="41"/>
      <c r="G115" s="41"/>
      <c r="H115" s="41"/>
      <c r="I115" s="1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Na Vrbině</v>
      </c>
      <c r="G117" s="41"/>
      <c r="H117" s="41"/>
      <c r="I117" s="144" t="s">
        <v>22</v>
      </c>
      <c r="J117" s="80" t="str">
        <f>IF(J12="","",J12)</f>
        <v>29. 7. 2020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1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Kostelec nad Orlicí</v>
      </c>
      <c r="G119" s="41"/>
      <c r="H119" s="41"/>
      <c r="I119" s="144" t="s">
        <v>32</v>
      </c>
      <c r="J119" s="37" t="str">
        <f>E21</f>
        <v>DI PROJEKT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30</v>
      </c>
      <c r="D120" s="41"/>
      <c r="E120" s="41"/>
      <c r="F120" s="28" t="str">
        <f>IF(E18="","",E18)</f>
        <v>Vyplň údaj</v>
      </c>
      <c r="G120" s="41"/>
      <c r="H120" s="41"/>
      <c r="I120" s="144" t="s">
        <v>37</v>
      </c>
      <c r="J120" s="37" t="str">
        <f>E24</f>
        <v>DI PROJEKT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1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4"/>
      <c r="B122" s="205"/>
      <c r="C122" s="206" t="s">
        <v>106</v>
      </c>
      <c r="D122" s="207" t="s">
        <v>64</v>
      </c>
      <c r="E122" s="207" t="s">
        <v>60</v>
      </c>
      <c r="F122" s="207" t="s">
        <v>61</v>
      </c>
      <c r="G122" s="207" t="s">
        <v>107</v>
      </c>
      <c r="H122" s="207" t="s">
        <v>108</v>
      </c>
      <c r="I122" s="208" t="s">
        <v>109</v>
      </c>
      <c r="J122" s="207" t="s">
        <v>95</v>
      </c>
      <c r="K122" s="209" t="s">
        <v>110</v>
      </c>
      <c r="L122" s="210"/>
      <c r="M122" s="101" t="s">
        <v>1</v>
      </c>
      <c r="N122" s="102" t="s">
        <v>43</v>
      </c>
      <c r="O122" s="102" t="s">
        <v>111</v>
      </c>
      <c r="P122" s="102" t="s">
        <v>112</v>
      </c>
      <c r="Q122" s="102" t="s">
        <v>113</v>
      </c>
      <c r="R122" s="102" t="s">
        <v>114</v>
      </c>
      <c r="S122" s="102" t="s">
        <v>115</v>
      </c>
      <c r="T122" s="103" t="s">
        <v>116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9"/>
      <c r="B123" s="40"/>
      <c r="C123" s="108" t="s">
        <v>117</v>
      </c>
      <c r="D123" s="41"/>
      <c r="E123" s="41"/>
      <c r="F123" s="41"/>
      <c r="G123" s="41"/>
      <c r="H123" s="41"/>
      <c r="I123" s="141"/>
      <c r="J123" s="211">
        <f>BK123</f>
        <v>0</v>
      </c>
      <c r="K123" s="41"/>
      <c r="L123" s="45"/>
      <c r="M123" s="104"/>
      <c r="N123" s="212"/>
      <c r="O123" s="105"/>
      <c r="P123" s="213">
        <f>P124+P276</f>
        <v>0</v>
      </c>
      <c r="Q123" s="105"/>
      <c r="R123" s="213">
        <f>R124+R276</f>
        <v>510.8501184</v>
      </c>
      <c r="S123" s="105"/>
      <c r="T123" s="214">
        <f>T124+T276</f>
        <v>0.49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78</v>
      </c>
      <c r="AU123" s="18" t="s">
        <v>97</v>
      </c>
      <c r="BK123" s="215">
        <f>BK124+BK276</f>
        <v>0</v>
      </c>
    </row>
    <row r="124" spans="1:63" s="12" customFormat="1" ht="25.9" customHeight="1">
      <c r="A124" s="12"/>
      <c r="B124" s="216"/>
      <c r="C124" s="217"/>
      <c r="D124" s="218" t="s">
        <v>78</v>
      </c>
      <c r="E124" s="219" t="s">
        <v>118</v>
      </c>
      <c r="F124" s="219" t="s">
        <v>119</v>
      </c>
      <c r="G124" s="217"/>
      <c r="H124" s="217"/>
      <c r="I124" s="220"/>
      <c r="J124" s="221">
        <f>BK124</f>
        <v>0</v>
      </c>
      <c r="K124" s="217"/>
      <c r="L124" s="222"/>
      <c r="M124" s="223"/>
      <c r="N124" s="224"/>
      <c r="O124" s="224"/>
      <c r="P124" s="225">
        <f>P125+P188+P217+P260+P273</f>
        <v>0</v>
      </c>
      <c r="Q124" s="224"/>
      <c r="R124" s="225">
        <f>R125+R188+R217+R260+R273</f>
        <v>510.8501184</v>
      </c>
      <c r="S124" s="224"/>
      <c r="T124" s="226">
        <f>T125+T188+T217+T260+T273</f>
        <v>0.49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7" t="s">
        <v>87</v>
      </c>
      <c r="AT124" s="228" t="s">
        <v>78</v>
      </c>
      <c r="AU124" s="228" t="s">
        <v>79</v>
      </c>
      <c r="AY124" s="227" t="s">
        <v>120</v>
      </c>
      <c r="BK124" s="229">
        <f>BK125+BK188+BK217+BK260+BK273</f>
        <v>0</v>
      </c>
    </row>
    <row r="125" spans="1:63" s="12" customFormat="1" ht="22.8" customHeight="1">
      <c r="A125" s="12"/>
      <c r="B125" s="216"/>
      <c r="C125" s="217"/>
      <c r="D125" s="218" t="s">
        <v>78</v>
      </c>
      <c r="E125" s="230" t="s">
        <v>87</v>
      </c>
      <c r="F125" s="230" t="s">
        <v>121</v>
      </c>
      <c r="G125" s="217"/>
      <c r="H125" s="217"/>
      <c r="I125" s="220"/>
      <c r="J125" s="231">
        <f>BK125</f>
        <v>0</v>
      </c>
      <c r="K125" s="217"/>
      <c r="L125" s="222"/>
      <c r="M125" s="223"/>
      <c r="N125" s="224"/>
      <c r="O125" s="224"/>
      <c r="P125" s="225">
        <f>SUM(P126:P187)</f>
        <v>0</v>
      </c>
      <c r="Q125" s="224"/>
      <c r="R125" s="225">
        <f>SUM(R126:R187)</f>
        <v>18.73235</v>
      </c>
      <c r="S125" s="224"/>
      <c r="T125" s="226">
        <f>SUM(T126:T187)</f>
        <v>0.49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7" t="s">
        <v>87</v>
      </c>
      <c r="AT125" s="228" t="s">
        <v>78</v>
      </c>
      <c r="AU125" s="228" t="s">
        <v>87</v>
      </c>
      <c r="AY125" s="227" t="s">
        <v>120</v>
      </c>
      <c r="BK125" s="229">
        <f>SUM(BK126:BK187)</f>
        <v>0</v>
      </c>
    </row>
    <row r="126" spans="1:65" s="2" customFormat="1" ht="21.75" customHeight="1">
      <c r="A126" s="39"/>
      <c r="B126" s="40"/>
      <c r="C126" s="232" t="s">
        <v>87</v>
      </c>
      <c r="D126" s="232" t="s">
        <v>122</v>
      </c>
      <c r="E126" s="233" t="s">
        <v>123</v>
      </c>
      <c r="F126" s="234" t="s">
        <v>124</v>
      </c>
      <c r="G126" s="235" t="s">
        <v>125</v>
      </c>
      <c r="H126" s="236">
        <v>130</v>
      </c>
      <c r="I126" s="237"/>
      <c r="J126" s="238">
        <f>ROUND(I126*H126,2)</f>
        <v>0</v>
      </c>
      <c r="K126" s="234" t="s">
        <v>126</v>
      </c>
      <c r="L126" s="45"/>
      <c r="M126" s="239" t="s">
        <v>1</v>
      </c>
      <c r="N126" s="240" t="s">
        <v>44</v>
      </c>
      <c r="O126" s="92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3" t="s">
        <v>127</v>
      </c>
      <c r="AT126" s="243" t="s">
        <v>122</v>
      </c>
      <c r="AU126" s="243" t="s">
        <v>89</v>
      </c>
      <c r="AY126" s="18" t="s">
        <v>120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8" t="s">
        <v>87</v>
      </c>
      <c r="BK126" s="244">
        <f>ROUND(I126*H126,2)</f>
        <v>0</v>
      </c>
      <c r="BL126" s="18" t="s">
        <v>127</v>
      </c>
      <c r="BM126" s="243" t="s">
        <v>128</v>
      </c>
    </row>
    <row r="127" spans="1:47" s="2" customFormat="1" ht="12">
      <c r="A127" s="39"/>
      <c r="B127" s="40"/>
      <c r="C127" s="41"/>
      <c r="D127" s="245" t="s">
        <v>129</v>
      </c>
      <c r="E127" s="41"/>
      <c r="F127" s="246" t="s">
        <v>130</v>
      </c>
      <c r="G127" s="41"/>
      <c r="H127" s="41"/>
      <c r="I127" s="141"/>
      <c r="J127" s="41"/>
      <c r="K127" s="41"/>
      <c r="L127" s="45"/>
      <c r="M127" s="247"/>
      <c r="N127" s="24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129</v>
      </c>
      <c r="AU127" s="18" t="s">
        <v>89</v>
      </c>
    </row>
    <row r="128" spans="1:51" s="13" customFormat="1" ht="12">
      <c r="A128" s="13"/>
      <c r="B128" s="249"/>
      <c r="C128" s="250"/>
      <c r="D128" s="245" t="s">
        <v>131</v>
      </c>
      <c r="E128" s="251" t="s">
        <v>1</v>
      </c>
      <c r="F128" s="252" t="s">
        <v>132</v>
      </c>
      <c r="G128" s="250"/>
      <c r="H128" s="251" t="s">
        <v>1</v>
      </c>
      <c r="I128" s="253"/>
      <c r="J128" s="250"/>
      <c r="K128" s="250"/>
      <c r="L128" s="254"/>
      <c r="M128" s="255"/>
      <c r="N128" s="256"/>
      <c r="O128" s="256"/>
      <c r="P128" s="256"/>
      <c r="Q128" s="256"/>
      <c r="R128" s="256"/>
      <c r="S128" s="256"/>
      <c r="T128" s="25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8" t="s">
        <v>131</v>
      </c>
      <c r="AU128" s="258" t="s">
        <v>89</v>
      </c>
      <c r="AV128" s="13" t="s">
        <v>87</v>
      </c>
      <c r="AW128" s="13" t="s">
        <v>36</v>
      </c>
      <c r="AX128" s="13" t="s">
        <v>79</v>
      </c>
      <c r="AY128" s="258" t="s">
        <v>120</v>
      </c>
    </row>
    <row r="129" spans="1:51" s="14" customFormat="1" ht="12">
      <c r="A129" s="14"/>
      <c r="B129" s="259"/>
      <c r="C129" s="260"/>
      <c r="D129" s="245" t="s">
        <v>131</v>
      </c>
      <c r="E129" s="261" t="s">
        <v>1</v>
      </c>
      <c r="F129" s="262" t="s">
        <v>133</v>
      </c>
      <c r="G129" s="260"/>
      <c r="H129" s="263">
        <v>130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9" t="s">
        <v>131</v>
      </c>
      <c r="AU129" s="269" t="s">
        <v>89</v>
      </c>
      <c r="AV129" s="14" t="s">
        <v>89</v>
      </c>
      <c r="AW129" s="14" t="s">
        <v>36</v>
      </c>
      <c r="AX129" s="14" t="s">
        <v>87</v>
      </c>
      <c r="AY129" s="269" t="s">
        <v>120</v>
      </c>
    </row>
    <row r="130" spans="1:65" s="2" customFormat="1" ht="21.75" customHeight="1">
      <c r="A130" s="39"/>
      <c r="B130" s="40"/>
      <c r="C130" s="232" t="s">
        <v>89</v>
      </c>
      <c r="D130" s="232" t="s">
        <v>122</v>
      </c>
      <c r="E130" s="233" t="s">
        <v>134</v>
      </c>
      <c r="F130" s="234" t="s">
        <v>135</v>
      </c>
      <c r="G130" s="235" t="s">
        <v>125</v>
      </c>
      <c r="H130" s="236">
        <v>5</v>
      </c>
      <c r="I130" s="237"/>
      <c r="J130" s="238">
        <f>ROUND(I130*H130,2)</f>
        <v>0</v>
      </c>
      <c r="K130" s="234" t="s">
        <v>126</v>
      </c>
      <c r="L130" s="45"/>
      <c r="M130" s="239" t="s">
        <v>1</v>
      </c>
      <c r="N130" s="240" t="s">
        <v>44</v>
      </c>
      <c r="O130" s="92"/>
      <c r="P130" s="241">
        <f>O130*H130</f>
        <v>0</v>
      </c>
      <c r="Q130" s="241">
        <v>0</v>
      </c>
      <c r="R130" s="241">
        <f>Q130*H130</f>
        <v>0</v>
      </c>
      <c r="S130" s="241">
        <v>0.098</v>
      </c>
      <c r="T130" s="242">
        <f>S130*H130</f>
        <v>0.49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3" t="s">
        <v>127</v>
      </c>
      <c r="AT130" s="243" t="s">
        <v>122</v>
      </c>
      <c r="AU130" s="243" t="s">
        <v>89</v>
      </c>
      <c r="AY130" s="18" t="s">
        <v>120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8" t="s">
        <v>87</v>
      </c>
      <c r="BK130" s="244">
        <f>ROUND(I130*H130,2)</f>
        <v>0</v>
      </c>
      <c r="BL130" s="18" t="s">
        <v>127</v>
      </c>
      <c r="BM130" s="243" t="s">
        <v>136</v>
      </c>
    </row>
    <row r="131" spans="1:47" s="2" customFormat="1" ht="12">
      <c r="A131" s="39"/>
      <c r="B131" s="40"/>
      <c r="C131" s="41"/>
      <c r="D131" s="245" t="s">
        <v>129</v>
      </c>
      <c r="E131" s="41"/>
      <c r="F131" s="246" t="s">
        <v>137</v>
      </c>
      <c r="G131" s="41"/>
      <c r="H131" s="41"/>
      <c r="I131" s="141"/>
      <c r="J131" s="41"/>
      <c r="K131" s="41"/>
      <c r="L131" s="45"/>
      <c r="M131" s="247"/>
      <c r="N131" s="24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129</v>
      </c>
      <c r="AU131" s="18" t="s">
        <v>89</v>
      </c>
    </row>
    <row r="132" spans="1:51" s="13" customFormat="1" ht="12">
      <c r="A132" s="13"/>
      <c r="B132" s="249"/>
      <c r="C132" s="250"/>
      <c r="D132" s="245" t="s">
        <v>131</v>
      </c>
      <c r="E132" s="251" t="s">
        <v>1</v>
      </c>
      <c r="F132" s="252" t="s">
        <v>132</v>
      </c>
      <c r="G132" s="250"/>
      <c r="H132" s="251" t="s">
        <v>1</v>
      </c>
      <c r="I132" s="253"/>
      <c r="J132" s="250"/>
      <c r="K132" s="250"/>
      <c r="L132" s="254"/>
      <c r="M132" s="255"/>
      <c r="N132" s="256"/>
      <c r="O132" s="256"/>
      <c r="P132" s="256"/>
      <c r="Q132" s="256"/>
      <c r="R132" s="256"/>
      <c r="S132" s="256"/>
      <c r="T132" s="25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8" t="s">
        <v>131</v>
      </c>
      <c r="AU132" s="258" t="s">
        <v>89</v>
      </c>
      <c r="AV132" s="13" t="s">
        <v>87</v>
      </c>
      <c r="AW132" s="13" t="s">
        <v>36</v>
      </c>
      <c r="AX132" s="13" t="s">
        <v>79</v>
      </c>
      <c r="AY132" s="258" t="s">
        <v>120</v>
      </c>
    </row>
    <row r="133" spans="1:51" s="14" customFormat="1" ht="12">
      <c r="A133" s="14"/>
      <c r="B133" s="259"/>
      <c r="C133" s="260"/>
      <c r="D133" s="245" t="s">
        <v>131</v>
      </c>
      <c r="E133" s="261" t="s">
        <v>1</v>
      </c>
      <c r="F133" s="262" t="s">
        <v>138</v>
      </c>
      <c r="G133" s="260"/>
      <c r="H133" s="263">
        <v>5</v>
      </c>
      <c r="I133" s="264"/>
      <c r="J133" s="260"/>
      <c r="K133" s="260"/>
      <c r="L133" s="265"/>
      <c r="M133" s="266"/>
      <c r="N133" s="267"/>
      <c r="O133" s="267"/>
      <c r="P133" s="267"/>
      <c r="Q133" s="267"/>
      <c r="R133" s="267"/>
      <c r="S133" s="267"/>
      <c r="T133" s="26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9" t="s">
        <v>131</v>
      </c>
      <c r="AU133" s="269" t="s">
        <v>89</v>
      </c>
      <c r="AV133" s="14" t="s">
        <v>89</v>
      </c>
      <c r="AW133" s="14" t="s">
        <v>36</v>
      </c>
      <c r="AX133" s="14" t="s">
        <v>87</v>
      </c>
      <c r="AY133" s="269" t="s">
        <v>120</v>
      </c>
    </row>
    <row r="134" spans="1:65" s="2" customFormat="1" ht="21.75" customHeight="1">
      <c r="A134" s="39"/>
      <c r="B134" s="40"/>
      <c r="C134" s="232" t="s">
        <v>139</v>
      </c>
      <c r="D134" s="232" t="s">
        <v>122</v>
      </c>
      <c r="E134" s="233" t="s">
        <v>140</v>
      </c>
      <c r="F134" s="234" t="s">
        <v>141</v>
      </c>
      <c r="G134" s="235" t="s">
        <v>125</v>
      </c>
      <c r="H134" s="236">
        <v>130</v>
      </c>
      <c r="I134" s="237"/>
      <c r="J134" s="238">
        <f>ROUND(I134*H134,2)</f>
        <v>0</v>
      </c>
      <c r="K134" s="234" t="s">
        <v>126</v>
      </c>
      <c r="L134" s="45"/>
      <c r="M134" s="239" t="s">
        <v>1</v>
      </c>
      <c r="N134" s="240" t="s">
        <v>44</v>
      </c>
      <c r="O134" s="92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3" t="s">
        <v>127</v>
      </c>
      <c r="AT134" s="243" t="s">
        <v>122</v>
      </c>
      <c r="AU134" s="243" t="s">
        <v>89</v>
      </c>
      <c r="AY134" s="18" t="s">
        <v>120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8" t="s">
        <v>87</v>
      </c>
      <c r="BK134" s="244">
        <f>ROUND(I134*H134,2)</f>
        <v>0</v>
      </c>
      <c r="BL134" s="18" t="s">
        <v>127</v>
      </c>
      <c r="BM134" s="243" t="s">
        <v>142</v>
      </c>
    </row>
    <row r="135" spans="1:47" s="2" customFormat="1" ht="12">
      <c r="A135" s="39"/>
      <c r="B135" s="40"/>
      <c r="C135" s="41"/>
      <c r="D135" s="245" t="s">
        <v>129</v>
      </c>
      <c r="E135" s="41"/>
      <c r="F135" s="246" t="s">
        <v>143</v>
      </c>
      <c r="G135" s="41"/>
      <c r="H135" s="41"/>
      <c r="I135" s="141"/>
      <c r="J135" s="41"/>
      <c r="K135" s="41"/>
      <c r="L135" s="45"/>
      <c r="M135" s="247"/>
      <c r="N135" s="24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129</v>
      </c>
      <c r="AU135" s="18" t="s">
        <v>89</v>
      </c>
    </row>
    <row r="136" spans="1:51" s="13" customFormat="1" ht="12">
      <c r="A136" s="13"/>
      <c r="B136" s="249"/>
      <c r="C136" s="250"/>
      <c r="D136" s="245" t="s">
        <v>131</v>
      </c>
      <c r="E136" s="251" t="s">
        <v>1</v>
      </c>
      <c r="F136" s="252" t="s">
        <v>132</v>
      </c>
      <c r="G136" s="250"/>
      <c r="H136" s="251" t="s">
        <v>1</v>
      </c>
      <c r="I136" s="253"/>
      <c r="J136" s="250"/>
      <c r="K136" s="250"/>
      <c r="L136" s="254"/>
      <c r="M136" s="255"/>
      <c r="N136" s="256"/>
      <c r="O136" s="256"/>
      <c r="P136" s="256"/>
      <c r="Q136" s="256"/>
      <c r="R136" s="256"/>
      <c r="S136" s="256"/>
      <c r="T136" s="25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8" t="s">
        <v>131</v>
      </c>
      <c r="AU136" s="258" t="s">
        <v>89</v>
      </c>
      <c r="AV136" s="13" t="s">
        <v>87</v>
      </c>
      <c r="AW136" s="13" t="s">
        <v>36</v>
      </c>
      <c r="AX136" s="13" t="s">
        <v>79</v>
      </c>
      <c r="AY136" s="258" t="s">
        <v>120</v>
      </c>
    </row>
    <row r="137" spans="1:51" s="14" customFormat="1" ht="12">
      <c r="A137" s="14"/>
      <c r="B137" s="259"/>
      <c r="C137" s="260"/>
      <c r="D137" s="245" t="s">
        <v>131</v>
      </c>
      <c r="E137" s="261" t="s">
        <v>1</v>
      </c>
      <c r="F137" s="262" t="s">
        <v>144</v>
      </c>
      <c r="G137" s="260"/>
      <c r="H137" s="263">
        <v>130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9" t="s">
        <v>131</v>
      </c>
      <c r="AU137" s="269" t="s">
        <v>89</v>
      </c>
      <c r="AV137" s="14" t="s">
        <v>89</v>
      </c>
      <c r="AW137" s="14" t="s">
        <v>36</v>
      </c>
      <c r="AX137" s="14" t="s">
        <v>87</v>
      </c>
      <c r="AY137" s="269" t="s">
        <v>120</v>
      </c>
    </row>
    <row r="138" spans="1:65" s="2" customFormat="1" ht="21.75" customHeight="1">
      <c r="A138" s="39"/>
      <c r="B138" s="40"/>
      <c r="C138" s="232" t="s">
        <v>127</v>
      </c>
      <c r="D138" s="232" t="s">
        <v>122</v>
      </c>
      <c r="E138" s="233" t="s">
        <v>145</v>
      </c>
      <c r="F138" s="234" t="s">
        <v>146</v>
      </c>
      <c r="G138" s="235" t="s">
        <v>147</v>
      </c>
      <c r="H138" s="236">
        <v>428.02</v>
      </c>
      <c r="I138" s="237"/>
      <c r="J138" s="238">
        <f>ROUND(I138*H138,2)</f>
        <v>0</v>
      </c>
      <c r="K138" s="234" t="s">
        <v>1</v>
      </c>
      <c r="L138" s="45"/>
      <c r="M138" s="239" t="s">
        <v>1</v>
      </c>
      <c r="N138" s="240" t="s">
        <v>44</v>
      </c>
      <c r="O138" s="92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3" t="s">
        <v>127</v>
      </c>
      <c r="AT138" s="243" t="s">
        <v>122</v>
      </c>
      <c r="AU138" s="243" t="s">
        <v>89</v>
      </c>
      <c r="AY138" s="18" t="s">
        <v>120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8" t="s">
        <v>87</v>
      </c>
      <c r="BK138" s="244">
        <f>ROUND(I138*H138,2)</f>
        <v>0</v>
      </c>
      <c r="BL138" s="18" t="s">
        <v>127</v>
      </c>
      <c r="BM138" s="243" t="s">
        <v>148</v>
      </c>
    </row>
    <row r="139" spans="1:47" s="2" customFormat="1" ht="12">
      <c r="A139" s="39"/>
      <c r="B139" s="40"/>
      <c r="C139" s="41"/>
      <c r="D139" s="245" t="s">
        <v>129</v>
      </c>
      <c r="E139" s="41"/>
      <c r="F139" s="246" t="s">
        <v>149</v>
      </c>
      <c r="G139" s="41"/>
      <c r="H139" s="41"/>
      <c r="I139" s="141"/>
      <c r="J139" s="41"/>
      <c r="K139" s="41"/>
      <c r="L139" s="45"/>
      <c r="M139" s="247"/>
      <c r="N139" s="24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129</v>
      </c>
      <c r="AU139" s="18" t="s">
        <v>89</v>
      </c>
    </row>
    <row r="140" spans="1:51" s="13" customFormat="1" ht="12">
      <c r="A140" s="13"/>
      <c r="B140" s="249"/>
      <c r="C140" s="250"/>
      <c r="D140" s="245" t="s">
        <v>131</v>
      </c>
      <c r="E140" s="251" t="s">
        <v>1</v>
      </c>
      <c r="F140" s="252" t="s">
        <v>132</v>
      </c>
      <c r="G140" s="250"/>
      <c r="H140" s="251" t="s">
        <v>1</v>
      </c>
      <c r="I140" s="253"/>
      <c r="J140" s="250"/>
      <c r="K140" s="250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131</v>
      </c>
      <c r="AU140" s="258" t="s">
        <v>89</v>
      </c>
      <c r="AV140" s="13" t="s">
        <v>87</v>
      </c>
      <c r="AW140" s="13" t="s">
        <v>36</v>
      </c>
      <c r="AX140" s="13" t="s">
        <v>79</v>
      </c>
      <c r="AY140" s="258" t="s">
        <v>120</v>
      </c>
    </row>
    <row r="141" spans="1:51" s="14" customFormat="1" ht="12">
      <c r="A141" s="14"/>
      <c r="B141" s="259"/>
      <c r="C141" s="260"/>
      <c r="D141" s="245" t="s">
        <v>131</v>
      </c>
      <c r="E141" s="261" t="s">
        <v>1</v>
      </c>
      <c r="F141" s="262" t="s">
        <v>150</v>
      </c>
      <c r="G141" s="260"/>
      <c r="H141" s="263">
        <v>24.7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9" t="s">
        <v>131</v>
      </c>
      <c r="AU141" s="269" t="s">
        <v>89</v>
      </c>
      <c r="AV141" s="14" t="s">
        <v>89</v>
      </c>
      <c r="AW141" s="14" t="s">
        <v>36</v>
      </c>
      <c r="AX141" s="14" t="s">
        <v>79</v>
      </c>
      <c r="AY141" s="269" t="s">
        <v>120</v>
      </c>
    </row>
    <row r="142" spans="1:51" s="14" customFormat="1" ht="12">
      <c r="A142" s="14"/>
      <c r="B142" s="259"/>
      <c r="C142" s="260"/>
      <c r="D142" s="245" t="s">
        <v>131</v>
      </c>
      <c r="E142" s="261" t="s">
        <v>1</v>
      </c>
      <c r="F142" s="262" t="s">
        <v>151</v>
      </c>
      <c r="G142" s="260"/>
      <c r="H142" s="263">
        <v>205.92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9" t="s">
        <v>131</v>
      </c>
      <c r="AU142" s="269" t="s">
        <v>89</v>
      </c>
      <c r="AV142" s="14" t="s">
        <v>89</v>
      </c>
      <c r="AW142" s="14" t="s">
        <v>36</v>
      </c>
      <c r="AX142" s="14" t="s">
        <v>79</v>
      </c>
      <c r="AY142" s="269" t="s">
        <v>120</v>
      </c>
    </row>
    <row r="143" spans="1:51" s="15" customFormat="1" ht="12">
      <c r="A143" s="15"/>
      <c r="B143" s="270"/>
      <c r="C143" s="271"/>
      <c r="D143" s="245" t="s">
        <v>131</v>
      </c>
      <c r="E143" s="272" t="s">
        <v>1</v>
      </c>
      <c r="F143" s="273" t="s">
        <v>152</v>
      </c>
      <c r="G143" s="271"/>
      <c r="H143" s="274">
        <v>230.61999999999998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0" t="s">
        <v>131</v>
      </c>
      <c r="AU143" s="280" t="s">
        <v>89</v>
      </c>
      <c r="AV143" s="15" t="s">
        <v>139</v>
      </c>
      <c r="AW143" s="15" t="s">
        <v>36</v>
      </c>
      <c r="AX143" s="15" t="s">
        <v>79</v>
      </c>
      <c r="AY143" s="280" t="s">
        <v>120</v>
      </c>
    </row>
    <row r="144" spans="1:51" s="14" customFormat="1" ht="12">
      <c r="A144" s="14"/>
      <c r="B144" s="259"/>
      <c r="C144" s="260"/>
      <c r="D144" s="245" t="s">
        <v>131</v>
      </c>
      <c r="E144" s="261" t="s">
        <v>1</v>
      </c>
      <c r="F144" s="262" t="s">
        <v>153</v>
      </c>
      <c r="G144" s="260"/>
      <c r="H144" s="263">
        <v>197.4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9" t="s">
        <v>131</v>
      </c>
      <c r="AU144" s="269" t="s">
        <v>89</v>
      </c>
      <c r="AV144" s="14" t="s">
        <v>89</v>
      </c>
      <c r="AW144" s="14" t="s">
        <v>36</v>
      </c>
      <c r="AX144" s="14" t="s">
        <v>79</v>
      </c>
      <c r="AY144" s="269" t="s">
        <v>120</v>
      </c>
    </row>
    <row r="145" spans="1:51" s="16" customFormat="1" ht="12">
      <c r="A145" s="16"/>
      <c r="B145" s="281"/>
      <c r="C145" s="282"/>
      <c r="D145" s="245" t="s">
        <v>131</v>
      </c>
      <c r="E145" s="283" t="s">
        <v>1</v>
      </c>
      <c r="F145" s="284" t="s">
        <v>154</v>
      </c>
      <c r="G145" s="282"/>
      <c r="H145" s="285">
        <v>428.02</v>
      </c>
      <c r="I145" s="286"/>
      <c r="J145" s="282"/>
      <c r="K145" s="282"/>
      <c r="L145" s="287"/>
      <c r="M145" s="288"/>
      <c r="N145" s="289"/>
      <c r="O145" s="289"/>
      <c r="P145" s="289"/>
      <c r="Q145" s="289"/>
      <c r="R145" s="289"/>
      <c r="S145" s="289"/>
      <c r="T145" s="290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91" t="s">
        <v>131</v>
      </c>
      <c r="AU145" s="291" t="s">
        <v>89</v>
      </c>
      <c r="AV145" s="16" t="s">
        <v>127</v>
      </c>
      <c r="AW145" s="16" t="s">
        <v>36</v>
      </c>
      <c r="AX145" s="16" t="s">
        <v>87</v>
      </c>
      <c r="AY145" s="291" t="s">
        <v>120</v>
      </c>
    </row>
    <row r="146" spans="1:65" s="2" customFormat="1" ht="21.75" customHeight="1">
      <c r="A146" s="39"/>
      <c r="B146" s="40"/>
      <c r="C146" s="232" t="s">
        <v>155</v>
      </c>
      <c r="D146" s="232" t="s">
        <v>122</v>
      </c>
      <c r="E146" s="233" t="s">
        <v>156</v>
      </c>
      <c r="F146" s="234" t="s">
        <v>157</v>
      </c>
      <c r="G146" s="235" t="s">
        <v>147</v>
      </c>
      <c r="H146" s="236">
        <v>4.5</v>
      </c>
      <c r="I146" s="237"/>
      <c r="J146" s="238">
        <f>ROUND(I146*H146,2)</f>
        <v>0</v>
      </c>
      <c r="K146" s="234" t="s">
        <v>126</v>
      </c>
      <c r="L146" s="45"/>
      <c r="M146" s="239" t="s">
        <v>1</v>
      </c>
      <c r="N146" s="240" t="s">
        <v>44</v>
      </c>
      <c r="O146" s="92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3" t="s">
        <v>127</v>
      </c>
      <c r="AT146" s="243" t="s">
        <v>122</v>
      </c>
      <c r="AU146" s="243" t="s">
        <v>89</v>
      </c>
      <c r="AY146" s="18" t="s">
        <v>120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8" t="s">
        <v>87</v>
      </c>
      <c r="BK146" s="244">
        <f>ROUND(I146*H146,2)</f>
        <v>0</v>
      </c>
      <c r="BL146" s="18" t="s">
        <v>127</v>
      </c>
      <c r="BM146" s="243" t="s">
        <v>158</v>
      </c>
    </row>
    <row r="147" spans="1:47" s="2" customFormat="1" ht="12">
      <c r="A147" s="39"/>
      <c r="B147" s="40"/>
      <c r="C147" s="41"/>
      <c r="D147" s="245" t="s">
        <v>129</v>
      </c>
      <c r="E147" s="41"/>
      <c r="F147" s="246" t="s">
        <v>159</v>
      </c>
      <c r="G147" s="41"/>
      <c r="H147" s="41"/>
      <c r="I147" s="141"/>
      <c r="J147" s="41"/>
      <c r="K147" s="41"/>
      <c r="L147" s="45"/>
      <c r="M147" s="247"/>
      <c r="N147" s="24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129</v>
      </c>
      <c r="AU147" s="18" t="s">
        <v>89</v>
      </c>
    </row>
    <row r="148" spans="1:51" s="14" customFormat="1" ht="12">
      <c r="A148" s="14"/>
      <c r="B148" s="259"/>
      <c r="C148" s="260"/>
      <c r="D148" s="245" t="s">
        <v>131</v>
      </c>
      <c r="E148" s="261" t="s">
        <v>1</v>
      </c>
      <c r="F148" s="262" t="s">
        <v>160</v>
      </c>
      <c r="G148" s="260"/>
      <c r="H148" s="263">
        <v>4.5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9" t="s">
        <v>131</v>
      </c>
      <c r="AU148" s="269" t="s">
        <v>89</v>
      </c>
      <c r="AV148" s="14" t="s">
        <v>89</v>
      </c>
      <c r="AW148" s="14" t="s">
        <v>36</v>
      </c>
      <c r="AX148" s="14" t="s">
        <v>87</v>
      </c>
      <c r="AY148" s="269" t="s">
        <v>120</v>
      </c>
    </row>
    <row r="149" spans="1:65" s="2" customFormat="1" ht="21.75" customHeight="1">
      <c r="A149" s="39"/>
      <c r="B149" s="40"/>
      <c r="C149" s="232" t="s">
        <v>161</v>
      </c>
      <c r="D149" s="232" t="s">
        <v>122</v>
      </c>
      <c r="E149" s="233" t="s">
        <v>162</v>
      </c>
      <c r="F149" s="234" t="s">
        <v>163</v>
      </c>
      <c r="G149" s="235" t="s">
        <v>147</v>
      </c>
      <c r="H149" s="236">
        <v>432.52</v>
      </c>
      <c r="I149" s="237"/>
      <c r="J149" s="238">
        <f>ROUND(I149*H149,2)</f>
        <v>0</v>
      </c>
      <c r="K149" s="234" t="s">
        <v>1</v>
      </c>
      <c r="L149" s="45"/>
      <c r="M149" s="239" t="s">
        <v>1</v>
      </c>
      <c r="N149" s="240" t="s">
        <v>44</v>
      </c>
      <c r="O149" s="92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3" t="s">
        <v>127</v>
      </c>
      <c r="AT149" s="243" t="s">
        <v>122</v>
      </c>
      <c r="AU149" s="243" t="s">
        <v>89</v>
      </c>
      <c r="AY149" s="18" t="s">
        <v>120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8" t="s">
        <v>87</v>
      </c>
      <c r="BK149" s="244">
        <f>ROUND(I149*H149,2)</f>
        <v>0</v>
      </c>
      <c r="BL149" s="18" t="s">
        <v>127</v>
      </c>
      <c r="BM149" s="243" t="s">
        <v>164</v>
      </c>
    </row>
    <row r="150" spans="1:47" s="2" customFormat="1" ht="12">
      <c r="A150" s="39"/>
      <c r="B150" s="40"/>
      <c r="C150" s="41"/>
      <c r="D150" s="245" t="s">
        <v>129</v>
      </c>
      <c r="E150" s="41"/>
      <c r="F150" s="246" t="s">
        <v>165</v>
      </c>
      <c r="G150" s="41"/>
      <c r="H150" s="41"/>
      <c r="I150" s="141"/>
      <c r="J150" s="41"/>
      <c r="K150" s="41"/>
      <c r="L150" s="45"/>
      <c r="M150" s="247"/>
      <c r="N150" s="24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129</v>
      </c>
      <c r="AU150" s="18" t="s">
        <v>89</v>
      </c>
    </row>
    <row r="151" spans="1:51" s="14" customFormat="1" ht="12">
      <c r="A151" s="14"/>
      <c r="B151" s="259"/>
      <c r="C151" s="260"/>
      <c r="D151" s="245" t="s">
        <v>131</v>
      </c>
      <c r="E151" s="261" t="s">
        <v>1</v>
      </c>
      <c r="F151" s="262" t="s">
        <v>166</v>
      </c>
      <c r="G151" s="260"/>
      <c r="H151" s="263">
        <v>428.02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9" t="s">
        <v>131</v>
      </c>
      <c r="AU151" s="269" t="s">
        <v>89</v>
      </c>
      <c r="AV151" s="14" t="s">
        <v>89</v>
      </c>
      <c r="AW151" s="14" t="s">
        <v>36</v>
      </c>
      <c r="AX151" s="14" t="s">
        <v>79</v>
      </c>
      <c r="AY151" s="269" t="s">
        <v>120</v>
      </c>
    </row>
    <row r="152" spans="1:51" s="14" customFormat="1" ht="12">
      <c r="A152" s="14"/>
      <c r="B152" s="259"/>
      <c r="C152" s="260"/>
      <c r="D152" s="245" t="s">
        <v>131</v>
      </c>
      <c r="E152" s="261" t="s">
        <v>1</v>
      </c>
      <c r="F152" s="262" t="s">
        <v>167</v>
      </c>
      <c r="G152" s="260"/>
      <c r="H152" s="263">
        <v>4.5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9" t="s">
        <v>131</v>
      </c>
      <c r="AU152" s="269" t="s">
        <v>89</v>
      </c>
      <c r="AV152" s="14" t="s">
        <v>89</v>
      </c>
      <c r="AW152" s="14" t="s">
        <v>36</v>
      </c>
      <c r="AX152" s="14" t="s">
        <v>79</v>
      </c>
      <c r="AY152" s="269" t="s">
        <v>120</v>
      </c>
    </row>
    <row r="153" spans="1:51" s="16" customFormat="1" ht="12">
      <c r="A153" s="16"/>
      <c r="B153" s="281"/>
      <c r="C153" s="282"/>
      <c r="D153" s="245" t="s">
        <v>131</v>
      </c>
      <c r="E153" s="283" t="s">
        <v>1</v>
      </c>
      <c r="F153" s="284" t="s">
        <v>154</v>
      </c>
      <c r="G153" s="282"/>
      <c r="H153" s="285">
        <v>432.52</v>
      </c>
      <c r="I153" s="286"/>
      <c r="J153" s="282"/>
      <c r="K153" s="282"/>
      <c r="L153" s="287"/>
      <c r="M153" s="288"/>
      <c r="N153" s="289"/>
      <c r="O153" s="289"/>
      <c r="P153" s="289"/>
      <c r="Q153" s="289"/>
      <c r="R153" s="289"/>
      <c r="S153" s="289"/>
      <c r="T153" s="290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91" t="s">
        <v>131</v>
      </c>
      <c r="AU153" s="291" t="s">
        <v>89</v>
      </c>
      <c r="AV153" s="16" t="s">
        <v>127</v>
      </c>
      <c r="AW153" s="16" t="s">
        <v>36</v>
      </c>
      <c r="AX153" s="16" t="s">
        <v>87</v>
      </c>
      <c r="AY153" s="291" t="s">
        <v>120</v>
      </c>
    </row>
    <row r="154" spans="1:65" s="2" customFormat="1" ht="33" customHeight="1">
      <c r="A154" s="39"/>
      <c r="B154" s="40"/>
      <c r="C154" s="232" t="s">
        <v>168</v>
      </c>
      <c r="D154" s="232" t="s">
        <v>122</v>
      </c>
      <c r="E154" s="233" t="s">
        <v>169</v>
      </c>
      <c r="F154" s="234" t="s">
        <v>170</v>
      </c>
      <c r="G154" s="235" t="s">
        <v>147</v>
      </c>
      <c r="H154" s="236">
        <v>2162.6</v>
      </c>
      <c r="I154" s="237"/>
      <c r="J154" s="238">
        <f>ROUND(I154*H154,2)</f>
        <v>0</v>
      </c>
      <c r="K154" s="234" t="s">
        <v>126</v>
      </c>
      <c r="L154" s="45"/>
      <c r="M154" s="239" t="s">
        <v>1</v>
      </c>
      <c r="N154" s="240" t="s">
        <v>44</v>
      </c>
      <c r="O154" s="92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3" t="s">
        <v>127</v>
      </c>
      <c r="AT154" s="243" t="s">
        <v>122</v>
      </c>
      <c r="AU154" s="243" t="s">
        <v>89</v>
      </c>
      <c r="AY154" s="18" t="s">
        <v>120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8" t="s">
        <v>87</v>
      </c>
      <c r="BK154" s="244">
        <f>ROUND(I154*H154,2)</f>
        <v>0</v>
      </c>
      <c r="BL154" s="18" t="s">
        <v>127</v>
      </c>
      <c r="BM154" s="243" t="s">
        <v>171</v>
      </c>
    </row>
    <row r="155" spans="1:47" s="2" customFormat="1" ht="12">
      <c r="A155" s="39"/>
      <c r="B155" s="40"/>
      <c r="C155" s="41"/>
      <c r="D155" s="245" t="s">
        <v>129</v>
      </c>
      <c r="E155" s="41"/>
      <c r="F155" s="246" t="s">
        <v>172</v>
      </c>
      <c r="G155" s="41"/>
      <c r="H155" s="41"/>
      <c r="I155" s="141"/>
      <c r="J155" s="41"/>
      <c r="K155" s="41"/>
      <c r="L155" s="45"/>
      <c r="M155" s="247"/>
      <c r="N155" s="24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129</v>
      </c>
      <c r="AU155" s="18" t="s">
        <v>89</v>
      </c>
    </row>
    <row r="156" spans="1:51" s="14" customFormat="1" ht="12">
      <c r="A156" s="14"/>
      <c r="B156" s="259"/>
      <c r="C156" s="260"/>
      <c r="D156" s="245" t="s">
        <v>131</v>
      </c>
      <c r="E156" s="261" t="s">
        <v>1</v>
      </c>
      <c r="F156" s="262" t="s">
        <v>173</v>
      </c>
      <c r="G156" s="260"/>
      <c r="H156" s="263">
        <v>2162.6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9" t="s">
        <v>131</v>
      </c>
      <c r="AU156" s="269" t="s">
        <v>89</v>
      </c>
      <c r="AV156" s="14" t="s">
        <v>89</v>
      </c>
      <c r="AW156" s="14" t="s">
        <v>36</v>
      </c>
      <c r="AX156" s="14" t="s">
        <v>87</v>
      </c>
      <c r="AY156" s="269" t="s">
        <v>120</v>
      </c>
    </row>
    <row r="157" spans="1:65" s="2" customFormat="1" ht="21.75" customHeight="1">
      <c r="A157" s="39"/>
      <c r="B157" s="40"/>
      <c r="C157" s="232" t="s">
        <v>174</v>
      </c>
      <c r="D157" s="232" t="s">
        <v>122</v>
      </c>
      <c r="E157" s="233" t="s">
        <v>175</v>
      </c>
      <c r="F157" s="234" t="s">
        <v>176</v>
      </c>
      <c r="G157" s="235" t="s">
        <v>177</v>
      </c>
      <c r="H157" s="236">
        <v>778.536</v>
      </c>
      <c r="I157" s="237"/>
      <c r="J157" s="238">
        <f>ROUND(I157*H157,2)</f>
        <v>0</v>
      </c>
      <c r="K157" s="234" t="s">
        <v>1</v>
      </c>
      <c r="L157" s="45"/>
      <c r="M157" s="239" t="s">
        <v>1</v>
      </c>
      <c r="N157" s="240" t="s">
        <v>44</v>
      </c>
      <c r="O157" s="92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3" t="s">
        <v>127</v>
      </c>
      <c r="AT157" s="243" t="s">
        <v>122</v>
      </c>
      <c r="AU157" s="243" t="s">
        <v>89</v>
      </c>
      <c r="AY157" s="18" t="s">
        <v>120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8" t="s">
        <v>87</v>
      </c>
      <c r="BK157" s="244">
        <f>ROUND(I157*H157,2)</f>
        <v>0</v>
      </c>
      <c r="BL157" s="18" t="s">
        <v>127</v>
      </c>
      <c r="BM157" s="243" t="s">
        <v>178</v>
      </c>
    </row>
    <row r="158" spans="1:47" s="2" customFormat="1" ht="12">
      <c r="A158" s="39"/>
      <c r="B158" s="40"/>
      <c r="C158" s="41"/>
      <c r="D158" s="245" t="s">
        <v>129</v>
      </c>
      <c r="E158" s="41"/>
      <c r="F158" s="246" t="s">
        <v>179</v>
      </c>
      <c r="G158" s="41"/>
      <c r="H158" s="41"/>
      <c r="I158" s="141"/>
      <c r="J158" s="41"/>
      <c r="K158" s="41"/>
      <c r="L158" s="45"/>
      <c r="M158" s="247"/>
      <c r="N158" s="24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129</v>
      </c>
      <c r="AU158" s="18" t="s">
        <v>89</v>
      </c>
    </row>
    <row r="159" spans="1:51" s="14" customFormat="1" ht="12">
      <c r="A159" s="14"/>
      <c r="B159" s="259"/>
      <c r="C159" s="260"/>
      <c r="D159" s="245" t="s">
        <v>131</v>
      </c>
      <c r="E159" s="261" t="s">
        <v>1</v>
      </c>
      <c r="F159" s="262" t="s">
        <v>180</v>
      </c>
      <c r="G159" s="260"/>
      <c r="H159" s="263">
        <v>778.536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9" t="s">
        <v>131</v>
      </c>
      <c r="AU159" s="269" t="s">
        <v>89</v>
      </c>
      <c r="AV159" s="14" t="s">
        <v>89</v>
      </c>
      <c r="AW159" s="14" t="s">
        <v>36</v>
      </c>
      <c r="AX159" s="14" t="s">
        <v>87</v>
      </c>
      <c r="AY159" s="269" t="s">
        <v>120</v>
      </c>
    </row>
    <row r="160" spans="1:65" s="2" customFormat="1" ht="16.5" customHeight="1">
      <c r="A160" s="39"/>
      <c r="B160" s="40"/>
      <c r="C160" s="232" t="s">
        <v>181</v>
      </c>
      <c r="D160" s="232" t="s">
        <v>122</v>
      </c>
      <c r="E160" s="233" t="s">
        <v>182</v>
      </c>
      <c r="F160" s="234" t="s">
        <v>183</v>
      </c>
      <c r="G160" s="235" t="s">
        <v>147</v>
      </c>
      <c r="H160" s="236">
        <v>778.536</v>
      </c>
      <c r="I160" s="237"/>
      <c r="J160" s="238">
        <f>ROUND(I160*H160,2)</f>
        <v>0</v>
      </c>
      <c r="K160" s="234" t="s">
        <v>1</v>
      </c>
      <c r="L160" s="45"/>
      <c r="M160" s="239" t="s">
        <v>1</v>
      </c>
      <c r="N160" s="240" t="s">
        <v>44</v>
      </c>
      <c r="O160" s="92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3" t="s">
        <v>127</v>
      </c>
      <c r="AT160" s="243" t="s">
        <v>122</v>
      </c>
      <c r="AU160" s="243" t="s">
        <v>89</v>
      </c>
      <c r="AY160" s="18" t="s">
        <v>120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8" t="s">
        <v>87</v>
      </c>
      <c r="BK160" s="244">
        <f>ROUND(I160*H160,2)</f>
        <v>0</v>
      </c>
      <c r="BL160" s="18" t="s">
        <v>127</v>
      </c>
      <c r="BM160" s="243" t="s">
        <v>184</v>
      </c>
    </row>
    <row r="161" spans="1:47" s="2" customFormat="1" ht="12">
      <c r="A161" s="39"/>
      <c r="B161" s="40"/>
      <c r="C161" s="41"/>
      <c r="D161" s="245" t="s">
        <v>129</v>
      </c>
      <c r="E161" s="41"/>
      <c r="F161" s="246" t="s">
        <v>185</v>
      </c>
      <c r="G161" s="41"/>
      <c r="H161" s="41"/>
      <c r="I161" s="141"/>
      <c r="J161" s="41"/>
      <c r="K161" s="41"/>
      <c r="L161" s="45"/>
      <c r="M161" s="247"/>
      <c r="N161" s="24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129</v>
      </c>
      <c r="AU161" s="18" t="s">
        <v>89</v>
      </c>
    </row>
    <row r="162" spans="1:51" s="14" customFormat="1" ht="12">
      <c r="A162" s="14"/>
      <c r="B162" s="259"/>
      <c r="C162" s="260"/>
      <c r="D162" s="245" t="s">
        <v>131</v>
      </c>
      <c r="E162" s="261" t="s">
        <v>1</v>
      </c>
      <c r="F162" s="262" t="s">
        <v>186</v>
      </c>
      <c r="G162" s="260"/>
      <c r="H162" s="263">
        <v>778.536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9" t="s">
        <v>131</v>
      </c>
      <c r="AU162" s="269" t="s">
        <v>89</v>
      </c>
      <c r="AV162" s="14" t="s">
        <v>89</v>
      </c>
      <c r="AW162" s="14" t="s">
        <v>36</v>
      </c>
      <c r="AX162" s="14" t="s">
        <v>87</v>
      </c>
      <c r="AY162" s="269" t="s">
        <v>120</v>
      </c>
    </row>
    <row r="163" spans="1:65" s="2" customFormat="1" ht="21.75" customHeight="1">
      <c r="A163" s="39"/>
      <c r="B163" s="40"/>
      <c r="C163" s="232" t="s">
        <v>187</v>
      </c>
      <c r="D163" s="232" t="s">
        <v>122</v>
      </c>
      <c r="E163" s="233" t="s">
        <v>188</v>
      </c>
      <c r="F163" s="234" t="s">
        <v>189</v>
      </c>
      <c r="G163" s="235" t="s">
        <v>125</v>
      </c>
      <c r="H163" s="236">
        <v>247</v>
      </c>
      <c r="I163" s="237"/>
      <c r="J163" s="238">
        <f>ROUND(I163*H163,2)</f>
        <v>0</v>
      </c>
      <c r="K163" s="234" t="s">
        <v>1</v>
      </c>
      <c r="L163" s="45"/>
      <c r="M163" s="239" t="s">
        <v>1</v>
      </c>
      <c r="N163" s="240" t="s">
        <v>44</v>
      </c>
      <c r="O163" s="92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3" t="s">
        <v>127</v>
      </c>
      <c r="AT163" s="243" t="s">
        <v>122</v>
      </c>
      <c r="AU163" s="243" t="s">
        <v>89</v>
      </c>
      <c r="AY163" s="18" t="s">
        <v>120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8" t="s">
        <v>87</v>
      </c>
      <c r="BK163" s="244">
        <f>ROUND(I163*H163,2)</f>
        <v>0</v>
      </c>
      <c r="BL163" s="18" t="s">
        <v>127</v>
      </c>
      <c r="BM163" s="243" t="s">
        <v>190</v>
      </c>
    </row>
    <row r="164" spans="1:47" s="2" customFormat="1" ht="12">
      <c r="A164" s="39"/>
      <c r="B164" s="40"/>
      <c r="C164" s="41"/>
      <c r="D164" s="245" t="s">
        <v>129</v>
      </c>
      <c r="E164" s="41"/>
      <c r="F164" s="246" t="s">
        <v>191</v>
      </c>
      <c r="G164" s="41"/>
      <c r="H164" s="41"/>
      <c r="I164" s="141"/>
      <c r="J164" s="41"/>
      <c r="K164" s="41"/>
      <c r="L164" s="45"/>
      <c r="M164" s="247"/>
      <c r="N164" s="24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129</v>
      </c>
      <c r="AU164" s="18" t="s">
        <v>89</v>
      </c>
    </row>
    <row r="165" spans="1:51" s="13" customFormat="1" ht="12">
      <c r="A165" s="13"/>
      <c r="B165" s="249"/>
      <c r="C165" s="250"/>
      <c r="D165" s="245" t="s">
        <v>131</v>
      </c>
      <c r="E165" s="251" t="s">
        <v>1</v>
      </c>
      <c r="F165" s="252" t="s">
        <v>192</v>
      </c>
      <c r="G165" s="250"/>
      <c r="H165" s="251" t="s">
        <v>1</v>
      </c>
      <c r="I165" s="253"/>
      <c r="J165" s="250"/>
      <c r="K165" s="250"/>
      <c r="L165" s="254"/>
      <c r="M165" s="255"/>
      <c r="N165" s="256"/>
      <c r="O165" s="256"/>
      <c r="P165" s="256"/>
      <c r="Q165" s="256"/>
      <c r="R165" s="256"/>
      <c r="S165" s="256"/>
      <c r="T165" s="25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8" t="s">
        <v>131</v>
      </c>
      <c r="AU165" s="258" t="s">
        <v>89</v>
      </c>
      <c r="AV165" s="13" t="s">
        <v>87</v>
      </c>
      <c r="AW165" s="13" t="s">
        <v>36</v>
      </c>
      <c r="AX165" s="13" t="s">
        <v>79</v>
      </c>
      <c r="AY165" s="258" t="s">
        <v>120</v>
      </c>
    </row>
    <row r="166" spans="1:51" s="14" customFormat="1" ht="12">
      <c r="A166" s="14"/>
      <c r="B166" s="259"/>
      <c r="C166" s="260"/>
      <c r="D166" s="245" t="s">
        <v>131</v>
      </c>
      <c r="E166" s="261" t="s">
        <v>1</v>
      </c>
      <c r="F166" s="262" t="s">
        <v>193</v>
      </c>
      <c r="G166" s="260"/>
      <c r="H166" s="263">
        <v>247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9" t="s">
        <v>131</v>
      </c>
      <c r="AU166" s="269" t="s">
        <v>89</v>
      </c>
      <c r="AV166" s="14" t="s">
        <v>89</v>
      </c>
      <c r="AW166" s="14" t="s">
        <v>36</v>
      </c>
      <c r="AX166" s="14" t="s">
        <v>87</v>
      </c>
      <c r="AY166" s="269" t="s">
        <v>120</v>
      </c>
    </row>
    <row r="167" spans="1:65" s="2" customFormat="1" ht="16.5" customHeight="1">
      <c r="A167" s="39"/>
      <c r="B167" s="40"/>
      <c r="C167" s="292" t="s">
        <v>194</v>
      </c>
      <c r="D167" s="292" t="s">
        <v>195</v>
      </c>
      <c r="E167" s="293" t="s">
        <v>196</v>
      </c>
      <c r="F167" s="294" t="s">
        <v>197</v>
      </c>
      <c r="G167" s="295" t="s">
        <v>198</v>
      </c>
      <c r="H167" s="296">
        <v>12.35</v>
      </c>
      <c r="I167" s="297"/>
      <c r="J167" s="298">
        <f>ROUND(I167*H167,2)</f>
        <v>0</v>
      </c>
      <c r="K167" s="294" t="s">
        <v>1</v>
      </c>
      <c r="L167" s="299"/>
      <c r="M167" s="300" t="s">
        <v>1</v>
      </c>
      <c r="N167" s="301" t="s">
        <v>44</v>
      </c>
      <c r="O167" s="92"/>
      <c r="P167" s="241">
        <f>O167*H167</f>
        <v>0</v>
      </c>
      <c r="Q167" s="241">
        <v>0.001</v>
      </c>
      <c r="R167" s="241">
        <f>Q167*H167</f>
        <v>0.01235</v>
      </c>
      <c r="S167" s="241">
        <v>0</v>
      </c>
      <c r="T167" s="24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3" t="s">
        <v>174</v>
      </c>
      <c r="AT167" s="243" t="s">
        <v>195</v>
      </c>
      <c r="AU167" s="243" t="s">
        <v>89</v>
      </c>
      <c r="AY167" s="18" t="s">
        <v>120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8" t="s">
        <v>87</v>
      </c>
      <c r="BK167" s="244">
        <f>ROUND(I167*H167,2)</f>
        <v>0</v>
      </c>
      <c r="BL167" s="18" t="s">
        <v>127</v>
      </c>
      <c r="BM167" s="243" t="s">
        <v>199</v>
      </c>
    </row>
    <row r="168" spans="1:47" s="2" customFormat="1" ht="12">
      <c r="A168" s="39"/>
      <c r="B168" s="40"/>
      <c r="C168" s="41"/>
      <c r="D168" s="245" t="s">
        <v>129</v>
      </c>
      <c r="E168" s="41"/>
      <c r="F168" s="246" t="s">
        <v>197</v>
      </c>
      <c r="G168" s="41"/>
      <c r="H168" s="41"/>
      <c r="I168" s="141"/>
      <c r="J168" s="41"/>
      <c r="K168" s="41"/>
      <c r="L168" s="45"/>
      <c r="M168" s="247"/>
      <c r="N168" s="24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129</v>
      </c>
      <c r="AU168" s="18" t="s">
        <v>89</v>
      </c>
    </row>
    <row r="169" spans="1:51" s="13" customFormat="1" ht="12">
      <c r="A169" s="13"/>
      <c r="B169" s="249"/>
      <c r="C169" s="250"/>
      <c r="D169" s="245" t="s">
        <v>131</v>
      </c>
      <c r="E169" s="251" t="s">
        <v>1</v>
      </c>
      <c r="F169" s="252" t="s">
        <v>192</v>
      </c>
      <c r="G169" s="250"/>
      <c r="H169" s="251" t="s">
        <v>1</v>
      </c>
      <c r="I169" s="253"/>
      <c r="J169" s="250"/>
      <c r="K169" s="250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131</v>
      </c>
      <c r="AU169" s="258" t="s">
        <v>89</v>
      </c>
      <c r="AV169" s="13" t="s">
        <v>87</v>
      </c>
      <c r="AW169" s="13" t="s">
        <v>36</v>
      </c>
      <c r="AX169" s="13" t="s">
        <v>79</v>
      </c>
      <c r="AY169" s="258" t="s">
        <v>120</v>
      </c>
    </row>
    <row r="170" spans="1:51" s="14" customFormat="1" ht="12">
      <c r="A170" s="14"/>
      <c r="B170" s="259"/>
      <c r="C170" s="260"/>
      <c r="D170" s="245" t="s">
        <v>131</v>
      </c>
      <c r="E170" s="261" t="s">
        <v>1</v>
      </c>
      <c r="F170" s="262" t="s">
        <v>200</v>
      </c>
      <c r="G170" s="260"/>
      <c r="H170" s="263">
        <v>12.35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9" t="s">
        <v>131</v>
      </c>
      <c r="AU170" s="269" t="s">
        <v>89</v>
      </c>
      <c r="AV170" s="14" t="s">
        <v>89</v>
      </c>
      <c r="AW170" s="14" t="s">
        <v>36</v>
      </c>
      <c r="AX170" s="14" t="s">
        <v>87</v>
      </c>
      <c r="AY170" s="269" t="s">
        <v>120</v>
      </c>
    </row>
    <row r="171" spans="1:65" s="2" customFormat="1" ht="21.75" customHeight="1">
      <c r="A171" s="39"/>
      <c r="B171" s="40"/>
      <c r="C171" s="232" t="s">
        <v>201</v>
      </c>
      <c r="D171" s="232" t="s">
        <v>122</v>
      </c>
      <c r="E171" s="233" t="s">
        <v>202</v>
      </c>
      <c r="F171" s="234" t="s">
        <v>203</v>
      </c>
      <c r="G171" s="235" t="s">
        <v>125</v>
      </c>
      <c r="H171" s="236">
        <v>247</v>
      </c>
      <c r="I171" s="237"/>
      <c r="J171" s="238">
        <f>ROUND(I171*H171,2)</f>
        <v>0</v>
      </c>
      <c r="K171" s="234" t="s">
        <v>1</v>
      </c>
      <c r="L171" s="45"/>
      <c r="M171" s="239" t="s">
        <v>1</v>
      </c>
      <c r="N171" s="240" t="s">
        <v>44</v>
      </c>
      <c r="O171" s="92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3" t="s">
        <v>127</v>
      </c>
      <c r="AT171" s="243" t="s">
        <v>122</v>
      </c>
      <c r="AU171" s="243" t="s">
        <v>89</v>
      </c>
      <c r="AY171" s="18" t="s">
        <v>120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8" t="s">
        <v>87</v>
      </c>
      <c r="BK171" s="244">
        <f>ROUND(I171*H171,2)</f>
        <v>0</v>
      </c>
      <c r="BL171" s="18" t="s">
        <v>127</v>
      </c>
      <c r="BM171" s="243" t="s">
        <v>204</v>
      </c>
    </row>
    <row r="172" spans="1:47" s="2" customFormat="1" ht="12">
      <c r="A172" s="39"/>
      <c r="B172" s="40"/>
      <c r="C172" s="41"/>
      <c r="D172" s="245" t="s">
        <v>129</v>
      </c>
      <c r="E172" s="41"/>
      <c r="F172" s="246" t="s">
        <v>205</v>
      </c>
      <c r="G172" s="41"/>
      <c r="H172" s="41"/>
      <c r="I172" s="141"/>
      <c r="J172" s="41"/>
      <c r="K172" s="41"/>
      <c r="L172" s="45"/>
      <c r="M172" s="247"/>
      <c r="N172" s="24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129</v>
      </c>
      <c r="AU172" s="18" t="s">
        <v>89</v>
      </c>
    </row>
    <row r="173" spans="1:51" s="13" customFormat="1" ht="12">
      <c r="A173" s="13"/>
      <c r="B173" s="249"/>
      <c r="C173" s="250"/>
      <c r="D173" s="245" t="s">
        <v>131</v>
      </c>
      <c r="E173" s="251" t="s">
        <v>1</v>
      </c>
      <c r="F173" s="252" t="s">
        <v>192</v>
      </c>
      <c r="G173" s="250"/>
      <c r="H173" s="251" t="s">
        <v>1</v>
      </c>
      <c r="I173" s="253"/>
      <c r="J173" s="250"/>
      <c r="K173" s="250"/>
      <c r="L173" s="254"/>
      <c r="M173" s="255"/>
      <c r="N173" s="256"/>
      <c r="O173" s="256"/>
      <c r="P173" s="256"/>
      <c r="Q173" s="256"/>
      <c r="R173" s="256"/>
      <c r="S173" s="256"/>
      <c r="T173" s="25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8" t="s">
        <v>131</v>
      </c>
      <c r="AU173" s="258" t="s">
        <v>89</v>
      </c>
      <c r="AV173" s="13" t="s">
        <v>87</v>
      </c>
      <c r="AW173" s="13" t="s">
        <v>36</v>
      </c>
      <c r="AX173" s="13" t="s">
        <v>79</v>
      </c>
      <c r="AY173" s="258" t="s">
        <v>120</v>
      </c>
    </row>
    <row r="174" spans="1:51" s="14" customFormat="1" ht="12">
      <c r="A174" s="14"/>
      <c r="B174" s="259"/>
      <c r="C174" s="260"/>
      <c r="D174" s="245" t="s">
        <v>131</v>
      </c>
      <c r="E174" s="261" t="s">
        <v>1</v>
      </c>
      <c r="F174" s="262" t="s">
        <v>206</v>
      </c>
      <c r="G174" s="260"/>
      <c r="H174" s="263">
        <v>247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9" t="s">
        <v>131</v>
      </c>
      <c r="AU174" s="269" t="s">
        <v>89</v>
      </c>
      <c r="AV174" s="14" t="s">
        <v>89</v>
      </c>
      <c r="AW174" s="14" t="s">
        <v>36</v>
      </c>
      <c r="AX174" s="14" t="s">
        <v>87</v>
      </c>
      <c r="AY174" s="269" t="s">
        <v>120</v>
      </c>
    </row>
    <row r="175" spans="1:65" s="2" customFormat="1" ht="16.5" customHeight="1">
      <c r="A175" s="39"/>
      <c r="B175" s="40"/>
      <c r="C175" s="292" t="s">
        <v>207</v>
      </c>
      <c r="D175" s="292" t="s">
        <v>195</v>
      </c>
      <c r="E175" s="293" t="s">
        <v>208</v>
      </c>
      <c r="F175" s="294" t="s">
        <v>209</v>
      </c>
      <c r="G175" s="295" t="s">
        <v>177</v>
      </c>
      <c r="H175" s="296">
        <v>18.72</v>
      </c>
      <c r="I175" s="297"/>
      <c r="J175" s="298">
        <f>ROUND(I175*H175,2)</f>
        <v>0</v>
      </c>
      <c r="K175" s="294" t="s">
        <v>1</v>
      </c>
      <c r="L175" s="299"/>
      <c r="M175" s="300" t="s">
        <v>1</v>
      </c>
      <c r="N175" s="301" t="s">
        <v>44</v>
      </c>
      <c r="O175" s="92"/>
      <c r="P175" s="241">
        <f>O175*H175</f>
        <v>0</v>
      </c>
      <c r="Q175" s="241">
        <v>1</v>
      </c>
      <c r="R175" s="241">
        <f>Q175*H175</f>
        <v>18.72</v>
      </c>
      <c r="S175" s="241">
        <v>0</v>
      </c>
      <c r="T175" s="24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3" t="s">
        <v>174</v>
      </c>
      <c r="AT175" s="243" t="s">
        <v>195</v>
      </c>
      <c r="AU175" s="243" t="s">
        <v>89</v>
      </c>
      <c r="AY175" s="18" t="s">
        <v>120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8" t="s">
        <v>87</v>
      </c>
      <c r="BK175" s="244">
        <f>ROUND(I175*H175,2)</f>
        <v>0</v>
      </c>
      <c r="BL175" s="18" t="s">
        <v>127</v>
      </c>
      <c r="BM175" s="243" t="s">
        <v>210</v>
      </c>
    </row>
    <row r="176" spans="1:47" s="2" customFormat="1" ht="12">
      <c r="A176" s="39"/>
      <c r="B176" s="40"/>
      <c r="C176" s="41"/>
      <c r="D176" s="245" t="s">
        <v>129</v>
      </c>
      <c r="E176" s="41"/>
      <c r="F176" s="246" t="s">
        <v>209</v>
      </c>
      <c r="G176" s="41"/>
      <c r="H176" s="41"/>
      <c r="I176" s="141"/>
      <c r="J176" s="41"/>
      <c r="K176" s="41"/>
      <c r="L176" s="45"/>
      <c r="M176" s="247"/>
      <c r="N176" s="24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129</v>
      </c>
      <c r="AU176" s="18" t="s">
        <v>89</v>
      </c>
    </row>
    <row r="177" spans="1:51" s="13" customFormat="1" ht="12">
      <c r="A177" s="13"/>
      <c r="B177" s="249"/>
      <c r="C177" s="250"/>
      <c r="D177" s="245" t="s">
        <v>131</v>
      </c>
      <c r="E177" s="251" t="s">
        <v>1</v>
      </c>
      <c r="F177" s="252" t="s">
        <v>192</v>
      </c>
      <c r="G177" s="250"/>
      <c r="H177" s="251" t="s">
        <v>1</v>
      </c>
      <c r="I177" s="253"/>
      <c r="J177" s="250"/>
      <c r="K177" s="250"/>
      <c r="L177" s="254"/>
      <c r="M177" s="255"/>
      <c r="N177" s="256"/>
      <c r="O177" s="256"/>
      <c r="P177" s="256"/>
      <c r="Q177" s="256"/>
      <c r="R177" s="256"/>
      <c r="S177" s="256"/>
      <c r="T177" s="25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8" t="s">
        <v>131</v>
      </c>
      <c r="AU177" s="258" t="s">
        <v>89</v>
      </c>
      <c r="AV177" s="13" t="s">
        <v>87</v>
      </c>
      <c r="AW177" s="13" t="s">
        <v>36</v>
      </c>
      <c r="AX177" s="13" t="s">
        <v>79</v>
      </c>
      <c r="AY177" s="258" t="s">
        <v>120</v>
      </c>
    </row>
    <row r="178" spans="1:51" s="14" customFormat="1" ht="12">
      <c r="A178" s="14"/>
      <c r="B178" s="259"/>
      <c r="C178" s="260"/>
      <c r="D178" s="245" t="s">
        <v>131</v>
      </c>
      <c r="E178" s="261" t="s">
        <v>1</v>
      </c>
      <c r="F178" s="262" t="s">
        <v>211</v>
      </c>
      <c r="G178" s="260"/>
      <c r="H178" s="263">
        <v>88.92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9" t="s">
        <v>131</v>
      </c>
      <c r="AU178" s="269" t="s">
        <v>89</v>
      </c>
      <c r="AV178" s="14" t="s">
        <v>89</v>
      </c>
      <c r="AW178" s="14" t="s">
        <v>36</v>
      </c>
      <c r="AX178" s="14" t="s">
        <v>79</v>
      </c>
      <c r="AY178" s="269" t="s">
        <v>120</v>
      </c>
    </row>
    <row r="179" spans="1:51" s="14" customFormat="1" ht="12">
      <c r="A179" s="14"/>
      <c r="B179" s="259"/>
      <c r="C179" s="260"/>
      <c r="D179" s="245" t="s">
        <v>131</v>
      </c>
      <c r="E179" s="261" t="s">
        <v>1</v>
      </c>
      <c r="F179" s="262" t="s">
        <v>212</v>
      </c>
      <c r="G179" s="260"/>
      <c r="H179" s="263">
        <v>-70.2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9" t="s">
        <v>131</v>
      </c>
      <c r="AU179" s="269" t="s">
        <v>89</v>
      </c>
      <c r="AV179" s="14" t="s">
        <v>89</v>
      </c>
      <c r="AW179" s="14" t="s">
        <v>36</v>
      </c>
      <c r="AX179" s="14" t="s">
        <v>79</v>
      </c>
      <c r="AY179" s="269" t="s">
        <v>120</v>
      </c>
    </row>
    <row r="180" spans="1:51" s="16" customFormat="1" ht="12">
      <c r="A180" s="16"/>
      <c r="B180" s="281"/>
      <c r="C180" s="282"/>
      <c r="D180" s="245" t="s">
        <v>131</v>
      </c>
      <c r="E180" s="283" t="s">
        <v>1</v>
      </c>
      <c r="F180" s="284" t="s">
        <v>154</v>
      </c>
      <c r="G180" s="282"/>
      <c r="H180" s="285">
        <v>18.72</v>
      </c>
      <c r="I180" s="286"/>
      <c r="J180" s="282"/>
      <c r="K180" s="282"/>
      <c r="L180" s="287"/>
      <c r="M180" s="288"/>
      <c r="N180" s="289"/>
      <c r="O180" s="289"/>
      <c r="P180" s="289"/>
      <c r="Q180" s="289"/>
      <c r="R180" s="289"/>
      <c r="S180" s="289"/>
      <c r="T180" s="290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91" t="s">
        <v>131</v>
      </c>
      <c r="AU180" s="291" t="s">
        <v>89</v>
      </c>
      <c r="AV180" s="16" t="s">
        <v>127</v>
      </c>
      <c r="AW180" s="16" t="s">
        <v>36</v>
      </c>
      <c r="AX180" s="16" t="s">
        <v>87</v>
      </c>
      <c r="AY180" s="291" t="s">
        <v>120</v>
      </c>
    </row>
    <row r="181" spans="1:65" s="2" customFormat="1" ht="21.75" customHeight="1">
      <c r="A181" s="39"/>
      <c r="B181" s="40"/>
      <c r="C181" s="232" t="s">
        <v>213</v>
      </c>
      <c r="D181" s="232" t="s">
        <v>122</v>
      </c>
      <c r="E181" s="233" t="s">
        <v>214</v>
      </c>
      <c r="F181" s="234" t="s">
        <v>215</v>
      </c>
      <c r="G181" s="235" t="s">
        <v>125</v>
      </c>
      <c r="H181" s="236">
        <v>658</v>
      </c>
      <c r="I181" s="237"/>
      <c r="J181" s="238">
        <f>ROUND(I181*H181,2)</f>
        <v>0</v>
      </c>
      <c r="K181" s="234" t="s">
        <v>1</v>
      </c>
      <c r="L181" s="45"/>
      <c r="M181" s="239" t="s">
        <v>1</v>
      </c>
      <c r="N181" s="240" t="s">
        <v>44</v>
      </c>
      <c r="O181" s="92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3" t="s">
        <v>127</v>
      </c>
      <c r="AT181" s="243" t="s">
        <v>122</v>
      </c>
      <c r="AU181" s="243" t="s">
        <v>89</v>
      </c>
      <c r="AY181" s="18" t="s">
        <v>120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8" t="s">
        <v>87</v>
      </c>
      <c r="BK181" s="244">
        <f>ROUND(I181*H181,2)</f>
        <v>0</v>
      </c>
      <c r="BL181" s="18" t="s">
        <v>127</v>
      </c>
      <c r="BM181" s="243" t="s">
        <v>216</v>
      </c>
    </row>
    <row r="182" spans="1:47" s="2" customFormat="1" ht="12">
      <c r="A182" s="39"/>
      <c r="B182" s="40"/>
      <c r="C182" s="41"/>
      <c r="D182" s="245" t="s">
        <v>129</v>
      </c>
      <c r="E182" s="41"/>
      <c r="F182" s="246" t="s">
        <v>217</v>
      </c>
      <c r="G182" s="41"/>
      <c r="H182" s="41"/>
      <c r="I182" s="141"/>
      <c r="J182" s="41"/>
      <c r="K182" s="41"/>
      <c r="L182" s="45"/>
      <c r="M182" s="247"/>
      <c r="N182" s="24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129</v>
      </c>
      <c r="AU182" s="18" t="s">
        <v>89</v>
      </c>
    </row>
    <row r="183" spans="1:51" s="14" customFormat="1" ht="12">
      <c r="A183" s="14"/>
      <c r="B183" s="259"/>
      <c r="C183" s="260"/>
      <c r="D183" s="245" t="s">
        <v>131</v>
      </c>
      <c r="E183" s="261" t="s">
        <v>1</v>
      </c>
      <c r="F183" s="262" t="s">
        <v>218</v>
      </c>
      <c r="G183" s="260"/>
      <c r="H183" s="263">
        <v>658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9" t="s">
        <v>131</v>
      </c>
      <c r="AU183" s="269" t="s">
        <v>89</v>
      </c>
      <c r="AV183" s="14" t="s">
        <v>89</v>
      </c>
      <c r="AW183" s="14" t="s">
        <v>36</v>
      </c>
      <c r="AX183" s="14" t="s">
        <v>87</v>
      </c>
      <c r="AY183" s="269" t="s">
        <v>120</v>
      </c>
    </row>
    <row r="184" spans="1:65" s="2" customFormat="1" ht="21.75" customHeight="1">
      <c r="A184" s="39"/>
      <c r="B184" s="40"/>
      <c r="C184" s="232" t="s">
        <v>8</v>
      </c>
      <c r="D184" s="232" t="s">
        <v>122</v>
      </c>
      <c r="E184" s="233" t="s">
        <v>219</v>
      </c>
      <c r="F184" s="234" t="s">
        <v>220</v>
      </c>
      <c r="G184" s="235" t="s">
        <v>125</v>
      </c>
      <c r="H184" s="236">
        <v>30</v>
      </c>
      <c r="I184" s="237"/>
      <c r="J184" s="238">
        <f>ROUND(I184*H184,2)</f>
        <v>0</v>
      </c>
      <c r="K184" s="234" t="s">
        <v>126</v>
      </c>
      <c r="L184" s="45"/>
      <c r="M184" s="239" t="s">
        <v>1</v>
      </c>
      <c r="N184" s="240" t="s">
        <v>44</v>
      </c>
      <c r="O184" s="92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3" t="s">
        <v>127</v>
      </c>
      <c r="AT184" s="243" t="s">
        <v>122</v>
      </c>
      <c r="AU184" s="243" t="s">
        <v>89</v>
      </c>
      <c r="AY184" s="18" t="s">
        <v>120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8" t="s">
        <v>87</v>
      </c>
      <c r="BK184" s="244">
        <f>ROUND(I184*H184,2)</f>
        <v>0</v>
      </c>
      <c r="BL184" s="18" t="s">
        <v>127</v>
      </c>
      <c r="BM184" s="243" t="s">
        <v>221</v>
      </c>
    </row>
    <row r="185" spans="1:47" s="2" customFormat="1" ht="12">
      <c r="A185" s="39"/>
      <c r="B185" s="40"/>
      <c r="C185" s="41"/>
      <c r="D185" s="245" t="s">
        <v>129</v>
      </c>
      <c r="E185" s="41"/>
      <c r="F185" s="246" t="s">
        <v>222</v>
      </c>
      <c r="G185" s="41"/>
      <c r="H185" s="41"/>
      <c r="I185" s="141"/>
      <c r="J185" s="41"/>
      <c r="K185" s="41"/>
      <c r="L185" s="45"/>
      <c r="M185" s="247"/>
      <c r="N185" s="24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129</v>
      </c>
      <c r="AU185" s="18" t="s">
        <v>89</v>
      </c>
    </row>
    <row r="186" spans="1:51" s="13" customFormat="1" ht="12">
      <c r="A186" s="13"/>
      <c r="B186" s="249"/>
      <c r="C186" s="250"/>
      <c r="D186" s="245" t="s">
        <v>131</v>
      </c>
      <c r="E186" s="251" t="s">
        <v>1</v>
      </c>
      <c r="F186" s="252" t="s">
        <v>132</v>
      </c>
      <c r="G186" s="250"/>
      <c r="H186" s="251" t="s">
        <v>1</v>
      </c>
      <c r="I186" s="253"/>
      <c r="J186" s="250"/>
      <c r="K186" s="250"/>
      <c r="L186" s="254"/>
      <c r="M186" s="255"/>
      <c r="N186" s="256"/>
      <c r="O186" s="256"/>
      <c r="P186" s="256"/>
      <c r="Q186" s="256"/>
      <c r="R186" s="256"/>
      <c r="S186" s="256"/>
      <c r="T186" s="25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8" t="s">
        <v>131</v>
      </c>
      <c r="AU186" s="258" t="s">
        <v>89</v>
      </c>
      <c r="AV186" s="13" t="s">
        <v>87</v>
      </c>
      <c r="AW186" s="13" t="s">
        <v>36</v>
      </c>
      <c r="AX186" s="13" t="s">
        <v>79</v>
      </c>
      <c r="AY186" s="258" t="s">
        <v>120</v>
      </c>
    </row>
    <row r="187" spans="1:51" s="14" customFormat="1" ht="12">
      <c r="A187" s="14"/>
      <c r="B187" s="259"/>
      <c r="C187" s="260"/>
      <c r="D187" s="245" t="s">
        <v>131</v>
      </c>
      <c r="E187" s="261" t="s">
        <v>1</v>
      </c>
      <c r="F187" s="262" t="s">
        <v>223</v>
      </c>
      <c r="G187" s="260"/>
      <c r="H187" s="263">
        <v>30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9" t="s">
        <v>131</v>
      </c>
      <c r="AU187" s="269" t="s">
        <v>89</v>
      </c>
      <c r="AV187" s="14" t="s">
        <v>89</v>
      </c>
      <c r="AW187" s="14" t="s">
        <v>36</v>
      </c>
      <c r="AX187" s="14" t="s">
        <v>87</v>
      </c>
      <c r="AY187" s="269" t="s">
        <v>120</v>
      </c>
    </row>
    <row r="188" spans="1:63" s="12" customFormat="1" ht="22.8" customHeight="1">
      <c r="A188" s="12"/>
      <c r="B188" s="216"/>
      <c r="C188" s="217"/>
      <c r="D188" s="218" t="s">
        <v>78</v>
      </c>
      <c r="E188" s="230" t="s">
        <v>155</v>
      </c>
      <c r="F188" s="230" t="s">
        <v>224</v>
      </c>
      <c r="G188" s="217"/>
      <c r="H188" s="217"/>
      <c r="I188" s="220"/>
      <c r="J188" s="231">
        <f>BK188</f>
        <v>0</v>
      </c>
      <c r="K188" s="217"/>
      <c r="L188" s="222"/>
      <c r="M188" s="223"/>
      <c r="N188" s="224"/>
      <c r="O188" s="224"/>
      <c r="P188" s="225">
        <f>SUM(P189:P216)</f>
        <v>0</v>
      </c>
      <c r="Q188" s="224"/>
      <c r="R188" s="225">
        <f>SUM(R189:R216)</f>
        <v>491.17199999999997</v>
      </c>
      <c r="S188" s="224"/>
      <c r="T188" s="226">
        <f>SUM(T189:T216)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7" t="s">
        <v>87</v>
      </c>
      <c r="AT188" s="228" t="s">
        <v>78</v>
      </c>
      <c r="AU188" s="228" t="s">
        <v>87</v>
      </c>
      <c r="AY188" s="227" t="s">
        <v>120</v>
      </c>
      <c r="BK188" s="229">
        <f>SUM(BK189:BK216)</f>
        <v>0</v>
      </c>
    </row>
    <row r="189" spans="1:65" s="2" customFormat="1" ht="16.5" customHeight="1">
      <c r="A189" s="39"/>
      <c r="B189" s="40"/>
      <c r="C189" s="232" t="s">
        <v>225</v>
      </c>
      <c r="D189" s="232" t="s">
        <v>122</v>
      </c>
      <c r="E189" s="233" t="s">
        <v>226</v>
      </c>
      <c r="F189" s="234" t="s">
        <v>227</v>
      </c>
      <c r="G189" s="235" t="s">
        <v>125</v>
      </c>
      <c r="H189" s="236">
        <v>1316</v>
      </c>
      <c r="I189" s="237"/>
      <c r="J189" s="238">
        <f>ROUND(I189*H189,2)</f>
        <v>0</v>
      </c>
      <c r="K189" s="234" t="s">
        <v>1</v>
      </c>
      <c r="L189" s="45"/>
      <c r="M189" s="239" t="s">
        <v>1</v>
      </c>
      <c r="N189" s="240" t="s">
        <v>44</v>
      </c>
      <c r="O189" s="92"/>
      <c r="P189" s="241">
        <f>O189*H189</f>
        <v>0</v>
      </c>
      <c r="Q189" s="241">
        <v>0.345</v>
      </c>
      <c r="R189" s="241">
        <f>Q189*H189</f>
        <v>454.02</v>
      </c>
      <c r="S189" s="241">
        <v>0</v>
      </c>
      <c r="T189" s="24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3" t="s">
        <v>127</v>
      </c>
      <c r="AT189" s="243" t="s">
        <v>122</v>
      </c>
      <c r="AU189" s="243" t="s">
        <v>89</v>
      </c>
      <c r="AY189" s="18" t="s">
        <v>120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8" t="s">
        <v>87</v>
      </c>
      <c r="BK189" s="244">
        <f>ROUND(I189*H189,2)</f>
        <v>0</v>
      </c>
      <c r="BL189" s="18" t="s">
        <v>127</v>
      </c>
      <c r="BM189" s="243" t="s">
        <v>228</v>
      </c>
    </row>
    <row r="190" spans="1:47" s="2" customFormat="1" ht="12">
      <c r="A190" s="39"/>
      <c r="B190" s="40"/>
      <c r="C190" s="41"/>
      <c r="D190" s="245" t="s">
        <v>129</v>
      </c>
      <c r="E190" s="41"/>
      <c r="F190" s="246" t="s">
        <v>229</v>
      </c>
      <c r="G190" s="41"/>
      <c r="H190" s="41"/>
      <c r="I190" s="141"/>
      <c r="J190" s="41"/>
      <c r="K190" s="41"/>
      <c r="L190" s="45"/>
      <c r="M190" s="247"/>
      <c r="N190" s="24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129</v>
      </c>
      <c r="AU190" s="18" t="s">
        <v>89</v>
      </c>
    </row>
    <row r="191" spans="1:51" s="13" customFormat="1" ht="12">
      <c r="A191" s="13"/>
      <c r="B191" s="249"/>
      <c r="C191" s="250"/>
      <c r="D191" s="245" t="s">
        <v>131</v>
      </c>
      <c r="E191" s="251" t="s">
        <v>1</v>
      </c>
      <c r="F191" s="252" t="s">
        <v>132</v>
      </c>
      <c r="G191" s="250"/>
      <c r="H191" s="251" t="s">
        <v>1</v>
      </c>
      <c r="I191" s="253"/>
      <c r="J191" s="250"/>
      <c r="K191" s="250"/>
      <c r="L191" s="254"/>
      <c r="M191" s="255"/>
      <c r="N191" s="256"/>
      <c r="O191" s="256"/>
      <c r="P191" s="256"/>
      <c r="Q191" s="256"/>
      <c r="R191" s="256"/>
      <c r="S191" s="256"/>
      <c r="T191" s="25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8" t="s">
        <v>131</v>
      </c>
      <c r="AU191" s="258" t="s">
        <v>89</v>
      </c>
      <c r="AV191" s="13" t="s">
        <v>87</v>
      </c>
      <c r="AW191" s="13" t="s">
        <v>36</v>
      </c>
      <c r="AX191" s="13" t="s">
        <v>79</v>
      </c>
      <c r="AY191" s="258" t="s">
        <v>120</v>
      </c>
    </row>
    <row r="192" spans="1:51" s="14" customFormat="1" ht="12">
      <c r="A192" s="14"/>
      <c r="B192" s="259"/>
      <c r="C192" s="260"/>
      <c r="D192" s="245" t="s">
        <v>131</v>
      </c>
      <c r="E192" s="261" t="s">
        <v>1</v>
      </c>
      <c r="F192" s="262" t="s">
        <v>230</v>
      </c>
      <c r="G192" s="260"/>
      <c r="H192" s="263">
        <v>1316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9" t="s">
        <v>131</v>
      </c>
      <c r="AU192" s="269" t="s">
        <v>89</v>
      </c>
      <c r="AV192" s="14" t="s">
        <v>89</v>
      </c>
      <c r="AW192" s="14" t="s">
        <v>36</v>
      </c>
      <c r="AX192" s="14" t="s">
        <v>87</v>
      </c>
      <c r="AY192" s="269" t="s">
        <v>120</v>
      </c>
    </row>
    <row r="193" spans="1:65" s="2" customFormat="1" ht="16.5" customHeight="1">
      <c r="A193" s="39"/>
      <c r="B193" s="40"/>
      <c r="C193" s="232" t="s">
        <v>231</v>
      </c>
      <c r="D193" s="232" t="s">
        <v>122</v>
      </c>
      <c r="E193" s="233" t="s">
        <v>232</v>
      </c>
      <c r="F193" s="234" t="s">
        <v>233</v>
      </c>
      <c r="G193" s="235" t="s">
        <v>125</v>
      </c>
      <c r="H193" s="236">
        <v>658</v>
      </c>
      <c r="I193" s="237"/>
      <c r="J193" s="238">
        <f>ROUND(I193*H193,2)</f>
        <v>0</v>
      </c>
      <c r="K193" s="234" t="s">
        <v>126</v>
      </c>
      <c r="L193" s="45"/>
      <c r="M193" s="239" t="s">
        <v>1</v>
      </c>
      <c r="N193" s="240" t="s">
        <v>44</v>
      </c>
      <c r="O193" s="92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3" t="s">
        <v>127</v>
      </c>
      <c r="AT193" s="243" t="s">
        <v>122</v>
      </c>
      <c r="AU193" s="243" t="s">
        <v>89</v>
      </c>
      <c r="AY193" s="18" t="s">
        <v>120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8" t="s">
        <v>87</v>
      </c>
      <c r="BK193" s="244">
        <f>ROUND(I193*H193,2)</f>
        <v>0</v>
      </c>
      <c r="BL193" s="18" t="s">
        <v>127</v>
      </c>
      <c r="BM193" s="243" t="s">
        <v>234</v>
      </c>
    </row>
    <row r="194" spans="1:47" s="2" customFormat="1" ht="12">
      <c r="A194" s="39"/>
      <c r="B194" s="40"/>
      <c r="C194" s="41"/>
      <c r="D194" s="245" t="s">
        <v>129</v>
      </c>
      <c r="E194" s="41"/>
      <c r="F194" s="246" t="s">
        <v>235</v>
      </c>
      <c r="G194" s="41"/>
      <c r="H194" s="41"/>
      <c r="I194" s="141"/>
      <c r="J194" s="41"/>
      <c r="K194" s="41"/>
      <c r="L194" s="45"/>
      <c r="M194" s="247"/>
      <c r="N194" s="24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129</v>
      </c>
      <c r="AU194" s="18" t="s">
        <v>89</v>
      </c>
    </row>
    <row r="195" spans="1:51" s="13" customFormat="1" ht="12">
      <c r="A195" s="13"/>
      <c r="B195" s="249"/>
      <c r="C195" s="250"/>
      <c r="D195" s="245" t="s">
        <v>131</v>
      </c>
      <c r="E195" s="251" t="s">
        <v>1</v>
      </c>
      <c r="F195" s="252" t="s">
        <v>132</v>
      </c>
      <c r="G195" s="250"/>
      <c r="H195" s="251" t="s">
        <v>1</v>
      </c>
      <c r="I195" s="253"/>
      <c r="J195" s="250"/>
      <c r="K195" s="250"/>
      <c r="L195" s="254"/>
      <c r="M195" s="255"/>
      <c r="N195" s="256"/>
      <c r="O195" s="256"/>
      <c r="P195" s="256"/>
      <c r="Q195" s="256"/>
      <c r="R195" s="256"/>
      <c r="S195" s="256"/>
      <c r="T195" s="25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8" t="s">
        <v>131</v>
      </c>
      <c r="AU195" s="258" t="s">
        <v>89</v>
      </c>
      <c r="AV195" s="13" t="s">
        <v>87</v>
      </c>
      <c r="AW195" s="13" t="s">
        <v>36</v>
      </c>
      <c r="AX195" s="13" t="s">
        <v>79</v>
      </c>
      <c r="AY195" s="258" t="s">
        <v>120</v>
      </c>
    </row>
    <row r="196" spans="1:51" s="14" customFormat="1" ht="12">
      <c r="A196" s="14"/>
      <c r="B196" s="259"/>
      <c r="C196" s="260"/>
      <c r="D196" s="245" t="s">
        <v>131</v>
      </c>
      <c r="E196" s="261" t="s">
        <v>1</v>
      </c>
      <c r="F196" s="262" t="s">
        <v>236</v>
      </c>
      <c r="G196" s="260"/>
      <c r="H196" s="263">
        <v>658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9" t="s">
        <v>131</v>
      </c>
      <c r="AU196" s="269" t="s">
        <v>89</v>
      </c>
      <c r="AV196" s="14" t="s">
        <v>89</v>
      </c>
      <c r="AW196" s="14" t="s">
        <v>36</v>
      </c>
      <c r="AX196" s="14" t="s">
        <v>87</v>
      </c>
      <c r="AY196" s="269" t="s">
        <v>120</v>
      </c>
    </row>
    <row r="197" spans="1:65" s="2" customFormat="1" ht="16.5" customHeight="1">
      <c r="A197" s="39"/>
      <c r="B197" s="40"/>
      <c r="C197" s="232" t="s">
        <v>237</v>
      </c>
      <c r="D197" s="232" t="s">
        <v>122</v>
      </c>
      <c r="E197" s="233" t="s">
        <v>238</v>
      </c>
      <c r="F197" s="234" t="s">
        <v>239</v>
      </c>
      <c r="G197" s="235" t="s">
        <v>125</v>
      </c>
      <c r="H197" s="236">
        <v>104</v>
      </c>
      <c r="I197" s="237"/>
      <c r="J197" s="238">
        <f>ROUND(I197*H197,2)</f>
        <v>0</v>
      </c>
      <c r="K197" s="234" t="s">
        <v>126</v>
      </c>
      <c r="L197" s="45"/>
      <c r="M197" s="239" t="s">
        <v>1</v>
      </c>
      <c r="N197" s="240" t="s">
        <v>44</v>
      </c>
      <c r="O197" s="92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3" t="s">
        <v>127</v>
      </c>
      <c r="AT197" s="243" t="s">
        <v>122</v>
      </c>
      <c r="AU197" s="243" t="s">
        <v>89</v>
      </c>
      <c r="AY197" s="18" t="s">
        <v>120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8" t="s">
        <v>87</v>
      </c>
      <c r="BK197" s="244">
        <f>ROUND(I197*H197,2)</f>
        <v>0</v>
      </c>
      <c r="BL197" s="18" t="s">
        <v>127</v>
      </c>
      <c r="BM197" s="243" t="s">
        <v>240</v>
      </c>
    </row>
    <row r="198" spans="1:47" s="2" customFormat="1" ht="12">
      <c r="A198" s="39"/>
      <c r="B198" s="40"/>
      <c r="C198" s="41"/>
      <c r="D198" s="245" t="s">
        <v>129</v>
      </c>
      <c r="E198" s="41"/>
      <c r="F198" s="246" t="s">
        <v>241</v>
      </c>
      <c r="G198" s="41"/>
      <c r="H198" s="41"/>
      <c r="I198" s="141"/>
      <c r="J198" s="41"/>
      <c r="K198" s="41"/>
      <c r="L198" s="45"/>
      <c r="M198" s="247"/>
      <c r="N198" s="24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129</v>
      </c>
      <c r="AU198" s="18" t="s">
        <v>89</v>
      </c>
    </row>
    <row r="199" spans="1:51" s="13" customFormat="1" ht="12">
      <c r="A199" s="13"/>
      <c r="B199" s="249"/>
      <c r="C199" s="250"/>
      <c r="D199" s="245" t="s">
        <v>131</v>
      </c>
      <c r="E199" s="251" t="s">
        <v>1</v>
      </c>
      <c r="F199" s="252" t="s">
        <v>132</v>
      </c>
      <c r="G199" s="250"/>
      <c r="H199" s="251" t="s">
        <v>1</v>
      </c>
      <c r="I199" s="253"/>
      <c r="J199" s="250"/>
      <c r="K199" s="250"/>
      <c r="L199" s="254"/>
      <c r="M199" s="255"/>
      <c r="N199" s="256"/>
      <c r="O199" s="256"/>
      <c r="P199" s="256"/>
      <c r="Q199" s="256"/>
      <c r="R199" s="256"/>
      <c r="S199" s="256"/>
      <c r="T199" s="25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8" t="s">
        <v>131</v>
      </c>
      <c r="AU199" s="258" t="s">
        <v>89</v>
      </c>
      <c r="AV199" s="13" t="s">
        <v>87</v>
      </c>
      <c r="AW199" s="13" t="s">
        <v>36</v>
      </c>
      <c r="AX199" s="13" t="s">
        <v>79</v>
      </c>
      <c r="AY199" s="258" t="s">
        <v>120</v>
      </c>
    </row>
    <row r="200" spans="1:51" s="14" customFormat="1" ht="12">
      <c r="A200" s="14"/>
      <c r="B200" s="259"/>
      <c r="C200" s="260"/>
      <c r="D200" s="245" t="s">
        <v>131</v>
      </c>
      <c r="E200" s="261" t="s">
        <v>1</v>
      </c>
      <c r="F200" s="262" t="s">
        <v>242</v>
      </c>
      <c r="G200" s="260"/>
      <c r="H200" s="263">
        <v>104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9" t="s">
        <v>131</v>
      </c>
      <c r="AU200" s="269" t="s">
        <v>89</v>
      </c>
      <c r="AV200" s="14" t="s">
        <v>89</v>
      </c>
      <c r="AW200" s="14" t="s">
        <v>36</v>
      </c>
      <c r="AX200" s="14" t="s">
        <v>87</v>
      </c>
      <c r="AY200" s="269" t="s">
        <v>120</v>
      </c>
    </row>
    <row r="201" spans="1:65" s="2" customFormat="1" ht="16.5" customHeight="1">
      <c r="A201" s="39"/>
      <c r="B201" s="40"/>
      <c r="C201" s="232" t="s">
        <v>243</v>
      </c>
      <c r="D201" s="232" t="s">
        <v>122</v>
      </c>
      <c r="E201" s="233" t="s">
        <v>244</v>
      </c>
      <c r="F201" s="234" t="s">
        <v>245</v>
      </c>
      <c r="G201" s="235" t="s">
        <v>125</v>
      </c>
      <c r="H201" s="236">
        <v>172</v>
      </c>
      <c r="I201" s="237"/>
      <c r="J201" s="238">
        <f>ROUND(I201*H201,2)</f>
        <v>0</v>
      </c>
      <c r="K201" s="234" t="s">
        <v>126</v>
      </c>
      <c r="L201" s="45"/>
      <c r="M201" s="239" t="s">
        <v>1</v>
      </c>
      <c r="N201" s="240" t="s">
        <v>44</v>
      </c>
      <c r="O201" s="92"/>
      <c r="P201" s="241">
        <f>O201*H201</f>
        <v>0</v>
      </c>
      <c r="Q201" s="241">
        <v>0.216</v>
      </c>
      <c r="R201" s="241">
        <f>Q201*H201</f>
        <v>37.152</v>
      </c>
      <c r="S201" s="241">
        <v>0</v>
      </c>
      <c r="T201" s="24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3" t="s">
        <v>127</v>
      </c>
      <c r="AT201" s="243" t="s">
        <v>122</v>
      </c>
      <c r="AU201" s="243" t="s">
        <v>89</v>
      </c>
      <c r="AY201" s="18" t="s">
        <v>120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8" t="s">
        <v>87</v>
      </c>
      <c r="BK201" s="244">
        <f>ROUND(I201*H201,2)</f>
        <v>0</v>
      </c>
      <c r="BL201" s="18" t="s">
        <v>127</v>
      </c>
      <c r="BM201" s="243" t="s">
        <v>246</v>
      </c>
    </row>
    <row r="202" spans="1:47" s="2" customFormat="1" ht="12">
      <c r="A202" s="39"/>
      <c r="B202" s="40"/>
      <c r="C202" s="41"/>
      <c r="D202" s="245" t="s">
        <v>129</v>
      </c>
      <c r="E202" s="41"/>
      <c r="F202" s="246" t="s">
        <v>247</v>
      </c>
      <c r="G202" s="41"/>
      <c r="H202" s="41"/>
      <c r="I202" s="141"/>
      <c r="J202" s="41"/>
      <c r="K202" s="41"/>
      <c r="L202" s="45"/>
      <c r="M202" s="247"/>
      <c r="N202" s="24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129</v>
      </c>
      <c r="AU202" s="18" t="s">
        <v>89</v>
      </c>
    </row>
    <row r="203" spans="1:51" s="13" customFormat="1" ht="12">
      <c r="A203" s="13"/>
      <c r="B203" s="249"/>
      <c r="C203" s="250"/>
      <c r="D203" s="245" t="s">
        <v>131</v>
      </c>
      <c r="E203" s="251" t="s">
        <v>1</v>
      </c>
      <c r="F203" s="252" t="s">
        <v>132</v>
      </c>
      <c r="G203" s="250"/>
      <c r="H203" s="251" t="s">
        <v>1</v>
      </c>
      <c r="I203" s="253"/>
      <c r="J203" s="250"/>
      <c r="K203" s="250"/>
      <c r="L203" s="254"/>
      <c r="M203" s="255"/>
      <c r="N203" s="256"/>
      <c r="O203" s="256"/>
      <c r="P203" s="256"/>
      <c r="Q203" s="256"/>
      <c r="R203" s="256"/>
      <c r="S203" s="256"/>
      <c r="T203" s="25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8" t="s">
        <v>131</v>
      </c>
      <c r="AU203" s="258" t="s">
        <v>89</v>
      </c>
      <c r="AV203" s="13" t="s">
        <v>87</v>
      </c>
      <c r="AW203" s="13" t="s">
        <v>36</v>
      </c>
      <c r="AX203" s="13" t="s">
        <v>79</v>
      </c>
      <c r="AY203" s="258" t="s">
        <v>120</v>
      </c>
    </row>
    <row r="204" spans="1:51" s="14" customFormat="1" ht="12">
      <c r="A204" s="14"/>
      <c r="B204" s="259"/>
      <c r="C204" s="260"/>
      <c r="D204" s="245" t="s">
        <v>131</v>
      </c>
      <c r="E204" s="261" t="s">
        <v>1</v>
      </c>
      <c r="F204" s="262" t="s">
        <v>248</v>
      </c>
      <c r="G204" s="260"/>
      <c r="H204" s="263">
        <v>172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9" t="s">
        <v>131</v>
      </c>
      <c r="AU204" s="269" t="s">
        <v>89</v>
      </c>
      <c r="AV204" s="14" t="s">
        <v>89</v>
      </c>
      <c r="AW204" s="14" t="s">
        <v>36</v>
      </c>
      <c r="AX204" s="14" t="s">
        <v>87</v>
      </c>
      <c r="AY204" s="269" t="s">
        <v>120</v>
      </c>
    </row>
    <row r="205" spans="1:65" s="2" customFormat="1" ht="16.5" customHeight="1">
      <c r="A205" s="39"/>
      <c r="B205" s="40"/>
      <c r="C205" s="232" t="s">
        <v>249</v>
      </c>
      <c r="D205" s="232" t="s">
        <v>122</v>
      </c>
      <c r="E205" s="233" t="s">
        <v>250</v>
      </c>
      <c r="F205" s="234" t="s">
        <v>251</v>
      </c>
      <c r="G205" s="235" t="s">
        <v>125</v>
      </c>
      <c r="H205" s="236">
        <v>663</v>
      </c>
      <c r="I205" s="237"/>
      <c r="J205" s="238">
        <f>ROUND(I205*H205,2)</f>
        <v>0</v>
      </c>
      <c r="K205" s="234" t="s">
        <v>126</v>
      </c>
      <c r="L205" s="45"/>
      <c r="M205" s="239" t="s">
        <v>1</v>
      </c>
      <c r="N205" s="240" t="s">
        <v>44</v>
      </c>
      <c r="O205" s="92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3" t="s">
        <v>127</v>
      </c>
      <c r="AT205" s="243" t="s">
        <v>122</v>
      </c>
      <c r="AU205" s="243" t="s">
        <v>89</v>
      </c>
      <c r="AY205" s="18" t="s">
        <v>120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8" t="s">
        <v>87</v>
      </c>
      <c r="BK205" s="244">
        <f>ROUND(I205*H205,2)</f>
        <v>0</v>
      </c>
      <c r="BL205" s="18" t="s">
        <v>127</v>
      </c>
      <c r="BM205" s="243" t="s">
        <v>252</v>
      </c>
    </row>
    <row r="206" spans="1:47" s="2" customFormat="1" ht="12">
      <c r="A206" s="39"/>
      <c r="B206" s="40"/>
      <c r="C206" s="41"/>
      <c r="D206" s="245" t="s">
        <v>129</v>
      </c>
      <c r="E206" s="41"/>
      <c r="F206" s="246" t="s">
        <v>253</v>
      </c>
      <c r="G206" s="41"/>
      <c r="H206" s="41"/>
      <c r="I206" s="141"/>
      <c r="J206" s="41"/>
      <c r="K206" s="41"/>
      <c r="L206" s="45"/>
      <c r="M206" s="247"/>
      <c r="N206" s="24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129</v>
      </c>
      <c r="AU206" s="18" t="s">
        <v>89</v>
      </c>
    </row>
    <row r="207" spans="1:51" s="13" customFormat="1" ht="12">
      <c r="A207" s="13"/>
      <c r="B207" s="249"/>
      <c r="C207" s="250"/>
      <c r="D207" s="245" t="s">
        <v>131</v>
      </c>
      <c r="E207" s="251" t="s">
        <v>1</v>
      </c>
      <c r="F207" s="252" t="s">
        <v>132</v>
      </c>
      <c r="G207" s="250"/>
      <c r="H207" s="251" t="s">
        <v>1</v>
      </c>
      <c r="I207" s="253"/>
      <c r="J207" s="250"/>
      <c r="K207" s="250"/>
      <c r="L207" s="254"/>
      <c r="M207" s="255"/>
      <c r="N207" s="256"/>
      <c r="O207" s="256"/>
      <c r="P207" s="256"/>
      <c r="Q207" s="256"/>
      <c r="R207" s="256"/>
      <c r="S207" s="256"/>
      <c r="T207" s="25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8" t="s">
        <v>131</v>
      </c>
      <c r="AU207" s="258" t="s">
        <v>89</v>
      </c>
      <c r="AV207" s="13" t="s">
        <v>87</v>
      </c>
      <c r="AW207" s="13" t="s">
        <v>36</v>
      </c>
      <c r="AX207" s="13" t="s">
        <v>79</v>
      </c>
      <c r="AY207" s="258" t="s">
        <v>120</v>
      </c>
    </row>
    <row r="208" spans="1:51" s="14" customFormat="1" ht="12">
      <c r="A208" s="14"/>
      <c r="B208" s="259"/>
      <c r="C208" s="260"/>
      <c r="D208" s="245" t="s">
        <v>131</v>
      </c>
      <c r="E208" s="261" t="s">
        <v>1</v>
      </c>
      <c r="F208" s="262" t="s">
        <v>254</v>
      </c>
      <c r="G208" s="260"/>
      <c r="H208" s="263">
        <v>663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9" t="s">
        <v>131</v>
      </c>
      <c r="AU208" s="269" t="s">
        <v>89</v>
      </c>
      <c r="AV208" s="14" t="s">
        <v>89</v>
      </c>
      <c r="AW208" s="14" t="s">
        <v>36</v>
      </c>
      <c r="AX208" s="14" t="s">
        <v>87</v>
      </c>
      <c r="AY208" s="269" t="s">
        <v>120</v>
      </c>
    </row>
    <row r="209" spans="1:65" s="2" customFormat="1" ht="21.75" customHeight="1">
      <c r="A209" s="39"/>
      <c r="B209" s="40"/>
      <c r="C209" s="232" t="s">
        <v>7</v>
      </c>
      <c r="D209" s="232" t="s">
        <v>122</v>
      </c>
      <c r="E209" s="233" t="s">
        <v>255</v>
      </c>
      <c r="F209" s="234" t="s">
        <v>256</v>
      </c>
      <c r="G209" s="235" t="s">
        <v>125</v>
      </c>
      <c r="H209" s="236">
        <v>663</v>
      </c>
      <c r="I209" s="237"/>
      <c r="J209" s="238">
        <f>ROUND(I209*H209,2)</f>
        <v>0</v>
      </c>
      <c r="K209" s="234" t="s">
        <v>126</v>
      </c>
      <c r="L209" s="45"/>
      <c r="M209" s="239" t="s">
        <v>1</v>
      </c>
      <c r="N209" s="240" t="s">
        <v>44</v>
      </c>
      <c r="O209" s="92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3" t="s">
        <v>127</v>
      </c>
      <c r="AT209" s="243" t="s">
        <v>122</v>
      </c>
      <c r="AU209" s="243" t="s">
        <v>89</v>
      </c>
      <c r="AY209" s="18" t="s">
        <v>120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8" t="s">
        <v>87</v>
      </c>
      <c r="BK209" s="244">
        <f>ROUND(I209*H209,2)</f>
        <v>0</v>
      </c>
      <c r="BL209" s="18" t="s">
        <v>127</v>
      </c>
      <c r="BM209" s="243" t="s">
        <v>257</v>
      </c>
    </row>
    <row r="210" spans="1:47" s="2" customFormat="1" ht="12">
      <c r="A210" s="39"/>
      <c r="B210" s="40"/>
      <c r="C210" s="41"/>
      <c r="D210" s="245" t="s">
        <v>129</v>
      </c>
      <c r="E210" s="41"/>
      <c r="F210" s="246" t="s">
        <v>258</v>
      </c>
      <c r="G210" s="41"/>
      <c r="H210" s="41"/>
      <c r="I210" s="141"/>
      <c r="J210" s="41"/>
      <c r="K210" s="41"/>
      <c r="L210" s="45"/>
      <c r="M210" s="247"/>
      <c r="N210" s="24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129</v>
      </c>
      <c r="AU210" s="18" t="s">
        <v>89</v>
      </c>
    </row>
    <row r="211" spans="1:51" s="13" customFormat="1" ht="12">
      <c r="A211" s="13"/>
      <c r="B211" s="249"/>
      <c r="C211" s="250"/>
      <c r="D211" s="245" t="s">
        <v>131</v>
      </c>
      <c r="E211" s="251" t="s">
        <v>1</v>
      </c>
      <c r="F211" s="252" t="s">
        <v>132</v>
      </c>
      <c r="G211" s="250"/>
      <c r="H211" s="251" t="s">
        <v>1</v>
      </c>
      <c r="I211" s="253"/>
      <c r="J211" s="250"/>
      <c r="K211" s="250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131</v>
      </c>
      <c r="AU211" s="258" t="s">
        <v>89</v>
      </c>
      <c r="AV211" s="13" t="s">
        <v>87</v>
      </c>
      <c r="AW211" s="13" t="s">
        <v>36</v>
      </c>
      <c r="AX211" s="13" t="s">
        <v>79</v>
      </c>
      <c r="AY211" s="258" t="s">
        <v>120</v>
      </c>
    </row>
    <row r="212" spans="1:51" s="14" customFormat="1" ht="12">
      <c r="A212" s="14"/>
      <c r="B212" s="259"/>
      <c r="C212" s="260"/>
      <c r="D212" s="245" t="s">
        <v>131</v>
      </c>
      <c r="E212" s="261" t="s">
        <v>1</v>
      </c>
      <c r="F212" s="262" t="s">
        <v>254</v>
      </c>
      <c r="G212" s="260"/>
      <c r="H212" s="263">
        <v>663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9" t="s">
        <v>131</v>
      </c>
      <c r="AU212" s="269" t="s">
        <v>89</v>
      </c>
      <c r="AV212" s="14" t="s">
        <v>89</v>
      </c>
      <c r="AW212" s="14" t="s">
        <v>36</v>
      </c>
      <c r="AX212" s="14" t="s">
        <v>87</v>
      </c>
      <c r="AY212" s="269" t="s">
        <v>120</v>
      </c>
    </row>
    <row r="213" spans="1:65" s="2" customFormat="1" ht="21.75" customHeight="1">
      <c r="A213" s="39"/>
      <c r="B213" s="40"/>
      <c r="C213" s="232" t="s">
        <v>259</v>
      </c>
      <c r="D213" s="232" t="s">
        <v>122</v>
      </c>
      <c r="E213" s="233" t="s">
        <v>260</v>
      </c>
      <c r="F213" s="234" t="s">
        <v>261</v>
      </c>
      <c r="G213" s="235" t="s">
        <v>125</v>
      </c>
      <c r="H213" s="236">
        <v>658</v>
      </c>
      <c r="I213" s="237"/>
      <c r="J213" s="238">
        <f>ROUND(I213*H213,2)</f>
        <v>0</v>
      </c>
      <c r="K213" s="234" t="s">
        <v>126</v>
      </c>
      <c r="L213" s="45"/>
      <c r="M213" s="239" t="s">
        <v>1</v>
      </c>
      <c r="N213" s="240" t="s">
        <v>44</v>
      </c>
      <c r="O213" s="92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3" t="s">
        <v>127</v>
      </c>
      <c r="AT213" s="243" t="s">
        <v>122</v>
      </c>
      <c r="AU213" s="243" t="s">
        <v>89</v>
      </c>
      <c r="AY213" s="18" t="s">
        <v>120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8" t="s">
        <v>87</v>
      </c>
      <c r="BK213" s="244">
        <f>ROUND(I213*H213,2)</f>
        <v>0</v>
      </c>
      <c r="BL213" s="18" t="s">
        <v>127</v>
      </c>
      <c r="BM213" s="243" t="s">
        <v>262</v>
      </c>
    </row>
    <row r="214" spans="1:47" s="2" customFormat="1" ht="12">
      <c r="A214" s="39"/>
      <c r="B214" s="40"/>
      <c r="C214" s="41"/>
      <c r="D214" s="245" t="s">
        <v>129</v>
      </c>
      <c r="E214" s="41"/>
      <c r="F214" s="246" t="s">
        <v>263</v>
      </c>
      <c r="G214" s="41"/>
      <c r="H214" s="41"/>
      <c r="I214" s="141"/>
      <c r="J214" s="41"/>
      <c r="K214" s="41"/>
      <c r="L214" s="45"/>
      <c r="M214" s="247"/>
      <c r="N214" s="24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129</v>
      </c>
      <c r="AU214" s="18" t="s">
        <v>89</v>
      </c>
    </row>
    <row r="215" spans="1:51" s="13" customFormat="1" ht="12">
      <c r="A215" s="13"/>
      <c r="B215" s="249"/>
      <c r="C215" s="250"/>
      <c r="D215" s="245" t="s">
        <v>131</v>
      </c>
      <c r="E215" s="251" t="s">
        <v>1</v>
      </c>
      <c r="F215" s="252" t="s">
        <v>132</v>
      </c>
      <c r="G215" s="250"/>
      <c r="H215" s="251" t="s">
        <v>1</v>
      </c>
      <c r="I215" s="253"/>
      <c r="J215" s="250"/>
      <c r="K215" s="250"/>
      <c r="L215" s="254"/>
      <c r="M215" s="255"/>
      <c r="N215" s="256"/>
      <c r="O215" s="256"/>
      <c r="P215" s="256"/>
      <c r="Q215" s="256"/>
      <c r="R215" s="256"/>
      <c r="S215" s="256"/>
      <c r="T215" s="25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8" t="s">
        <v>131</v>
      </c>
      <c r="AU215" s="258" t="s">
        <v>89</v>
      </c>
      <c r="AV215" s="13" t="s">
        <v>87</v>
      </c>
      <c r="AW215" s="13" t="s">
        <v>36</v>
      </c>
      <c r="AX215" s="13" t="s">
        <v>79</v>
      </c>
      <c r="AY215" s="258" t="s">
        <v>120</v>
      </c>
    </row>
    <row r="216" spans="1:51" s="14" customFormat="1" ht="12">
      <c r="A216" s="14"/>
      <c r="B216" s="259"/>
      <c r="C216" s="260"/>
      <c r="D216" s="245" t="s">
        <v>131</v>
      </c>
      <c r="E216" s="261" t="s">
        <v>1</v>
      </c>
      <c r="F216" s="262" t="s">
        <v>264</v>
      </c>
      <c r="G216" s="260"/>
      <c r="H216" s="263">
        <v>658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9" t="s">
        <v>131</v>
      </c>
      <c r="AU216" s="269" t="s">
        <v>89</v>
      </c>
      <c r="AV216" s="14" t="s">
        <v>89</v>
      </c>
      <c r="AW216" s="14" t="s">
        <v>36</v>
      </c>
      <c r="AX216" s="14" t="s">
        <v>87</v>
      </c>
      <c r="AY216" s="269" t="s">
        <v>120</v>
      </c>
    </row>
    <row r="217" spans="1:63" s="12" customFormat="1" ht="22.8" customHeight="1">
      <c r="A217" s="12"/>
      <c r="B217" s="216"/>
      <c r="C217" s="217"/>
      <c r="D217" s="218" t="s">
        <v>78</v>
      </c>
      <c r="E217" s="230" t="s">
        <v>181</v>
      </c>
      <c r="F217" s="230" t="s">
        <v>265</v>
      </c>
      <c r="G217" s="217"/>
      <c r="H217" s="217"/>
      <c r="I217" s="220"/>
      <c r="J217" s="231">
        <f>BK217</f>
        <v>0</v>
      </c>
      <c r="K217" s="217"/>
      <c r="L217" s="222"/>
      <c r="M217" s="223"/>
      <c r="N217" s="224"/>
      <c r="O217" s="224"/>
      <c r="P217" s="225">
        <f>SUM(P218:P259)</f>
        <v>0</v>
      </c>
      <c r="Q217" s="224"/>
      <c r="R217" s="225">
        <f>SUM(R218:R259)</f>
        <v>0.9457683999999998</v>
      </c>
      <c r="S217" s="224"/>
      <c r="T217" s="226">
        <f>SUM(T218:T259)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7" t="s">
        <v>87</v>
      </c>
      <c r="AT217" s="228" t="s">
        <v>78</v>
      </c>
      <c r="AU217" s="228" t="s">
        <v>87</v>
      </c>
      <c r="AY217" s="227" t="s">
        <v>120</v>
      </c>
      <c r="BK217" s="229">
        <f>SUM(BK218:BK259)</f>
        <v>0</v>
      </c>
    </row>
    <row r="218" spans="1:65" s="2" customFormat="1" ht="21.75" customHeight="1">
      <c r="A218" s="39"/>
      <c r="B218" s="40"/>
      <c r="C218" s="232" t="s">
        <v>266</v>
      </c>
      <c r="D218" s="232" t="s">
        <v>122</v>
      </c>
      <c r="E218" s="233" t="s">
        <v>267</v>
      </c>
      <c r="F218" s="234" t="s">
        <v>268</v>
      </c>
      <c r="G218" s="235" t="s">
        <v>269</v>
      </c>
      <c r="H218" s="236">
        <v>2</v>
      </c>
      <c r="I218" s="237"/>
      <c r="J218" s="238">
        <f>ROUND(I218*H218,2)</f>
        <v>0</v>
      </c>
      <c r="K218" s="234" t="s">
        <v>1</v>
      </c>
      <c r="L218" s="45"/>
      <c r="M218" s="239" t="s">
        <v>1</v>
      </c>
      <c r="N218" s="240" t="s">
        <v>44</v>
      </c>
      <c r="O218" s="92"/>
      <c r="P218" s="241">
        <f>O218*H218</f>
        <v>0</v>
      </c>
      <c r="Q218" s="241">
        <v>0.0007</v>
      </c>
      <c r="R218" s="241">
        <f>Q218*H218</f>
        <v>0.0014</v>
      </c>
      <c r="S218" s="241">
        <v>0</v>
      </c>
      <c r="T218" s="242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3" t="s">
        <v>127</v>
      </c>
      <c r="AT218" s="243" t="s">
        <v>122</v>
      </c>
      <c r="AU218" s="243" t="s">
        <v>89</v>
      </c>
      <c r="AY218" s="18" t="s">
        <v>120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8" t="s">
        <v>87</v>
      </c>
      <c r="BK218" s="244">
        <f>ROUND(I218*H218,2)</f>
        <v>0</v>
      </c>
      <c r="BL218" s="18" t="s">
        <v>127</v>
      </c>
      <c r="BM218" s="243" t="s">
        <v>270</v>
      </c>
    </row>
    <row r="219" spans="1:47" s="2" customFormat="1" ht="12">
      <c r="A219" s="39"/>
      <c r="B219" s="40"/>
      <c r="C219" s="41"/>
      <c r="D219" s="245" t="s">
        <v>129</v>
      </c>
      <c r="E219" s="41"/>
      <c r="F219" s="246" t="s">
        <v>271</v>
      </c>
      <c r="G219" s="41"/>
      <c r="H219" s="41"/>
      <c r="I219" s="141"/>
      <c r="J219" s="41"/>
      <c r="K219" s="41"/>
      <c r="L219" s="45"/>
      <c r="M219" s="247"/>
      <c r="N219" s="24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129</v>
      </c>
      <c r="AU219" s="18" t="s">
        <v>89</v>
      </c>
    </row>
    <row r="220" spans="1:51" s="13" customFormat="1" ht="12">
      <c r="A220" s="13"/>
      <c r="B220" s="249"/>
      <c r="C220" s="250"/>
      <c r="D220" s="245" t="s">
        <v>131</v>
      </c>
      <c r="E220" s="251" t="s">
        <v>1</v>
      </c>
      <c r="F220" s="252" t="s">
        <v>132</v>
      </c>
      <c r="G220" s="250"/>
      <c r="H220" s="251" t="s">
        <v>1</v>
      </c>
      <c r="I220" s="253"/>
      <c r="J220" s="250"/>
      <c r="K220" s="250"/>
      <c r="L220" s="254"/>
      <c r="M220" s="255"/>
      <c r="N220" s="256"/>
      <c r="O220" s="256"/>
      <c r="P220" s="256"/>
      <c r="Q220" s="256"/>
      <c r="R220" s="256"/>
      <c r="S220" s="256"/>
      <c r="T220" s="25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8" t="s">
        <v>131</v>
      </c>
      <c r="AU220" s="258" t="s">
        <v>89</v>
      </c>
      <c r="AV220" s="13" t="s">
        <v>87</v>
      </c>
      <c r="AW220" s="13" t="s">
        <v>36</v>
      </c>
      <c r="AX220" s="13" t="s">
        <v>79</v>
      </c>
      <c r="AY220" s="258" t="s">
        <v>120</v>
      </c>
    </row>
    <row r="221" spans="1:51" s="14" customFormat="1" ht="12">
      <c r="A221" s="14"/>
      <c r="B221" s="259"/>
      <c r="C221" s="260"/>
      <c r="D221" s="245" t="s">
        <v>131</v>
      </c>
      <c r="E221" s="261" t="s">
        <v>1</v>
      </c>
      <c r="F221" s="262" t="s">
        <v>272</v>
      </c>
      <c r="G221" s="260"/>
      <c r="H221" s="263">
        <v>1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9" t="s">
        <v>131</v>
      </c>
      <c r="AU221" s="269" t="s">
        <v>89</v>
      </c>
      <c r="AV221" s="14" t="s">
        <v>89</v>
      </c>
      <c r="AW221" s="14" t="s">
        <v>36</v>
      </c>
      <c r="AX221" s="14" t="s">
        <v>79</v>
      </c>
      <c r="AY221" s="269" t="s">
        <v>120</v>
      </c>
    </row>
    <row r="222" spans="1:51" s="14" customFormat="1" ht="12">
      <c r="A222" s="14"/>
      <c r="B222" s="259"/>
      <c r="C222" s="260"/>
      <c r="D222" s="245" t="s">
        <v>131</v>
      </c>
      <c r="E222" s="261" t="s">
        <v>1</v>
      </c>
      <c r="F222" s="262" t="s">
        <v>273</v>
      </c>
      <c r="G222" s="260"/>
      <c r="H222" s="263">
        <v>1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9" t="s">
        <v>131</v>
      </c>
      <c r="AU222" s="269" t="s">
        <v>89</v>
      </c>
      <c r="AV222" s="14" t="s">
        <v>89</v>
      </c>
      <c r="AW222" s="14" t="s">
        <v>36</v>
      </c>
      <c r="AX222" s="14" t="s">
        <v>79</v>
      </c>
      <c r="AY222" s="269" t="s">
        <v>120</v>
      </c>
    </row>
    <row r="223" spans="1:51" s="16" customFormat="1" ht="12">
      <c r="A223" s="16"/>
      <c r="B223" s="281"/>
      <c r="C223" s="282"/>
      <c r="D223" s="245" t="s">
        <v>131</v>
      </c>
      <c r="E223" s="283" t="s">
        <v>1</v>
      </c>
      <c r="F223" s="284" t="s">
        <v>154</v>
      </c>
      <c r="G223" s="282"/>
      <c r="H223" s="285">
        <v>2</v>
      </c>
      <c r="I223" s="286"/>
      <c r="J223" s="282"/>
      <c r="K223" s="282"/>
      <c r="L223" s="287"/>
      <c r="M223" s="288"/>
      <c r="N223" s="289"/>
      <c r="O223" s="289"/>
      <c r="P223" s="289"/>
      <c r="Q223" s="289"/>
      <c r="R223" s="289"/>
      <c r="S223" s="289"/>
      <c r="T223" s="290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91" t="s">
        <v>131</v>
      </c>
      <c r="AU223" s="291" t="s">
        <v>89</v>
      </c>
      <c r="AV223" s="16" t="s">
        <v>127</v>
      </c>
      <c r="AW223" s="16" t="s">
        <v>36</v>
      </c>
      <c r="AX223" s="16" t="s">
        <v>87</v>
      </c>
      <c r="AY223" s="291" t="s">
        <v>120</v>
      </c>
    </row>
    <row r="224" spans="1:65" s="2" customFormat="1" ht="16.5" customHeight="1">
      <c r="A224" s="39"/>
      <c r="B224" s="40"/>
      <c r="C224" s="292" t="s">
        <v>274</v>
      </c>
      <c r="D224" s="292" t="s">
        <v>195</v>
      </c>
      <c r="E224" s="293" t="s">
        <v>275</v>
      </c>
      <c r="F224" s="294" t="s">
        <v>276</v>
      </c>
      <c r="G224" s="295" t="s">
        <v>269</v>
      </c>
      <c r="H224" s="296">
        <v>1</v>
      </c>
      <c r="I224" s="297"/>
      <c r="J224" s="298">
        <f>ROUND(I224*H224,2)</f>
        <v>0</v>
      </c>
      <c r="K224" s="294" t="s">
        <v>126</v>
      </c>
      <c r="L224" s="299"/>
      <c r="M224" s="300" t="s">
        <v>1</v>
      </c>
      <c r="N224" s="301" t="s">
        <v>44</v>
      </c>
      <c r="O224" s="92"/>
      <c r="P224" s="241">
        <f>O224*H224</f>
        <v>0</v>
      </c>
      <c r="Q224" s="241">
        <v>0.005</v>
      </c>
      <c r="R224" s="241">
        <f>Q224*H224</f>
        <v>0.005</v>
      </c>
      <c r="S224" s="241">
        <v>0</v>
      </c>
      <c r="T224" s="242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3" t="s">
        <v>174</v>
      </c>
      <c r="AT224" s="243" t="s">
        <v>195</v>
      </c>
      <c r="AU224" s="243" t="s">
        <v>89</v>
      </c>
      <c r="AY224" s="18" t="s">
        <v>120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8" t="s">
        <v>87</v>
      </c>
      <c r="BK224" s="244">
        <f>ROUND(I224*H224,2)</f>
        <v>0</v>
      </c>
      <c r="BL224" s="18" t="s">
        <v>127</v>
      </c>
      <c r="BM224" s="243" t="s">
        <v>277</v>
      </c>
    </row>
    <row r="225" spans="1:47" s="2" customFormat="1" ht="12">
      <c r="A225" s="39"/>
      <c r="B225" s="40"/>
      <c r="C225" s="41"/>
      <c r="D225" s="245" t="s">
        <v>129</v>
      </c>
      <c r="E225" s="41"/>
      <c r="F225" s="246" t="s">
        <v>276</v>
      </c>
      <c r="G225" s="41"/>
      <c r="H225" s="41"/>
      <c r="I225" s="141"/>
      <c r="J225" s="41"/>
      <c r="K225" s="41"/>
      <c r="L225" s="45"/>
      <c r="M225" s="247"/>
      <c r="N225" s="248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129</v>
      </c>
      <c r="AU225" s="18" t="s">
        <v>89</v>
      </c>
    </row>
    <row r="226" spans="1:51" s="13" customFormat="1" ht="12">
      <c r="A226" s="13"/>
      <c r="B226" s="249"/>
      <c r="C226" s="250"/>
      <c r="D226" s="245" t="s">
        <v>131</v>
      </c>
      <c r="E226" s="251" t="s">
        <v>1</v>
      </c>
      <c r="F226" s="252" t="s">
        <v>132</v>
      </c>
      <c r="G226" s="250"/>
      <c r="H226" s="251" t="s">
        <v>1</v>
      </c>
      <c r="I226" s="253"/>
      <c r="J226" s="250"/>
      <c r="K226" s="250"/>
      <c r="L226" s="254"/>
      <c r="M226" s="255"/>
      <c r="N226" s="256"/>
      <c r="O226" s="256"/>
      <c r="P226" s="256"/>
      <c r="Q226" s="256"/>
      <c r="R226" s="256"/>
      <c r="S226" s="256"/>
      <c r="T226" s="25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8" t="s">
        <v>131</v>
      </c>
      <c r="AU226" s="258" t="s">
        <v>89</v>
      </c>
      <c r="AV226" s="13" t="s">
        <v>87</v>
      </c>
      <c r="AW226" s="13" t="s">
        <v>36</v>
      </c>
      <c r="AX226" s="13" t="s">
        <v>79</v>
      </c>
      <c r="AY226" s="258" t="s">
        <v>120</v>
      </c>
    </row>
    <row r="227" spans="1:51" s="14" customFormat="1" ht="12">
      <c r="A227" s="14"/>
      <c r="B227" s="259"/>
      <c r="C227" s="260"/>
      <c r="D227" s="245" t="s">
        <v>131</v>
      </c>
      <c r="E227" s="261" t="s">
        <v>1</v>
      </c>
      <c r="F227" s="262" t="s">
        <v>273</v>
      </c>
      <c r="G227" s="260"/>
      <c r="H227" s="263">
        <v>1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9" t="s">
        <v>131</v>
      </c>
      <c r="AU227" s="269" t="s">
        <v>89</v>
      </c>
      <c r="AV227" s="14" t="s">
        <v>89</v>
      </c>
      <c r="AW227" s="14" t="s">
        <v>36</v>
      </c>
      <c r="AX227" s="14" t="s">
        <v>87</v>
      </c>
      <c r="AY227" s="269" t="s">
        <v>120</v>
      </c>
    </row>
    <row r="228" spans="1:65" s="2" customFormat="1" ht="21.75" customHeight="1">
      <c r="A228" s="39"/>
      <c r="B228" s="40"/>
      <c r="C228" s="292" t="s">
        <v>278</v>
      </c>
      <c r="D228" s="292" t="s">
        <v>195</v>
      </c>
      <c r="E228" s="293" t="s">
        <v>279</v>
      </c>
      <c r="F228" s="294" t="s">
        <v>280</v>
      </c>
      <c r="G228" s="295" t="s">
        <v>269</v>
      </c>
      <c r="H228" s="296">
        <v>1</v>
      </c>
      <c r="I228" s="297"/>
      <c r="J228" s="298">
        <f>ROUND(I228*H228,2)</f>
        <v>0</v>
      </c>
      <c r="K228" s="294" t="s">
        <v>126</v>
      </c>
      <c r="L228" s="299"/>
      <c r="M228" s="300" t="s">
        <v>1</v>
      </c>
      <c r="N228" s="301" t="s">
        <v>44</v>
      </c>
      <c r="O228" s="92"/>
      <c r="P228" s="241">
        <f>O228*H228</f>
        <v>0</v>
      </c>
      <c r="Q228" s="241">
        <v>0.0026</v>
      </c>
      <c r="R228" s="241">
        <f>Q228*H228</f>
        <v>0.0026</v>
      </c>
      <c r="S228" s="241">
        <v>0</v>
      </c>
      <c r="T228" s="242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3" t="s">
        <v>174</v>
      </c>
      <c r="AT228" s="243" t="s">
        <v>195</v>
      </c>
      <c r="AU228" s="243" t="s">
        <v>89</v>
      </c>
      <c r="AY228" s="18" t="s">
        <v>120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8" t="s">
        <v>87</v>
      </c>
      <c r="BK228" s="244">
        <f>ROUND(I228*H228,2)</f>
        <v>0</v>
      </c>
      <c r="BL228" s="18" t="s">
        <v>127</v>
      </c>
      <c r="BM228" s="243" t="s">
        <v>281</v>
      </c>
    </row>
    <row r="229" spans="1:47" s="2" customFormat="1" ht="12">
      <c r="A229" s="39"/>
      <c r="B229" s="40"/>
      <c r="C229" s="41"/>
      <c r="D229" s="245" t="s">
        <v>129</v>
      </c>
      <c r="E229" s="41"/>
      <c r="F229" s="246" t="s">
        <v>280</v>
      </c>
      <c r="G229" s="41"/>
      <c r="H229" s="41"/>
      <c r="I229" s="141"/>
      <c r="J229" s="41"/>
      <c r="K229" s="41"/>
      <c r="L229" s="45"/>
      <c r="M229" s="247"/>
      <c r="N229" s="24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129</v>
      </c>
      <c r="AU229" s="18" t="s">
        <v>89</v>
      </c>
    </row>
    <row r="230" spans="1:51" s="13" customFormat="1" ht="12">
      <c r="A230" s="13"/>
      <c r="B230" s="249"/>
      <c r="C230" s="250"/>
      <c r="D230" s="245" t="s">
        <v>131</v>
      </c>
      <c r="E230" s="251" t="s">
        <v>1</v>
      </c>
      <c r="F230" s="252" t="s">
        <v>132</v>
      </c>
      <c r="G230" s="250"/>
      <c r="H230" s="251" t="s">
        <v>1</v>
      </c>
      <c r="I230" s="253"/>
      <c r="J230" s="250"/>
      <c r="K230" s="250"/>
      <c r="L230" s="254"/>
      <c r="M230" s="255"/>
      <c r="N230" s="256"/>
      <c r="O230" s="256"/>
      <c r="P230" s="256"/>
      <c r="Q230" s="256"/>
      <c r="R230" s="256"/>
      <c r="S230" s="256"/>
      <c r="T230" s="25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8" t="s">
        <v>131</v>
      </c>
      <c r="AU230" s="258" t="s">
        <v>89</v>
      </c>
      <c r="AV230" s="13" t="s">
        <v>87</v>
      </c>
      <c r="AW230" s="13" t="s">
        <v>36</v>
      </c>
      <c r="AX230" s="13" t="s">
        <v>79</v>
      </c>
      <c r="AY230" s="258" t="s">
        <v>120</v>
      </c>
    </row>
    <row r="231" spans="1:51" s="14" customFormat="1" ht="12">
      <c r="A231" s="14"/>
      <c r="B231" s="259"/>
      <c r="C231" s="260"/>
      <c r="D231" s="245" t="s">
        <v>131</v>
      </c>
      <c r="E231" s="261" t="s">
        <v>1</v>
      </c>
      <c r="F231" s="262" t="s">
        <v>272</v>
      </c>
      <c r="G231" s="260"/>
      <c r="H231" s="263">
        <v>1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9" t="s">
        <v>131</v>
      </c>
      <c r="AU231" s="269" t="s">
        <v>89</v>
      </c>
      <c r="AV231" s="14" t="s">
        <v>89</v>
      </c>
      <c r="AW231" s="14" t="s">
        <v>36</v>
      </c>
      <c r="AX231" s="14" t="s">
        <v>87</v>
      </c>
      <c r="AY231" s="269" t="s">
        <v>120</v>
      </c>
    </row>
    <row r="232" spans="1:65" s="2" customFormat="1" ht="21.75" customHeight="1">
      <c r="A232" s="39"/>
      <c r="B232" s="40"/>
      <c r="C232" s="232" t="s">
        <v>282</v>
      </c>
      <c r="D232" s="232" t="s">
        <v>122</v>
      </c>
      <c r="E232" s="233" t="s">
        <v>283</v>
      </c>
      <c r="F232" s="234" t="s">
        <v>284</v>
      </c>
      <c r="G232" s="235" t="s">
        <v>269</v>
      </c>
      <c r="H232" s="236">
        <v>2</v>
      </c>
      <c r="I232" s="237"/>
      <c r="J232" s="238">
        <f>ROUND(I232*H232,2)</f>
        <v>0</v>
      </c>
      <c r="K232" s="234" t="s">
        <v>1</v>
      </c>
      <c r="L232" s="45"/>
      <c r="M232" s="239" t="s">
        <v>1</v>
      </c>
      <c r="N232" s="240" t="s">
        <v>44</v>
      </c>
      <c r="O232" s="92"/>
      <c r="P232" s="241">
        <f>O232*H232</f>
        <v>0</v>
      </c>
      <c r="Q232" s="241">
        <v>0.112405</v>
      </c>
      <c r="R232" s="241">
        <f>Q232*H232</f>
        <v>0.22481</v>
      </c>
      <c r="S232" s="241">
        <v>0</v>
      </c>
      <c r="T232" s="24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3" t="s">
        <v>127</v>
      </c>
      <c r="AT232" s="243" t="s">
        <v>122</v>
      </c>
      <c r="AU232" s="243" t="s">
        <v>89</v>
      </c>
      <c r="AY232" s="18" t="s">
        <v>120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8" t="s">
        <v>87</v>
      </c>
      <c r="BK232" s="244">
        <f>ROUND(I232*H232,2)</f>
        <v>0</v>
      </c>
      <c r="BL232" s="18" t="s">
        <v>127</v>
      </c>
      <c r="BM232" s="243" t="s">
        <v>285</v>
      </c>
    </row>
    <row r="233" spans="1:47" s="2" customFormat="1" ht="12">
      <c r="A233" s="39"/>
      <c r="B233" s="40"/>
      <c r="C233" s="41"/>
      <c r="D233" s="245" t="s">
        <v>129</v>
      </c>
      <c r="E233" s="41"/>
      <c r="F233" s="246" t="s">
        <v>286</v>
      </c>
      <c r="G233" s="41"/>
      <c r="H233" s="41"/>
      <c r="I233" s="141"/>
      <c r="J233" s="41"/>
      <c r="K233" s="41"/>
      <c r="L233" s="45"/>
      <c r="M233" s="247"/>
      <c r="N233" s="24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129</v>
      </c>
      <c r="AU233" s="18" t="s">
        <v>89</v>
      </c>
    </row>
    <row r="234" spans="1:51" s="13" customFormat="1" ht="12">
      <c r="A234" s="13"/>
      <c r="B234" s="249"/>
      <c r="C234" s="250"/>
      <c r="D234" s="245" t="s">
        <v>131</v>
      </c>
      <c r="E234" s="251" t="s">
        <v>1</v>
      </c>
      <c r="F234" s="252" t="s">
        <v>132</v>
      </c>
      <c r="G234" s="250"/>
      <c r="H234" s="251" t="s">
        <v>1</v>
      </c>
      <c r="I234" s="253"/>
      <c r="J234" s="250"/>
      <c r="K234" s="250"/>
      <c r="L234" s="254"/>
      <c r="M234" s="255"/>
      <c r="N234" s="256"/>
      <c r="O234" s="256"/>
      <c r="P234" s="256"/>
      <c r="Q234" s="256"/>
      <c r="R234" s="256"/>
      <c r="S234" s="256"/>
      <c r="T234" s="25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8" t="s">
        <v>131</v>
      </c>
      <c r="AU234" s="258" t="s">
        <v>89</v>
      </c>
      <c r="AV234" s="13" t="s">
        <v>87</v>
      </c>
      <c r="AW234" s="13" t="s">
        <v>36</v>
      </c>
      <c r="AX234" s="13" t="s">
        <v>79</v>
      </c>
      <c r="AY234" s="258" t="s">
        <v>120</v>
      </c>
    </row>
    <row r="235" spans="1:51" s="14" customFormat="1" ht="12">
      <c r="A235" s="14"/>
      <c r="B235" s="259"/>
      <c r="C235" s="260"/>
      <c r="D235" s="245" t="s">
        <v>131</v>
      </c>
      <c r="E235" s="261" t="s">
        <v>1</v>
      </c>
      <c r="F235" s="262" t="s">
        <v>272</v>
      </c>
      <c r="G235" s="260"/>
      <c r="H235" s="263">
        <v>1</v>
      </c>
      <c r="I235" s="264"/>
      <c r="J235" s="260"/>
      <c r="K235" s="260"/>
      <c r="L235" s="265"/>
      <c r="M235" s="266"/>
      <c r="N235" s="267"/>
      <c r="O235" s="267"/>
      <c r="P235" s="267"/>
      <c r="Q235" s="267"/>
      <c r="R235" s="267"/>
      <c r="S235" s="267"/>
      <c r="T235" s="26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9" t="s">
        <v>131</v>
      </c>
      <c r="AU235" s="269" t="s">
        <v>89</v>
      </c>
      <c r="AV235" s="14" t="s">
        <v>89</v>
      </c>
      <c r="AW235" s="14" t="s">
        <v>36</v>
      </c>
      <c r="AX235" s="14" t="s">
        <v>79</v>
      </c>
      <c r="AY235" s="269" t="s">
        <v>120</v>
      </c>
    </row>
    <row r="236" spans="1:51" s="14" customFormat="1" ht="12">
      <c r="A236" s="14"/>
      <c r="B236" s="259"/>
      <c r="C236" s="260"/>
      <c r="D236" s="245" t="s">
        <v>131</v>
      </c>
      <c r="E236" s="261" t="s">
        <v>1</v>
      </c>
      <c r="F236" s="262" t="s">
        <v>273</v>
      </c>
      <c r="G236" s="260"/>
      <c r="H236" s="263">
        <v>1</v>
      </c>
      <c r="I236" s="264"/>
      <c r="J236" s="260"/>
      <c r="K236" s="260"/>
      <c r="L236" s="265"/>
      <c r="M236" s="266"/>
      <c r="N236" s="267"/>
      <c r="O236" s="267"/>
      <c r="P236" s="267"/>
      <c r="Q236" s="267"/>
      <c r="R236" s="267"/>
      <c r="S236" s="267"/>
      <c r="T236" s="26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9" t="s">
        <v>131</v>
      </c>
      <c r="AU236" s="269" t="s">
        <v>89</v>
      </c>
      <c r="AV236" s="14" t="s">
        <v>89</v>
      </c>
      <c r="AW236" s="14" t="s">
        <v>36</v>
      </c>
      <c r="AX236" s="14" t="s">
        <v>79</v>
      </c>
      <c r="AY236" s="269" t="s">
        <v>120</v>
      </c>
    </row>
    <row r="237" spans="1:51" s="16" customFormat="1" ht="12">
      <c r="A237" s="16"/>
      <c r="B237" s="281"/>
      <c r="C237" s="282"/>
      <c r="D237" s="245" t="s">
        <v>131</v>
      </c>
      <c r="E237" s="283" t="s">
        <v>1</v>
      </c>
      <c r="F237" s="284" t="s">
        <v>154</v>
      </c>
      <c r="G237" s="282"/>
      <c r="H237" s="285">
        <v>2</v>
      </c>
      <c r="I237" s="286"/>
      <c r="J237" s="282"/>
      <c r="K237" s="282"/>
      <c r="L237" s="287"/>
      <c r="M237" s="288"/>
      <c r="N237" s="289"/>
      <c r="O237" s="289"/>
      <c r="P237" s="289"/>
      <c r="Q237" s="289"/>
      <c r="R237" s="289"/>
      <c r="S237" s="289"/>
      <c r="T237" s="290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91" t="s">
        <v>131</v>
      </c>
      <c r="AU237" s="291" t="s">
        <v>89</v>
      </c>
      <c r="AV237" s="16" t="s">
        <v>127</v>
      </c>
      <c r="AW237" s="16" t="s">
        <v>36</v>
      </c>
      <c r="AX237" s="16" t="s">
        <v>87</v>
      </c>
      <c r="AY237" s="291" t="s">
        <v>120</v>
      </c>
    </row>
    <row r="238" spans="1:65" s="2" customFormat="1" ht="16.5" customHeight="1">
      <c r="A238" s="39"/>
      <c r="B238" s="40"/>
      <c r="C238" s="292" t="s">
        <v>287</v>
      </c>
      <c r="D238" s="292" t="s">
        <v>195</v>
      </c>
      <c r="E238" s="293" t="s">
        <v>288</v>
      </c>
      <c r="F238" s="294" t="s">
        <v>289</v>
      </c>
      <c r="G238" s="295" t="s">
        <v>269</v>
      </c>
      <c r="H238" s="296">
        <v>2</v>
      </c>
      <c r="I238" s="297"/>
      <c r="J238" s="298">
        <f>ROUND(I238*H238,2)</f>
        <v>0</v>
      </c>
      <c r="K238" s="294" t="s">
        <v>1</v>
      </c>
      <c r="L238" s="299"/>
      <c r="M238" s="300" t="s">
        <v>1</v>
      </c>
      <c r="N238" s="301" t="s">
        <v>44</v>
      </c>
      <c r="O238" s="92"/>
      <c r="P238" s="241">
        <f>O238*H238</f>
        <v>0</v>
      </c>
      <c r="Q238" s="241">
        <v>0.0061</v>
      </c>
      <c r="R238" s="241">
        <f>Q238*H238</f>
        <v>0.0122</v>
      </c>
      <c r="S238" s="241">
        <v>0</v>
      </c>
      <c r="T238" s="242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3" t="s">
        <v>174</v>
      </c>
      <c r="AT238" s="243" t="s">
        <v>195</v>
      </c>
      <c r="AU238" s="243" t="s">
        <v>89</v>
      </c>
      <c r="AY238" s="18" t="s">
        <v>120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8" t="s">
        <v>87</v>
      </c>
      <c r="BK238" s="244">
        <f>ROUND(I238*H238,2)</f>
        <v>0</v>
      </c>
      <c r="BL238" s="18" t="s">
        <v>127</v>
      </c>
      <c r="BM238" s="243" t="s">
        <v>290</v>
      </c>
    </row>
    <row r="239" spans="1:47" s="2" customFormat="1" ht="12">
      <c r="A239" s="39"/>
      <c r="B239" s="40"/>
      <c r="C239" s="41"/>
      <c r="D239" s="245" t="s">
        <v>129</v>
      </c>
      <c r="E239" s="41"/>
      <c r="F239" s="246" t="s">
        <v>289</v>
      </c>
      <c r="G239" s="41"/>
      <c r="H239" s="41"/>
      <c r="I239" s="141"/>
      <c r="J239" s="41"/>
      <c r="K239" s="41"/>
      <c r="L239" s="45"/>
      <c r="M239" s="247"/>
      <c r="N239" s="24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129</v>
      </c>
      <c r="AU239" s="18" t="s">
        <v>89</v>
      </c>
    </row>
    <row r="240" spans="1:51" s="13" customFormat="1" ht="12">
      <c r="A240" s="13"/>
      <c r="B240" s="249"/>
      <c r="C240" s="250"/>
      <c r="D240" s="245" t="s">
        <v>131</v>
      </c>
      <c r="E240" s="251" t="s">
        <v>1</v>
      </c>
      <c r="F240" s="252" t="s">
        <v>132</v>
      </c>
      <c r="G240" s="250"/>
      <c r="H240" s="251" t="s">
        <v>1</v>
      </c>
      <c r="I240" s="253"/>
      <c r="J240" s="250"/>
      <c r="K240" s="250"/>
      <c r="L240" s="254"/>
      <c r="M240" s="255"/>
      <c r="N240" s="256"/>
      <c r="O240" s="256"/>
      <c r="P240" s="256"/>
      <c r="Q240" s="256"/>
      <c r="R240" s="256"/>
      <c r="S240" s="256"/>
      <c r="T240" s="25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8" t="s">
        <v>131</v>
      </c>
      <c r="AU240" s="258" t="s">
        <v>89</v>
      </c>
      <c r="AV240" s="13" t="s">
        <v>87</v>
      </c>
      <c r="AW240" s="13" t="s">
        <v>36</v>
      </c>
      <c r="AX240" s="13" t="s">
        <v>79</v>
      </c>
      <c r="AY240" s="258" t="s">
        <v>120</v>
      </c>
    </row>
    <row r="241" spans="1:51" s="14" customFormat="1" ht="12">
      <c r="A241" s="14"/>
      <c r="B241" s="259"/>
      <c r="C241" s="260"/>
      <c r="D241" s="245" t="s">
        <v>131</v>
      </c>
      <c r="E241" s="261" t="s">
        <v>1</v>
      </c>
      <c r="F241" s="262" t="s">
        <v>272</v>
      </c>
      <c r="G241" s="260"/>
      <c r="H241" s="263">
        <v>1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9" t="s">
        <v>131</v>
      </c>
      <c r="AU241" s="269" t="s">
        <v>89</v>
      </c>
      <c r="AV241" s="14" t="s">
        <v>89</v>
      </c>
      <c r="AW241" s="14" t="s">
        <v>36</v>
      </c>
      <c r="AX241" s="14" t="s">
        <v>79</v>
      </c>
      <c r="AY241" s="269" t="s">
        <v>120</v>
      </c>
    </row>
    <row r="242" spans="1:51" s="14" customFormat="1" ht="12">
      <c r="A242" s="14"/>
      <c r="B242" s="259"/>
      <c r="C242" s="260"/>
      <c r="D242" s="245" t="s">
        <v>131</v>
      </c>
      <c r="E242" s="261" t="s">
        <v>1</v>
      </c>
      <c r="F242" s="262" t="s">
        <v>273</v>
      </c>
      <c r="G242" s="260"/>
      <c r="H242" s="263">
        <v>1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9" t="s">
        <v>131</v>
      </c>
      <c r="AU242" s="269" t="s">
        <v>89</v>
      </c>
      <c r="AV242" s="14" t="s">
        <v>89</v>
      </c>
      <c r="AW242" s="14" t="s">
        <v>36</v>
      </c>
      <c r="AX242" s="14" t="s">
        <v>79</v>
      </c>
      <c r="AY242" s="269" t="s">
        <v>120</v>
      </c>
    </row>
    <row r="243" spans="1:51" s="16" customFormat="1" ht="12">
      <c r="A243" s="16"/>
      <c r="B243" s="281"/>
      <c r="C243" s="282"/>
      <c r="D243" s="245" t="s">
        <v>131</v>
      </c>
      <c r="E243" s="283" t="s">
        <v>1</v>
      </c>
      <c r="F243" s="284" t="s">
        <v>154</v>
      </c>
      <c r="G243" s="282"/>
      <c r="H243" s="285">
        <v>2</v>
      </c>
      <c r="I243" s="286"/>
      <c r="J243" s="282"/>
      <c r="K243" s="282"/>
      <c r="L243" s="287"/>
      <c r="M243" s="288"/>
      <c r="N243" s="289"/>
      <c r="O243" s="289"/>
      <c r="P243" s="289"/>
      <c r="Q243" s="289"/>
      <c r="R243" s="289"/>
      <c r="S243" s="289"/>
      <c r="T243" s="290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91" t="s">
        <v>131</v>
      </c>
      <c r="AU243" s="291" t="s">
        <v>89</v>
      </c>
      <c r="AV243" s="16" t="s">
        <v>127</v>
      </c>
      <c r="AW243" s="16" t="s">
        <v>36</v>
      </c>
      <c r="AX243" s="16" t="s">
        <v>87</v>
      </c>
      <c r="AY243" s="291" t="s">
        <v>120</v>
      </c>
    </row>
    <row r="244" spans="1:65" s="2" customFormat="1" ht="21.75" customHeight="1">
      <c r="A244" s="39"/>
      <c r="B244" s="40"/>
      <c r="C244" s="232" t="s">
        <v>291</v>
      </c>
      <c r="D244" s="232" t="s">
        <v>122</v>
      </c>
      <c r="E244" s="233" t="s">
        <v>292</v>
      </c>
      <c r="F244" s="234" t="s">
        <v>293</v>
      </c>
      <c r="G244" s="235" t="s">
        <v>294</v>
      </c>
      <c r="H244" s="236">
        <v>4</v>
      </c>
      <c r="I244" s="237"/>
      <c r="J244" s="238">
        <f>ROUND(I244*H244,2)</f>
        <v>0</v>
      </c>
      <c r="K244" s="234" t="s">
        <v>1</v>
      </c>
      <c r="L244" s="45"/>
      <c r="M244" s="239" t="s">
        <v>1</v>
      </c>
      <c r="N244" s="240" t="s">
        <v>44</v>
      </c>
      <c r="O244" s="92"/>
      <c r="P244" s="241">
        <f>O244*H244</f>
        <v>0</v>
      </c>
      <c r="Q244" s="241">
        <v>0.1294996</v>
      </c>
      <c r="R244" s="241">
        <f>Q244*H244</f>
        <v>0.5179984</v>
      </c>
      <c r="S244" s="241">
        <v>0</v>
      </c>
      <c r="T244" s="242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3" t="s">
        <v>127</v>
      </c>
      <c r="AT244" s="243" t="s">
        <v>122</v>
      </c>
      <c r="AU244" s="243" t="s">
        <v>89</v>
      </c>
      <c r="AY244" s="18" t="s">
        <v>120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8" t="s">
        <v>87</v>
      </c>
      <c r="BK244" s="244">
        <f>ROUND(I244*H244,2)</f>
        <v>0</v>
      </c>
      <c r="BL244" s="18" t="s">
        <v>127</v>
      </c>
      <c r="BM244" s="243" t="s">
        <v>295</v>
      </c>
    </row>
    <row r="245" spans="1:47" s="2" customFormat="1" ht="12">
      <c r="A245" s="39"/>
      <c r="B245" s="40"/>
      <c r="C245" s="41"/>
      <c r="D245" s="245" t="s">
        <v>129</v>
      </c>
      <c r="E245" s="41"/>
      <c r="F245" s="246" t="s">
        <v>296</v>
      </c>
      <c r="G245" s="41"/>
      <c r="H245" s="41"/>
      <c r="I245" s="141"/>
      <c r="J245" s="41"/>
      <c r="K245" s="41"/>
      <c r="L245" s="45"/>
      <c r="M245" s="247"/>
      <c r="N245" s="24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129</v>
      </c>
      <c r="AU245" s="18" t="s">
        <v>89</v>
      </c>
    </row>
    <row r="246" spans="1:51" s="13" customFormat="1" ht="12">
      <c r="A246" s="13"/>
      <c r="B246" s="249"/>
      <c r="C246" s="250"/>
      <c r="D246" s="245" t="s">
        <v>131</v>
      </c>
      <c r="E246" s="251" t="s">
        <v>1</v>
      </c>
      <c r="F246" s="252" t="s">
        <v>192</v>
      </c>
      <c r="G246" s="250"/>
      <c r="H246" s="251" t="s">
        <v>1</v>
      </c>
      <c r="I246" s="253"/>
      <c r="J246" s="250"/>
      <c r="K246" s="250"/>
      <c r="L246" s="254"/>
      <c r="M246" s="255"/>
      <c r="N246" s="256"/>
      <c r="O246" s="256"/>
      <c r="P246" s="256"/>
      <c r="Q246" s="256"/>
      <c r="R246" s="256"/>
      <c r="S246" s="256"/>
      <c r="T246" s="25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8" t="s">
        <v>131</v>
      </c>
      <c r="AU246" s="258" t="s">
        <v>89</v>
      </c>
      <c r="AV246" s="13" t="s">
        <v>87</v>
      </c>
      <c r="AW246" s="13" t="s">
        <v>36</v>
      </c>
      <c r="AX246" s="13" t="s">
        <v>79</v>
      </c>
      <c r="AY246" s="258" t="s">
        <v>120</v>
      </c>
    </row>
    <row r="247" spans="1:51" s="14" customFormat="1" ht="12">
      <c r="A247" s="14"/>
      <c r="B247" s="259"/>
      <c r="C247" s="260"/>
      <c r="D247" s="245" t="s">
        <v>131</v>
      </c>
      <c r="E247" s="261" t="s">
        <v>1</v>
      </c>
      <c r="F247" s="262" t="s">
        <v>297</v>
      </c>
      <c r="G247" s="260"/>
      <c r="H247" s="263">
        <v>4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9" t="s">
        <v>131</v>
      </c>
      <c r="AU247" s="269" t="s">
        <v>89</v>
      </c>
      <c r="AV247" s="14" t="s">
        <v>89</v>
      </c>
      <c r="AW247" s="14" t="s">
        <v>36</v>
      </c>
      <c r="AX247" s="14" t="s">
        <v>87</v>
      </c>
      <c r="AY247" s="269" t="s">
        <v>120</v>
      </c>
    </row>
    <row r="248" spans="1:65" s="2" customFormat="1" ht="16.5" customHeight="1">
      <c r="A248" s="39"/>
      <c r="B248" s="40"/>
      <c r="C248" s="292" t="s">
        <v>298</v>
      </c>
      <c r="D248" s="292" t="s">
        <v>195</v>
      </c>
      <c r="E248" s="293" t="s">
        <v>299</v>
      </c>
      <c r="F248" s="294" t="s">
        <v>300</v>
      </c>
      <c r="G248" s="295" t="s">
        <v>294</v>
      </c>
      <c r="H248" s="296">
        <v>4</v>
      </c>
      <c r="I248" s="297"/>
      <c r="J248" s="298">
        <f>ROUND(I248*H248,2)</f>
        <v>0</v>
      </c>
      <c r="K248" s="294" t="s">
        <v>126</v>
      </c>
      <c r="L248" s="299"/>
      <c r="M248" s="300" t="s">
        <v>1</v>
      </c>
      <c r="N248" s="301" t="s">
        <v>44</v>
      </c>
      <c r="O248" s="92"/>
      <c r="P248" s="241">
        <f>O248*H248</f>
        <v>0</v>
      </c>
      <c r="Q248" s="241">
        <v>0.045</v>
      </c>
      <c r="R248" s="241">
        <f>Q248*H248</f>
        <v>0.18</v>
      </c>
      <c r="S248" s="241">
        <v>0</v>
      </c>
      <c r="T248" s="242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3" t="s">
        <v>174</v>
      </c>
      <c r="AT248" s="243" t="s">
        <v>195</v>
      </c>
      <c r="AU248" s="243" t="s">
        <v>89</v>
      </c>
      <c r="AY248" s="18" t="s">
        <v>120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8" t="s">
        <v>87</v>
      </c>
      <c r="BK248" s="244">
        <f>ROUND(I248*H248,2)</f>
        <v>0</v>
      </c>
      <c r="BL248" s="18" t="s">
        <v>127</v>
      </c>
      <c r="BM248" s="243" t="s">
        <v>301</v>
      </c>
    </row>
    <row r="249" spans="1:47" s="2" customFormat="1" ht="12">
      <c r="A249" s="39"/>
      <c r="B249" s="40"/>
      <c r="C249" s="41"/>
      <c r="D249" s="245" t="s">
        <v>129</v>
      </c>
      <c r="E249" s="41"/>
      <c r="F249" s="246" t="s">
        <v>300</v>
      </c>
      <c r="G249" s="41"/>
      <c r="H249" s="41"/>
      <c r="I249" s="141"/>
      <c r="J249" s="41"/>
      <c r="K249" s="41"/>
      <c r="L249" s="45"/>
      <c r="M249" s="247"/>
      <c r="N249" s="248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129</v>
      </c>
      <c r="AU249" s="18" t="s">
        <v>89</v>
      </c>
    </row>
    <row r="250" spans="1:51" s="13" customFormat="1" ht="12">
      <c r="A250" s="13"/>
      <c r="B250" s="249"/>
      <c r="C250" s="250"/>
      <c r="D250" s="245" t="s">
        <v>131</v>
      </c>
      <c r="E250" s="251" t="s">
        <v>1</v>
      </c>
      <c r="F250" s="252" t="s">
        <v>132</v>
      </c>
      <c r="G250" s="250"/>
      <c r="H250" s="251" t="s">
        <v>1</v>
      </c>
      <c r="I250" s="253"/>
      <c r="J250" s="250"/>
      <c r="K250" s="250"/>
      <c r="L250" s="254"/>
      <c r="M250" s="255"/>
      <c r="N250" s="256"/>
      <c r="O250" s="256"/>
      <c r="P250" s="256"/>
      <c r="Q250" s="256"/>
      <c r="R250" s="256"/>
      <c r="S250" s="256"/>
      <c r="T250" s="25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8" t="s">
        <v>131</v>
      </c>
      <c r="AU250" s="258" t="s">
        <v>89</v>
      </c>
      <c r="AV250" s="13" t="s">
        <v>87</v>
      </c>
      <c r="AW250" s="13" t="s">
        <v>36</v>
      </c>
      <c r="AX250" s="13" t="s">
        <v>79</v>
      </c>
      <c r="AY250" s="258" t="s">
        <v>120</v>
      </c>
    </row>
    <row r="251" spans="1:51" s="14" customFormat="1" ht="12">
      <c r="A251" s="14"/>
      <c r="B251" s="259"/>
      <c r="C251" s="260"/>
      <c r="D251" s="245" t="s">
        <v>131</v>
      </c>
      <c r="E251" s="261" t="s">
        <v>1</v>
      </c>
      <c r="F251" s="262" t="s">
        <v>302</v>
      </c>
      <c r="G251" s="260"/>
      <c r="H251" s="263">
        <v>4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9" t="s">
        <v>131</v>
      </c>
      <c r="AU251" s="269" t="s">
        <v>89</v>
      </c>
      <c r="AV251" s="14" t="s">
        <v>89</v>
      </c>
      <c r="AW251" s="14" t="s">
        <v>36</v>
      </c>
      <c r="AX251" s="14" t="s">
        <v>87</v>
      </c>
      <c r="AY251" s="269" t="s">
        <v>120</v>
      </c>
    </row>
    <row r="252" spans="1:65" s="2" customFormat="1" ht="21.75" customHeight="1">
      <c r="A252" s="39"/>
      <c r="B252" s="40"/>
      <c r="C252" s="232" t="s">
        <v>303</v>
      </c>
      <c r="D252" s="232" t="s">
        <v>122</v>
      </c>
      <c r="E252" s="233" t="s">
        <v>304</v>
      </c>
      <c r="F252" s="234" t="s">
        <v>305</v>
      </c>
      <c r="G252" s="235" t="s">
        <v>294</v>
      </c>
      <c r="H252" s="236">
        <v>11</v>
      </c>
      <c r="I252" s="237"/>
      <c r="J252" s="238">
        <f>ROUND(I252*H252,2)</f>
        <v>0</v>
      </c>
      <c r="K252" s="234" t="s">
        <v>126</v>
      </c>
      <c r="L252" s="45"/>
      <c r="M252" s="239" t="s">
        <v>1</v>
      </c>
      <c r="N252" s="240" t="s">
        <v>44</v>
      </c>
      <c r="O252" s="92"/>
      <c r="P252" s="241">
        <f>O252*H252</f>
        <v>0</v>
      </c>
      <c r="Q252" s="241">
        <v>0</v>
      </c>
      <c r="R252" s="241">
        <f>Q252*H252</f>
        <v>0</v>
      </c>
      <c r="S252" s="241">
        <v>0</v>
      </c>
      <c r="T252" s="242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3" t="s">
        <v>127</v>
      </c>
      <c r="AT252" s="243" t="s">
        <v>122</v>
      </c>
      <c r="AU252" s="243" t="s">
        <v>89</v>
      </c>
      <c r="AY252" s="18" t="s">
        <v>120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8" t="s">
        <v>87</v>
      </c>
      <c r="BK252" s="244">
        <f>ROUND(I252*H252,2)</f>
        <v>0</v>
      </c>
      <c r="BL252" s="18" t="s">
        <v>127</v>
      </c>
      <c r="BM252" s="243" t="s">
        <v>306</v>
      </c>
    </row>
    <row r="253" spans="1:47" s="2" customFormat="1" ht="12">
      <c r="A253" s="39"/>
      <c r="B253" s="40"/>
      <c r="C253" s="41"/>
      <c r="D253" s="245" t="s">
        <v>129</v>
      </c>
      <c r="E253" s="41"/>
      <c r="F253" s="246" t="s">
        <v>307</v>
      </c>
      <c r="G253" s="41"/>
      <c r="H253" s="41"/>
      <c r="I253" s="141"/>
      <c r="J253" s="41"/>
      <c r="K253" s="41"/>
      <c r="L253" s="45"/>
      <c r="M253" s="247"/>
      <c r="N253" s="24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129</v>
      </c>
      <c r="AU253" s="18" t="s">
        <v>89</v>
      </c>
    </row>
    <row r="254" spans="1:51" s="13" customFormat="1" ht="12">
      <c r="A254" s="13"/>
      <c r="B254" s="249"/>
      <c r="C254" s="250"/>
      <c r="D254" s="245" t="s">
        <v>131</v>
      </c>
      <c r="E254" s="251" t="s">
        <v>1</v>
      </c>
      <c r="F254" s="252" t="s">
        <v>132</v>
      </c>
      <c r="G254" s="250"/>
      <c r="H254" s="251" t="s">
        <v>1</v>
      </c>
      <c r="I254" s="253"/>
      <c r="J254" s="250"/>
      <c r="K254" s="250"/>
      <c r="L254" s="254"/>
      <c r="M254" s="255"/>
      <c r="N254" s="256"/>
      <c r="O254" s="256"/>
      <c r="P254" s="256"/>
      <c r="Q254" s="256"/>
      <c r="R254" s="256"/>
      <c r="S254" s="256"/>
      <c r="T254" s="25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8" t="s">
        <v>131</v>
      </c>
      <c r="AU254" s="258" t="s">
        <v>89</v>
      </c>
      <c r="AV254" s="13" t="s">
        <v>87</v>
      </c>
      <c r="AW254" s="13" t="s">
        <v>36</v>
      </c>
      <c r="AX254" s="13" t="s">
        <v>79</v>
      </c>
      <c r="AY254" s="258" t="s">
        <v>120</v>
      </c>
    </row>
    <row r="255" spans="1:51" s="14" customFormat="1" ht="12">
      <c r="A255" s="14"/>
      <c r="B255" s="259"/>
      <c r="C255" s="260"/>
      <c r="D255" s="245" t="s">
        <v>131</v>
      </c>
      <c r="E255" s="261" t="s">
        <v>1</v>
      </c>
      <c r="F255" s="262" t="s">
        <v>308</v>
      </c>
      <c r="G255" s="260"/>
      <c r="H255" s="263">
        <v>11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9" t="s">
        <v>131</v>
      </c>
      <c r="AU255" s="269" t="s">
        <v>89</v>
      </c>
      <c r="AV255" s="14" t="s">
        <v>89</v>
      </c>
      <c r="AW255" s="14" t="s">
        <v>36</v>
      </c>
      <c r="AX255" s="14" t="s">
        <v>87</v>
      </c>
      <c r="AY255" s="269" t="s">
        <v>120</v>
      </c>
    </row>
    <row r="256" spans="1:65" s="2" customFormat="1" ht="21.75" customHeight="1">
      <c r="A256" s="39"/>
      <c r="B256" s="40"/>
      <c r="C256" s="232" t="s">
        <v>309</v>
      </c>
      <c r="D256" s="232" t="s">
        <v>122</v>
      </c>
      <c r="E256" s="233" t="s">
        <v>310</v>
      </c>
      <c r="F256" s="234" t="s">
        <v>311</v>
      </c>
      <c r="G256" s="235" t="s">
        <v>294</v>
      </c>
      <c r="H256" s="236">
        <v>11</v>
      </c>
      <c r="I256" s="237"/>
      <c r="J256" s="238">
        <f>ROUND(I256*H256,2)</f>
        <v>0</v>
      </c>
      <c r="K256" s="234" t="s">
        <v>126</v>
      </c>
      <c r="L256" s="45"/>
      <c r="M256" s="239" t="s">
        <v>1</v>
      </c>
      <c r="N256" s="240" t="s">
        <v>44</v>
      </c>
      <c r="O256" s="92"/>
      <c r="P256" s="241">
        <f>O256*H256</f>
        <v>0</v>
      </c>
      <c r="Q256" s="241">
        <v>0.00016</v>
      </c>
      <c r="R256" s="241">
        <f>Q256*H256</f>
        <v>0.00176</v>
      </c>
      <c r="S256" s="241">
        <v>0</v>
      </c>
      <c r="T256" s="242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3" t="s">
        <v>127</v>
      </c>
      <c r="AT256" s="243" t="s">
        <v>122</v>
      </c>
      <c r="AU256" s="243" t="s">
        <v>89</v>
      </c>
      <c r="AY256" s="18" t="s">
        <v>120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8" t="s">
        <v>87</v>
      </c>
      <c r="BK256" s="244">
        <f>ROUND(I256*H256,2)</f>
        <v>0</v>
      </c>
      <c r="BL256" s="18" t="s">
        <v>127</v>
      </c>
      <c r="BM256" s="243" t="s">
        <v>312</v>
      </c>
    </row>
    <row r="257" spans="1:47" s="2" customFormat="1" ht="12">
      <c r="A257" s="39"/>
      <c r="B257" s="40"/>
      <c r="C257" s="41"/>
      <c r="D257" s="245" t="s">
        <v>129</v>
      </c>
      <c r="E257" s="41"/>
      <c r="F257" s="246" t="s">
        <v>313</v>
      </c>
      <c r="G257" s="41"/>
      <c r="H257" s="41"/>
      <c r="I257" s="141"/>
      <c r="J257" s="41"/>
      <c r="K257" s="41"/>
      <c r="L257" s="45"/>
      <c r="M257" s="247"/>
      <c r="N257" s="24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129</v>
      </c>
      <c r="AU257" s="18" t="s">
        <v>89</v>
      </c>
    </row>
    <row r="258" spans="1:51" s="13" customFormat="1" ht="12">
      <c r="A258" s="13"/>
      <c r="B258" s="249"/>
      <c r="C258" s="250"/>
      <c r="D258" s="245" t="s">
        <v>131</v>
      </c>
      <c r="E258" s="251" t="s">
        <v>1</v>
      </c>
      <c r="F258" s="252" t="s">
        <v>132</v>
      </c>
      <c r="G258" s="250"/>
      <c r="H258" s="251" t="s">
        <v>1</v>
      </c>
      <c r="I258" s="253"/>
      <c r="J258" s="250"/>
      <c r="K258" s="250"/>
      <c r="L258" s="254"/>
      <c r="M258" s="255"/>
      <c r="N258" s="256"/>
      <c r="O258" s="256"/>
      <c r="P258" s="256"/>
      <c r="Q258" s="256"/>
      <c r="R258" s="256"/>
      <c r="S258" s="256"/>
      <c r="T258" s="25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8" t="s">
        <v>131</v>
      </c>
      <c r="AU258" s="258" t="s">
        <v>89</v>
      </c>
      <c r="AV258" s="13" t="s">
        <v>87</v>
      </c>
      <c r="AW258" s="13" t="s">
        <v>36</v>
      </c>
      <c r="AX258" s="13" t="s">
        <v>79</v>
      </c>
      <c r="AY258" s="258" t="s">
        <v>120</v>
      </c>
    </row>
    <row r="259" spans="1:51" s="14" customFormat="1" ht="12">
      <c r="A259" s="14"/>
      <c r="B259" s="259"/>
      <c r="C259" s="260"/>
      <c r="D259" s="245" t="s">
        <v>131</v>
      </c>
      <c r="E259" s="261" t="s">
        <v>1</v>
      </c>
      <c r="F259" s="262" t="s">
        <v>308</v>
      </c>
      <c r="G259" s="260"/>
      <c r="H259" s="263">
        <v>11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9" t="s">
        <v>131</v>
      </c>
      <c r="AU259" s="269" t="s">
        <v>89</v>
      </c>
      <c r="AV259" s="14" t="s">
        <v>89</v>
      </c>
      <c r="AW259" s="14" t="s">
        <v>36</v>
      </c>
      <c r="AX259" s="14" t="s">
        <v>87</v>
      </c>
      <c r="AY259" s="269" t="s">
        <v>120</v>
      </c>
    </row>
    <row r="260" spans="1:63" s="12" customFormat="1" ht="22.8" customHeight="1">
      <c r="A260" s="12"/>
      <c r="B260" s="216"/>
      <c r="C260" s="217"/>
      <c r="D260" s="218" t="s">
        <v>78</v>
      </c>
      <c r="E260" s="230" t="s">
        <v>314</v>
      </c>
      <c r="F260" s="230" t="s">
        <v>315</v>
      </c>
      <c r="G260" s="217"/>
      <c r="H260" s="217"/>
      <c r="I260" s="220"/>
      <c r="J260" s="231">
        <f>BK260</f>
        <v>0</v>
      </c>
      <c r="K260" s="217"/>
      <c r="L260" s="222"/>
      <c r="M260" s="223"/>
      <c r="N260" s="224"/>
      <c r="O260" s="224"/>
      <c r="P260" s="225">
        <f>SUM(P261:P272)</f>
        <v>0</v>
      </c>
      <c r="Q260" s="224"/>
      <c r="R260" s="225">
        <f>SUM(R261:R272)</f>
        <v>0</v>
      </c>
      <c r="S260" s="224"/>
      <c r="T260" s="226">
        <f>SUM(T261:T272)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7" t="s">
        <v>87</v>
      </c>
      <c r="AT260" s="228" t="s">
        <v>78</v>
      </c>
      <c r="AU260" s="228" t="s">
        <v>87</v>
      </c>
      <c r="AY260" s="227" t="s">
        <v>120</v>
      </c>
      <c r="BK260" s="229">
        <f>SUM(BK261:BK272)</f>
        <v>0</v>
      </c>
    </row>
    <row r="261" spans="1:65" s="2" customFormat="1" ht="16.5" customHeight="1">
      <c r="A261" s="39"/>
      <c r="B261" s="40"/>
      <c r="C261" s="232" t="s">
        <v>316</v>
      </c>
      <c r="D261" s="232" t="s">
        <v>122</v>
      </c>
      <c r="E261" s="233" t="s">
        <v>317</v>
      </c>
      <c r="F261" s="234" t="s">
        <v>318</v>
      </c>
      <c r="G261" s="235" t="s">
        <v>177</v>
      </c>
      <c r="H261" s="236">
        <v>0.49</v>
      </c>
      <c r="I261" s="237"/>
      <c r="J261" s="238">
        <f>ROUND(I261*H261,2)</f>
        <v>0</v>
      </c>
      <c r="K261" s="234" t="s">
        <v>1</v>
      </c>
      <c r="L261" s="45"/>
      <c r="M261" s="239" t="s">
        <v>1</v>
      </c>
      <c r="N261" s="240" t="s">
        <v>44</v>
      </c>
      <c r="O261" s="92"/>
      <c r="P261" s="241">
        <f>O261*H261</f>
        <v>0</v>
      </c>
      <c r="Q261" s="241">
        <v>0</v>
      </c>
      <c r="R261" s="241">
        <f>Q261*H261</f>
        <v>0</v>
      </c>
      <c r="S261" s="241">
        <v>0</v>
      </c>
      <c r="T261" s="242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3" t="s">
        <v>127</v>
      </c>
      <c r="AT261" s="243" t="s">
        <v>122</v>
      </c>
      <c r="AU261" s="243" t="s">
        <v>89</v>
      </c>
      <c r="AY261" s="18" t="s">
        <v>120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18" t="s">
        <v>87</v>
      </c>
      <c r="BK261" s="244">
        <f>ROUND(I261*H261,2)</f>
        <v>0</v>
      </c>
      <c r="BL261" s="18" t="s">
        <v>127</v>
      </c>
      <c r="BM261" s="243" t="s">
        <v>319</v>
      </c>
    </row>
    <row r="262" spans="1:47" s="2" customFormat="1" ht="12">
      <c r="A262" s="39"/>
      <c r="B262" s="40"/>
      <c r="C262" s="41"/>
      <c r="D262" s="245" t="s">
        <v>129</v>
      </c>
      <c r="E262" s="41"/>
      <c r="F262" s="246" t="s">
        <v>320</v>
      </c>
      <c r="G262" s="41"/>
      <c r="H262" s="41"/>
      <c r="I262" s="141"/>
      <c r="J262" s="41"/>
      <c r="K262" s="41"/>
      <c r="L262" s="45"/>
      <c r="M262" s="247"/>
      <c r="N262" s="248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129</v>
      </c>
      <c r="AU262" s="18" t="s">
        <v>89</v>
      </c>
    </row>
    <row r="263" spans="1:51" s="14" customFormat="1" ht="12">
      <c r="A263" s="14"/>
      <c r="B263" s="259"/>
      <c r="C263" s="260"/>
      <c r="D263" s="245" t="s">
        <v>131</v>
      </c>
      <c r="E263" s="261" t="s">
        <v>1</v>
      </c>
      <c r="F263" s="262" t="s">
        <v>321</v>
      </c>
      <c r="G263" s="260"/>
      <c r="H263" s="263">
        <v>0.49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9" t="s">
        <v>131</v>
      </c>
      <c r="AU263" s="269" t="s">
        <v>89</v>
      </c>
      <c r="AV263" s="14" t="s">
        <v>89</v>
      </c>
      <c r="AW263" s="14" t="s">
        <v>36</v>
      </c>
      <c r="AX263" s="14" t="s">
        <v>87</v>
      </c>
      <c r="AY263" s="269" t="s">
        <v>120</v>
      </c>
    </row>
    <row r="264" spans="1:65" s="2" customFormat="1" ht="21.75" customHeight="1">
      <c r="A264" s="39"/>
      <c r="B264" s="40"/>
      <c r="C264" s="232" t="s">
        <v>322</v>
      </c>
      <c r="D264" s="232" t="s">
        <v>122</v>
      </c>
      <c r="E264" s="233" t="s">
        <v>323</v>
      </c>
      <c r="F264" s="234" t="s">
        <v>324</v>
      </c>
      <c r="G264" s="235" t="s">
        <v>177</v>
      </c>
      <c r="H264" s="236">
        <v>6.86</v>
      </c>
      <c r="I264" s="237"/>
      <c r="J264" s="238">
        <f>ROUND(I264*H264,2)</f>
        <v>0</v>
      </c>
      <c r="K264" s="234" t="s">
        <v>1</v>
      </c>
      <c r="L264" s="45"/>
      <c r="M264" s="239" t="s">
        <v>1</v>
      </c>
      <c r="N264" s="240" t="s">
        <v>44</v>
      </c>
      <c r="O264" s="92"/>
      <c r="P264" s="241">
        <f>O264*H264</f>
        <v>0</v>
      </c>
      <c r="Q264" s="241">
        <v>0</v>
      </c>
      <c r="R264" s="241">
        <f>Q264*H264</f>
        <v>0</v>
      </c>
      <c r="S264" s="241">
        <v>0</v>
      </c>
      <c r="T264" s="242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3" t="s">
        <v>127</v>
      </c>
      <c r="AT264" s="243" t="s">
        <v>122</v>
      </c>
      <c r="AU264" s="243" t="s">
        <v>89</v>
      </c>
      <c r="AY264" s="18" t="s">
        <v>120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8" t="s">
        <v>87</v>
      </c>
      <c r="BK264" s="244">
        <f>ROUND(I264*H264,2)</f>
        <v>0</v>
      </c>
      <c r="BL264" s="18" t="s">
        <v>127</v>
      </c>
      <c r="BM264" s="243" t="s">
        <v>325</v>
      </c>
    </row>
    <row r="265" spans="1:47" s="2" customFormat="1" ht="12">
      <c r="A265" s="39"/>
      <c r="B265" s="40"/>
      <c r="C265" s="41"/>
      <c r="D265" s="245" t="s">
        <v>129</v>
      </c>
      <c r="E265" s="41"/>
      <c r="F265" s="246" t="s">
        <v>326</v>
      </c>
      <c r="G265" s="41"/>
      <c r="H265" s="41"/>
      <c r="I265" s="141"/>
      <c r="J265" s="41"/>
      <c r="K265" s="41"/>
      <c r="L265" s="45"/>
      <c r="M265" s="247"/>
      <c r="N265" s="24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129</v>
      </c>
      <c r="AU265" s="18" t="s">
        <v>89</v>
      </c>
    </row>
    <row r="266" spans="1:51" s="14" customFormat="1" ht="12">
      <c r="A266" s="14"/>
      <c r="B266" s="259"/>
      <c r="C266" s="260"/>
      <c r="D266" s="245" t="s">
        <v>131</v>
      </c>
      <c r="E266" s="261" t="s">
        <v>1</v>
      </c>
      <c r="F266" s="262" t="s">
        <v>327</v>
      </c>
      <c r="G266" s="260"/>
      <c r="H266" s="263">
        <v>6.86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9" t="s">
        <v>131</v>
      </c>
      <c r="AU266" s="269" t="s">
        <v>89</v>
      </c>
      <c r="AV266" s="14" t="s">
        <v>89</v>
      </c>
      <c r="AW266" s="14" t="s">
        <v>36</v>
      </c>
      <c r="AX266" s="14" t="s">
        <v>87</v>
      </c>
      <c r="AY266" s="269" t="s">
        <v>120</v>
      </c>
    </row>
    <row r="267" spans="1:65" s="2" customFormat="1" ht="21.75" customHeight="1">
      <c r="A267" s="39"/>
      <c r="B267" s="40"/>
      <c r="C267" s="232" t="s">
        <v>328</v>
      </c>
      <c r="D267" s="232" t="s">
        <v>122</v>
      </c>
      <c r="E267" s="233" t="s">
        <v>329</v>
      </c>
      <c r="F267" s="234" t="s">
        <v>330</v>
      </c>
      <c r="G267" s="235" t="s">
        <v>177</v>
      </c>
      <c r="H267" s="236">
        <v>0.49</v>
      </c>
      <c r="I267" s="237"/>
      <c r="J267" s="238">
        <f>ROUND(I267*H267,2)</f>
        <v>0</v>
      </c>
      <c r="K267" s="234" t="s">
        <v>1</v>
      </c>
      <c r="L267" s="45"/>
      <c r="M267" s="239" t="s">
        <v>1</v>
      </c>
      <c r="N267" s="240" t="s">
        <v>44</v>
      </c>
      <c r="O267" s="92"/>
      <c r="P267" s="241">
        <f>O267*H267</f>
        <v>0</v>
      </c>
      <c r="Q267" s="241">
        <v>0</v>
      </c>
      <c r="R267" s="241">
        <f>Q267*H267</f>
        <v>0</v>
      </c>
      <c r="S267" s="241">
        <v>0</v>
      </c>
      <c r="T267" s="242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3" t="s">
        <v>127</v>
      </c>
      <c r="AT267" s="243" t="s">
        <v>122</v>
      </c>
      <c r="AU267" s="243" t="s">
        <v>89</v>
      </c>
      <c r="AY267" s="18" t="s">
        <v>120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8" t="s">
        <v>87</v>
      </c>
      <c r="BK267" s="244">
        <f>ROUND(I267*H267,2)</f>
        <v>0</v>
      </c>
      <c r="BL267" s="18" t="s">
        <v>127</v>
      </c>
      <c r="BM267" s="243" t="s">
        <v>331</v>
      </c>
    </row>
    <row r="268" spans="1:47" s="2" customFormat="1" ht="12">
      <c r="A268" s="39"/>
      <c r="B268" s="40"/>
      <c r="C268" s="41"/>
      <c r="D268" s="245" t="s">
        <v>129</v>
      </c>
      <c r="E268" s="41"/>
      <c r="F268" s="246" t="s">
        <v>332</v>
      </c>
      <c r="G268" s="41"/>
      <c r="H268" s="41"/>
      <c r="I268" s="141"/>
      <c r="J268" s="41"/>
      <c r="K268" s="41"/>
      <c r="L268" s="45"/>
      <c r="M268" s="247"/>
      <c r="N268" s="248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129</v>
      </c>
      <c r="AU268" s="18" t="s">
        <v>89</v>
      </c>
    </row>
    <row r="269" spans="1:51" s="14" customFormat="1" ht="12">
      <c r="A269" s="14"/>
      <c r="B269" s="259"/>
      <c r="C269" s="260"/>
      <c r="D269" s="245" t="s">
        <v>131</v>
      </c>
      <c r="E269" s="261" t="s">
        <v>1</v>
      </c>
      <c r="F269" s="262" t="s">
        <v>333</v>
      </c>
      <c r="G269" s="260"/>
      <c r="H269" s="263">
        <v>0.49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9" t="s">
        <v>131</v>
      </c>
      <c r="AU269" s="269" t="s">
        <v>89</v>
      </c>
      <c r="AV269" s="14" t="s">
        <v>89</v>
      </c>
      <c r="AW269" s="14" t="s">
        <v>36</v>
      </c>
      <c r="AX269" s="14" t="s">
        <v>87</v>
      </c>
      <c r="AY269" s="269" t="s">
        <v>120</v>
      </c>
    </row>
    <row r="270" spans="1:65" s="2" customFormat="1" ht="33" customHeight="1">
      <c r="A270" s="39"/>
      <c r="B270" s="40"/>
      <c r="C270" s="232" t="s">
        <v>334</v>
      </c>
      <c r="D270" s="232" t="s">
        <v>122</v>
      </c>
      <c r="E270" s="233" t="s">
        <v>335</v>
      </c>
      <c r="F270" s="234" t="s">
        <v>336</v>
      </c>
      <c r="G270" s="235" t="s">
        <v>177</v>
      </c>
      <c r="H270" s="236">
        <v>0.49</v>
      </c>
      <c r="I270" s="237"/>
      <c r="J270" s="238">
        <f>ROUND(I270*H270,2)</f>
        <v>0</v>
      </c>
      <c r="K270" s="234" t="s">
        <v>1</v>
      </c>
      <c r="L270" s="45"/>
      <c r="M270" s="239" t="s">
        <v>1</v>
      </c>
      <c r="N270" s="240" t="s">
        <v>44</v>
      </c>
      <c r="O270" s="92"/>
      <c r="P270" s="241">
        <f>O270*H270</f>
        <v>0</v>
      </c>
      <c r="Q270" s="241">
        <v>0</v>
      </c>
      <c r="R270" s="241">
        <f>Q270*H270</f>
        <v>0</v>
      </c>
      <c r="S270" s="241">
        <v>0</v>
      </c>
      <c r="T270" s="242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3" t="s">
        <v>127</v>
      </c>
      <c r="AT270" s="243" t="s">
        <v>122</v>
      </c>
      <c r="AU270" s="243" t="s">
        <v>89</v>
      </c>
      <c r="AY270" s="18" t="s">
        <v>120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8" t="s">
        <v>87</v>
      </c>
      <c r="BK270" s="244">
        <f>ROUND(I270*H270,2)</f>
        <v>0</v>
      </c>
      <c r="BL270" s="18" t="s">
        <v>127</v>
      </c>
      <c r="BM270" s="243" t="s">
        <v>337</v>
      </c>
    </row>
    <row r="271" spans="1:47" s="2" customFormat="1" ht="12">
      <c r="A271" s="39"/>
      <c r="B271" s="40"/>
      <c r="C271" s="41"/>
      <c r="D271" s="245" t="s">
        <v>129</v>
      </c>
      <c r="E271" s="41"/>
      <c r="F271" s="246" t="s">
        <v>336</v>
      </c>
      <c r="G271" s="41"/>
      <c r="H271" s="41"/>
      <c r="I271" s="141"/>
      <c r="J271" s="41"/>
      <c r="K271" s="41"/>
      <c r="L271" s="45"/>
      <c r="M271" s="247"/>
      <c r="N271" s="24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129</v>
      </c>
      <c r="AU271" s="18" t="s">
        <v>89</v>
      </c>
    </row>
    <row r="272" spans="1:51" s="14" customFormat="1" ht="12">
      <c r="A272" s="14"/>
      <c r="B272" s="259"/>
      <c r="C272" s="260"/>
      <c r="D272" s="245" t="s">
        <v>131</v>
      </c>
      <c r="E272" s="261" t="s">
        <v>1</v>
      </c>
      <c r="F272" s="262" t="s">
        <v>321</v>
      </c>
      <c r="G272" s="260"/>
      <c r="H272" s="263">
        <v>0.49</v>
      </c>
      <c r="I272" s="264"/>
      <c r="J272" s="260"/>
      <c r="K272" s="260"/>
      <c r="L272" s="265"/>
      <c r="M272" s="266"/>
      <c r="N272" s="267"/>
      <c r="O272" s="267"/>
      <c r="P272" s="267"/>
      <c r="Q272" s="267"/>
      <c r="R272" s="267"/>
      <c r="S272" s="267"/>
      <c r="T272" s="26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9" t="s">
        <v>131</v>
      </c>
      <c r="AU272" s="269" t="s">
        <v>89</v>
      </c>
      <c r="AV272" s="14" t="s">
        <v>89</v>
      </c>
      <c r="AW272" s="14" t="s">
        <v>36</v>
      </c>
      <c r="AX272" s="14" t="s">
        <v>87</v>
      </c>
      <c r="AY272" s="269" t="s">
        <v>120</v>
      </c>
    </row>
    <row r="273" spans="1:63" s="12" customFormat="1" ht="22.8" customHeight="1">
      <c r="A273" s="12"/>
      <c r="B273" s="216"/>
      <c r="C273" s="217"/>
      <c r="D273" s="218" t="s">
        <v>78</v>
      </c>
      <c r="E273" s="230" t="s">
        <v>338</v>
      </c>
      <c r="F273" s="230" t="s">
        <v>339</v>
      </c>
      <c r="G273" s="217"/>
      <c r="H273" s="217"/>
      <c r="I273" s="220"/>
      <c r="J273" s="231">
        <f>BK273</f>
        <v>0</v>
      </c>
      <c r="K273" s="217"/>
      <c r="L273" s="222"/>
      <c r="M273" s="223"/>
      <c r="N273" s="224"/>
      <c r="O273" s="224"/>
      <c r="P273" s="225">
        <f>SUM(P274:P275)</f>
        <v>0</v>
      </c>
      <c r="Q273" s="224"/>
      <c r="R273" s="225">
        <f>SUM(R274:R275)</f>
        <v>0</v>
      </c>
      <c r="S273" s="224"/>
      <c r="T273" s="226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7" t="s">
        <v>87</v>
      </c>
      <c r="AT273" s="228" t="s">
        <v>78</v>
      </c>
      <c r="AU273" s="228" t="s">
        <v>87</v>
      </c>
      <c r="AY273" s="227" t="s">
        <v>120</v>
      </c>
      <c r="BK273" s="229">
        <f>SUM(BK274:BK275)</f>
        <v>0</v>
      </c>
    </row>
    <row r="274" spans="1:65" s="2" customFormat="1" ht="21.75" customHeight="1">
      <c r="A274" s="39"/>
      <c r="B274" s="40"/>
      <c r="C274" s="232" t="s">
        <v>340</v>
      </c>
      <c r="D274" s="232" t="s">
        <v>122</v>
      </c>
      <c r="E274" s="233" t="s">
        <v>341</v>
      </c>
      <c r="F274" s="234" t="s">
        <v>342</v>
      </c>
      <c r="G274" s="235" t="s">
        <v>177</v>
      </c>
      <c r="H274" s="236">
        <v>510.85</v>
      </c>
      <c r="I274" s="237"/>
      <c r="J274" s="238">
        <f>ROUND(I274*H274,2)</f>
        <v>0</v>
      </c>
      <c r="K274" s="234" t="s">
        <v>126</v>
      </c>
      <c r="L274" s="45"/>
      <c r="M274" s="239" t="s">
        <v>1</v>
      </c>
      <c r="N274" s="240" t="s">
        <v>44</v>
      </c>
      <c r="O274" s="92"/>
      <c r="P274" s="241">
        <f>O274*H274</f>
        <v>0</v>
      </c>
      <c r="Q274" s="241">
        <v>0</v>
      </c>
      <c r="R274" s="241">
        <f>Q274*H274</f>
        <v>0</v>
      </c>
      <c r="S274" s="241">
        <v>0</v>
      </c>
      <c r="T274" s="242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3" t="s">
        <v>127</v>
      </c>
      <c r="AT274" s="243" t="s">
        <v>122</v>
      </c>
      <c r="AU274" s="243" t="s">
        <v>89</v>
      </c>
      <c r="AY274" s="18" t="s">
        <v>120</v>
      </c>
      <c r="BE274" s="244">
        <f>IF(N274="základní",J274,0)</f>
        <v>0</v>
      </c>
      <c r="BF274" s="244">
        <f>IF(N274="snížená",J274,0)</f>
        <v>0</v>
      </c>
      <c r="BG274" s="244">
        <f>IF(N274="zákl. přenesená",J274,0)</f>
        <v>0</v>
      </c>
      <c r="BH274" s="244">
        <f>IF(N274="sníž. přenesená",J274,0)</f>
        <v>0</v>
      </c>
      <c r="BI274" s="244">
        <f>IF(N274="nulová",J274,0)</f>
        <v>0</v>
      </c>
      <c r="BJ274" s="18" t="s">
        <v>87</v>
      </c>
      <c r="BK274" s="244">
        <f>ROUND(I274*H274,2)</f>
        <v>0</v>
      </c>
      <c r="BL274" s="18" t="s">
        <v>127</v>
      </c>
      <c r="BM274" s="243" t="s">
        <v>343</v>
      </c>
    </row>
    <row r="275" spans="1:47" s="2" customFormat="1" ht="12">
      <c r="A275" s="39"/>
      <c r="B275" s="40"/>
      <c r="C275" s="41"/>
      <c r="D275" s="245" t="s">
        <v>129</v>
      </c>
      <c r="E275" s="41"/>
      <c r="F275" s="246" t="s">
        <v>344</v>
      </c>
      <c r="G275" s="41"/>
      <c r="H275" s="41"/>
      <c r="I275" s="141"/>
      <c r="J275" s="41"/>
      <c r="K275" s="41"/>
      <c r="L275" s="45"/>
      <c r="M275" s="247"/>
      <c r="N275" s="24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129</v>
      </c>
      <c r="AU275" s="18" t="s">
        <v>89</v>
      </c>
    </row>
    <row r="276" spans="1:63" s="12" customFormat="1" ht="25.9" customHeight="1">
      <c r="A276" s="12"/>
      <c r="B276" s="216"/>
      <c r="C276" s="217"/>
      <c r="D276" s="218" t="s">
        <v>78</v>
      </c>
      <c r="E276" s="219" t="s">
        <v>345</v>
      </c>
      <c r="F276" s="219" t="s">
        <v>346</v>
      </c>
      <c r="G276" s="217"/>
      <c r="H276" s="217"/>
      <c r="I276" s="220"/>
      <c r="J276" s="221">
        <f>BK276</f>
        <v>0</v>
      </c>
      <c r="K276" s="217"/>
      <c r="L276" s="222"/>
      <c r="M276" s="223"/>
      <c r="N276" s="224"/>
      <c r="O276" s="224"/>
      <c r="P276" s="225">
        <f>SUM(P277:P288)</f>
        <v>0</v>
      </c>
      <c r="Q276" s="224"/>
      <c r="R276" s="225">
        <f>SUM(R277:R288)</f>
        <v>0</v>
      </c>
      <c r="S276" s="224"/>
      <c r="T276" s="226">
        <f>SUM(T277:T288)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7" t="s">
        <v>155</v>
      </c>
      <c r="AT276" s="228" t="s">
        <v>78</v>
      </c>
      <c r="AU276" s="228" t="s">
        <v>79</v>
      </c>
      <c r="AY276" s="227" t="s">
        <v>120</v>
      </c>
      <c r="BK276" s="229">
        <f>SUM(BK277:BK288)</f>
        <v>0</v>
      </c>
    </row>
    <row r="277" spans="1:65" s="2" customFormat="1" ht="16.5" customHeight="1">
      <c r="A277" s="39"/>
      <c r="B277" s="40"/>
      <c r="C277" s="232" t="s">
        <v>347</v>
      </c>
      <c r="D277" s="232" t="s">
        <v>122</v>
      </c>
      <c r="E277" s="233" t="s">
        <v>348</v>
      </c>
      <c r="F277" s="234" t="s">
        <v>349</v>
      </c>
      <c r="G277" s="235" t="s">
        <v>350</v>
      </c>
      <c r="H277" s="236">
        <v>1</v>
      </c>
      <c r="I277" s="237"/>
      <c r="J277" s="238">
        <f>ROUND(I277*H277,2)</f>
        <v>0</v>
      </c>
      <c r="K277" s="234" t="s">
        <v>1</v>
      </c>
      <c r="L277" s="45"/>
      <c r="M277" s="239" t="s">
        <v>1</v>
      </c>
      <c r="N277" s="240" t="s">
        <v>44</v>
      </c>
      <c r="O277" s="92"/>
      <c r="P277" s="241">
        <f>O277*H277</f>
        <v>0</v>
      </c>
      <c r="Q277" s="241">
        <v>0</v>
      </c>
      <c r="R277" s="241">
        <f>Q277*H277</f>
        <v>0</v>
      </c>
      <c r="S277" s="241">
        <v>0</v>
      </c>
      <c r="T277" s="242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3" t="s">
        <v>127</v>
      </c>
      <c r="AT277" s="243" t="s">
        <v>122</v>
      </c>
      <c r="AU277" s="243" t="s">
        <v>87</v>
      </c>
      <c r="AY277" s="18" t="s">
        <v>120</v>
      </c>
      <c r="BE277" s="244">
        <f>IF(N277="základní",J277,0)</f>
        <v>0</v>
      </c>
      <c r="BF277" s="244">
        <f>IF(N277="snížená",J277,0)</f>
        <v>0</v>
      </c>
      <c r="BG277" s="244">
        <f>IF(N277="zákl. přenesená",J277,0)</f>
        <v>0</v>
      </c>
      <c r="BH277" s="244">
        <f>IF(N277="sníž. přenesená",J277,0)</f>
        <v>0</v>
      </c>
      <c r="BI277" s="244">
        <f>IF(N277="nulová",J277,0)</f>
        <v>0</v>
      </c>
      <c r="BJ277" s="18" t="s">
        <v>87</v>
      </c>
      <c r="BK277" s="244">
        <f>ROUND(I277*H277,2)</f>
        <v>0</v>
      </c>
      <c r="BL277" s="18" t="s">
        <v>127</v>
      </c>
      <c r="BM277" s="243" t="s">
        <v>351</v>
      </c>
    </row>
    <row r="278" spans="1:47" s="2" customFormat="1" ht="12">
      <c r="A278" s="39"/>
      <c r="B278" s="40"/>
      <c r="C278" s="41"/>
      <c r="D278" s="245" t="s">
        <v>129</v>
      </c>
      <c r="E278" s="41"/>
      <c r="F278" s="246" t="s">
        <v>349</v>
      </c>
      <c r="G278" s="41"/>
      <c r="H278" s="41"/>
      <c r="I278" s="141"/>
      <c r="J278" s="41"/>
      <c r="K278" s="41"/>
      <c r="L278" s="45"/>
      <c r="M278" s="247"/>
      <c r="N278" s="24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129</v>
      </c>
      <c r="AU278" s="18" t="s">
        <v>87</v>
      </c>
    </row>
    <row r="279" spans="1:65" s="2" customFormat="1" ht="16.5" customHeight="1">
      <c r="A279" s="39"/>
      <c r="B279" s="40"/>
      <c r="C279" s="232" t="s">
        <v>352</v>
      </c>
      <c r="D279" s="232" t="s">
        <v>122</v>
      </c>
      <c r="E279" s="233" t="s">
        <v>353</v>
      </c>
      <c r="F279" s="234" t="s">
        <v>354</v>
      </c>
      <c r="G279" s="235" t="s">
        <v>350</v>
      </c>
      <c r="H279" s="236">
        <v>1</v>
      </c>
      <c r="I279" s="237"/>
      <c r="J279" s="238">
        <f>ROUND(I279*H279,2)</f>
        <v>0</v>
      </c>
      <c r="K279" s="234" t="s">
        <v>1</v>
      </c>
      <c r="L279" s="45"/>
      <c r="M279" s="239" t="s">
        <v>1</v>
      </c>
      <c r="N279" s="240" t="s">
        <v>44</v>
      </c>
      <c r="O279" s="92"/>
      <c r="P279" s="241">
        <f>O279*H279</f>
        <v>0</v>
      </c>
      <c r="Q279" s="241">
        <v>0</v>
      </c>
      <c r="R279" s="241">
        <f>Q279*H279</f>
        <v>0</v>
      </c>
      <c r="S279" s="241">
        <v>0</v>
      </c>
      <c r="T279" s="242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3" t="s">
        <v>127</v>
      </c>
      <c r="AT279" s="243" t="s">
        <v>122</v>
      </c>
      <c r="AU279" s="243" t="s">
        <v>87</v>
      </c>
      <c r="AY279" s="18" t="s">
        <v>120</v>
      </c>
      <c r="BE279" s="244">
        <f>IF(N279="základní",J279,0)</f>
        <v>0</v>
      </c>
      <c r="BF279" s="244">
        <f>IF(N279="snížená",J279,0)</f>
        <v>0</v>
      </c>
      <c r="BG279" s="244">
        <f>IF(N279="zákl. přenesená",J279,0)</f>
        <v>0</v>
      </c>
      <c r="BH279" s="244">
        <f>IF(N279="sníž. přenesená",J279,0)</f>
        <v>0</v>
      </c>
      <c r="BI279" s="244">
        <f>IF(N279="nulová",J279,0)</f>
        <v>0</v>
      </c>
      <c r="BJ279" s="18" t="s">
        <v>87</v>
      </c>
      <c r="BK279" s="244">
        <f>ROUND(I279*H279,2)</f>
        <v>0</v>
      </c>
      <c r="BL279" s="18" t="s">
        <v>127</v>
      </c>
      <c r="BM279" s="243" t="s">
        <v>355</v>
      </c>
    </row>
    <row r="280" spans="1:47" s="2" customFormat="1" ht="12">
      <c r="A280" s="39"/>
      <c r="B280" s="40"/>
      <c r="C280" s="41"/>
      <c r="D280" s="245" t="s">
        <v>129</v>
      </c>
      <c r="E280" s="41"/>
      <c r="F280" s="246" t="s">
        <v>354</v>
      </c>
      <c r="G280" s="41"/>
      <c r="H280" s="41"/>
      <c r="I280" s="141"/>
      <c r="J280" s="41"/>
      <c r="K280" s="41"/>
      <c r="L280" s="45"/>
      <c r="M280" s="247"/>
      <c r="N280" s="24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129</v>
      </c>
      <c r="AU280" s="18" t="s">
        <v>87</v>
      </c>
    </row>
    <row r="281" spans="1:65" s="2" customFormat="1" ht="55.5" customHeight="1">
      <c r="A281" s="39"/>
      <c r="B281" s="40"/>
      <c r="C281" s="232" t="s">
        <v>356</v>
      </c>
      <c r="D281" s="232" t="s">
        <v>122</v>
      </c>
      <c r="E281" s="233" t="s">
        <v>357</v>
      </c>
      <c r="F281" s="234" t="s">
        <v>358</v>
      </c>
      <c r="G281" s="235" t="s">
        <v>350</v>
      </c>
      <c r="H281" s="236">
        <v>1</v>
      </c>
      <c r="I281" s="237"/>
      <c r="J281" s="238">
        <f>ROUND(I281*H281,2)</f>
        <v>0</v>
      </c>
      <c r="K281" s="234" t="s">
        <v>1</v>
      </c>
      <c r="L281" s="45"/>
      <c r="M281" s="239" t="s">
        <v>1</v>
      </c>
      <c r="N281" s="240" t="s">
        <v>44</v>
      </c>
      <c r="O281" s="92"/>
      <c r="P281" s="241">
        <f>O281*H281</f>
        <v>0</v>
      </c>
      <c r="Q281" s="241">
        <v>0</v>
      </c>
      <c r="R281" s="241">
        <f>Q281*H281</f>
        <v>0</v>
      </c>
      <c r="S281" s="241">
        <v>0</v>
      </c>
      <c r="T281" s="242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3" t="s">
        <v>127</v>
      </c>
      <c r="AT281" s="243" t="s">
        <v>122</v>
      </c>
      <c r="AU281" s="243" t="s">
        <v>87</v>
      </c>
      <c r="AY281" s="18" t="s">
        <v>120</v>
      </c>
      <c r="BE281" s="244">
        <f>IF(N281="základní",J281,0)</f>
        <v>0</v>
      </c>
      <c r="BF281" s="244">
        <f>IF(N281="snížená",J281,0)</f>
        <v>0</v>
      </c>
      <c r="BG281" s="244">
        <f>IF(N281="zákl. přenesená",J281,0)</f>
        <v>0</v>
      </c>
      <c r="BH281" s="244">
        <f>IF(N281="sníž. přenesená",J281,0)</f>
        <v>0</v>
      </c>
      <c r="BI281" s="244">
        <f>IF(N281="nulová",J281,0)</f>
        <v>0</v>
      </c>
      <c r="BJ281" s="18" t="s">
        <v>87</v>
      </c>
      <c r="BK281" s="244">
        <f>ROUND(I281*H281,2)</f>
        <v>0</v>
      </c>
      <c r="BL281" s="18" t="s">
        <v>127</v>
      </c>
      <c r="BM281" s="243" t="s">
        <v>359</v>
      </c>
    </row>
    <row r="282" spans="1:47" s="2" customFormat="1" ht="12">
      <c r="A282" s="39"/>
      <c r="B282" s="40"/>
      <c r="C282" s="41"/>
      <c r="D282" s="245" t="s">
        <v>129</v>
      </c>
      <c r="E282" s="41"/>
      <c r="F282" s="246" t="s">
        <v>360</v>
      </c>
      <c r="G282" s="41"/>
      <c r="H282" s="41"/>
      <c r="I282" s="141"/>
      <c r="J282" s="41"/>
      <c r="K282" s="41"/>
      <c r="L282" s="45"/>
      <c r="M282" s="247"/>
      <c r="N282" s="24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129</v>
      </c>
      <c r="AU282" s="18" t="s">
        <v>87</v>
      </c>
    </row>
    <row r="283" spans="1:65" s="2" customFormat="1" ht="21.75" customHeight="1">
      <c r="A283" s="39"/>
      <c r="B283" s="40"/>
      <c r="C283" s="232" t="s">
        <v>361</v>
      </c>
      <c r="D283" s="232" t="s">
        <v>122</v>
      </c>
      <c r="E283" s="233" t="s">
        <v>362</v>
      </c>
      <c r="F283" s="234" t="s">
        <v>363</v>
      </c>
      <c r="G283" s="235" t="s">
        <v>350</v>
      </c>
      <c r="H283" s="236">
        <v>1</v>
      </c>
      <c r="I283" s="237"/>
      <c r="J283" s="238">
        <f>ROUND(I283*H283,2)</f>
        <v>0</v>
      </c>
      <c r="K283" s="234" t="s">
        <v>1</v>
      </c>
      <c r="L283" s="45"/>
      <c r="M283" s="239" t="s">
        <v>1</v>
      </c>
      <c r="N283" s="240" t="s">
        <v>44</v>
      </c>
      <c r="O283" s="92"/>
      <c r="P283" s="241">
        <f>O283*H283</f>
        <v>0</v>
      </c>
      <c r="Q283" s="241">
        <v>0</v>
      </c>
      <c r="R283" s="241">
        <f>Q283*H283</f>
        <v>0</v>
      </c>
      <c r="S283" s="241">
        <v>0</v>
      </c>
      <c r="T283" s="242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3" t="s">
        <v>127</v>
      </c>
      <c r="AT283" s="243" t="s">
        <v>122</v>
      </c>
      <c r="AU283" s="243" t="s">
        <v>87</v>
      </c>
      <c r="AY283" s="18" t="s">
        <v>120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8" t="s">
        <v>87</v>
      </c>
      <c r="BK283" s="244">
        <f>ROUND(I283*H283,2)</f>
        <v>0</v>
      </c>
      <c r="BL283" s="18" t="s">
        <v>127</v>
      </c>
      <c r="BM283" s="243" t="s">
        <v>364</v>
      </c>
    </row>
    <row r="284" spans="1:47" s="2" customFormat="1" ht="12">
      <c r="A284" s="39"/>
      <c r="B284" s="40"/>
      <c r="C284" s="41"/>
      <c r="D284" s="245" t="s">
        <v>129</v>
      </c>
      <c r="E284" s="41"/>
      <c r="F284" s="246" t="s">
        <v>363</v>
      </c>
      <c r="G284" s="41"/>
      <c r="H284" s="41"/>
      <c r="I284" s="141"/>
      <c r="J284" s="41"/>
      <c r="K284" s="41"/>
      <c r="L284" s="45"/>
      <c r="M284" s="247"/>
      <c r="N284" s="24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129</v>
      </c>
      <c r="AU284" s="18" t="s">
        <v>87</v>
      </c>
    </row>
    <row r="285" spans="1:65" s="2" customFormat="1" ht="21.75" customHeight="1">
      <c r="A285" s="39"/>
      <c r="B285" s="40"/>
      <c r="C285" s="232" t="s">
        <v>365</v>
      </c>
      <c r="D285" s="232" t="s">
        <v>122</v>
      </c>
      <c r="E285" s="233" t="s">
        <v>366</v>
      </c>
      <c r="F285" s="234" t="s">
        <v>367</v>
      </c>
      <c r="G285" s="235" t="s">
        <v>269</v>
      </c>
      <c r="H285" s="236">
        <v>6</v>
      </c>
      <c r="I285" s="237"/>
      <c r="J285" s="238">
        <f>ROUND(I285*H285,2)</f>
        <v>0</v>
      </c>
      <c r="K285" s="234" t="s">
        <v>1</v>
      </c>
      <c r="L285" s="45"/>
      <c r="M285" s="239" t="s">
        <v>1</v>
      </c>
      <c r="N285" s="240" t="s">
        <v>44</v>
      </c>
      <c r="O285" s="92"/>
      <c r="P285" s="241">
        <f>O285*H285</f>
        <v>0</v>
      </c>
      <c r="Q285" s="241">
        <v>0</v>
      </c>
      <c r="R285" s="241">
        <f>Q285*H285</f>
        <v>0</v>
      </c>
      <c r="S285" s="241">
        <v>0</v>
      </c>
      <c r="T285" s="242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3" t="s">
        <v>127</v>
      </c>
      <c r="AT285" s="243" t="s">
        <v>122</v>
      </c>
      <c r="AU285" s="243" t="s">
        <v>87</v>
      </c>
      <c r="AY285" s="18" t="s">
        <v>120</v>
      </c>
      <c r="BE285" s="244">
        <f>IF(N285="základní",J285,0)</f>
        <v>0</v>
      </c>
      <c r="BF285" s="244">
        <f>IF(N285="snížená",J285,0)</f>
        <v>0</v>
      </c>
      <c r="BG285" s="244">
        <f>IF(N285="zákl. přenesená",J285,0)</f>
        <v>0</v>
      </c>
      <c r="BH285" s="244">
        <f>IF(N285="sníž. přenesená",J285,0)</f>
        <v>0</v>
      </c>
      <c r="BI285" s="244">
        <f>IF(N285="nulová",J285,0)</f>
        <v>0</v>
      </c>
      <c r="BJ285" s="18" t="s">
        <v>87</v>
      </c>
      <c r="BK285" s="244">
        <f>ROUND(I285*H285,2)</f>
        <v>0</v>
      </c>
      <c r="BL285" s="18" t="s">
        <v>127</v>
      </c>
      <c r="BM285" s="243" t="s">
        <v>368</v>
      </c>
    </row>
    <row r="286" spans="1:47" s="2" customFormat="1" ht="12">
      <c r="A286" s="39"/>
      <c r="B286" s="40"/>
      <c r="C286" s="41"/>
      <c r="D286" s="245" t="s">
        <v>129</v>
      </c>
      <c r="E286" s="41"/>
      <c r="F286" s="246" t="s">
        <v>367</v>
      </c>
      <c r="G286" s="41"/>
      <c r="H286" s="41"/>
      <c r="I286" s="141"/>
      <c r="J286" s="41"/>
      <c r="K286" s="41"/>
      <c r="L286" s="45"/>
      <c r="M286" s="247"/>
      <c r="N286" s="248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129</v>
      </c>
      <c r="AU286" s="18" t="s">
        <v>87</v>
      </c>
    </row>
    <row r="287" spans="1:65" s="2" customFormat="1" ht="33" customHeight="1">
      <c r="A287" s="39"/>
      <c r="B287" s="40"/>
      <c r="C287" s="232" t="s">
        <v>369</v>
      </c>
      <c r="D287" s="232" t="s">
        <v>122</v>
      </c>
      <c r="E287" s="233" t="s">
        <v>370</v>
      </c>
      <c r="F287" s="234" t="s">
        <v>371</v>
      </c>
      <c r="G287" s="235" t="s">
        <v>350</v>
      </c>
      <c r="H287" s="236">
        <v>1</v>
      </c>
      <c r="I287" s="237"/>
      <c r="J287" s="238">
        <f>ROUND(I287*H287,2)</f>
        <v>0</v>
      </c>
      <c r="K287" s="234" t="s">
        <v>1</v>
      </c>
      <c r="L287" s="45"/>
      <c r="M287" s="239" t="s">
        <v>1</v>
      </c>
      <c r="N287" s="240" t="s">
        <v>44</v>
      </c>
      <c r="O287" s="92"/>
      <c r="P287" s="241">
        <f>O287*H287</f>
        <v>0</v>
      </c>
      <c r="Q287" s="241">
        <v>0</v>
      </c>
      <c r="R287" s="241">
        <f>Q287*H287</f>
        <v>0</v>
      </c>
      <c r="S287" s="241">
        <v>0</v>
      </c>
      <c r="T287" s="242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3" t="s">
        <v>127</v>
      </c>
      <c r="AT287" s="243" t="s">
        <v>122</v>
      </c>
      <c r="AU287" s="243" t="s">
        <v>87</v>
      </c>
      <c r="AY287" s="18" t="s">
        <v>120</v>
      </c>
      <c r="BE287" s="244">
        <f>IF(N287="základní",J287,0)</f>
        <v>0</v>
      </c>
      <c r="BF287" s="244">
        <f>IF(N287="snížená",J287,0)</f>
        <v>0</v>
      </c>
      <c r="BG287" s="244">
        <f>IF(N287="zákl. přenesená",J287,0)</f>
        <v>0</v>
      </c>
      <c r="BH287" s="244">
        <f>IF(N287="sníž. přenesená",J287,0)</f>
        <v>0</v>
      </c>
      <c r="BI287" s="244">
        <f>IF(N287="nulová",J287,0)</f>
        <v>0</v>
      </c>
      <c r="BJ287" s="18" t="s">
        <v>87</v>
      </c>
      <c r="BK287" s="244">
        <f>ROUND(I287*H287,2)</f>
        <v>0</v>
      </c>
      <c r="BL287" s="18" t="s">
        <v>127</v>
      </c>
      <c r="BM287" s="243" t="s">
        <v>372</v>
      </c>
    </row>
    <row r="288" spans="1:47" s="2" customFormat="1" ht="12">
      <c r="A288" s="39"/>
      <c r="B288" s="40"/>
      <c r="C288" s="41"/>
      <c r="D288" s="245" t="s">
        <v>129</v>
      </c>
      <c r="E288" s="41"/>
      <c r="F288" s="246" t="s">
        <v>373</v>
      </c>
      <c r="G288" s="41"/>
      <c r="H288" s="41"/>
      <c r="I288" s="141"/>
      <c r="J288" s="41"/>
      <c r="K288" s="41"/>
      <c r="L288" s="45"/>
      <c r="M288" s="302"/>
      <c r="N288" s="303"/>
      <c r="O288" s="304"/>
      <c r="P288" s="304"/>
      <c r="Q288" s="304"/>
      <c r="R288" s="304"/>
      <c r="S288" s="304"/>
      <c r="T288" s="305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129</v>
      </c>
      <c r="AU288" s="18" t="s">
        <v>87</v>
      </c>
    </row>
    <row r="289" spans="1:31" s="2" customFormat="1" ht="6.95" customHeight="1">
      <c r="A289" s="39"/>
      <c r="B289" s="67"/>
      <c r="C289" s="68"/>
      <c r="D289" s="68"/>
      <c r="E289" s="68"/>
      <c r="F289" s="68"/>
      <c r="G289" s="68"/>
      <c r="H289" s="68"/>
      <c r="I289" s="180"/>
      <c r="J289" s="68"/>
      <c r="K289" s="68"/>
      <c r="L289" s="45"/>
      <c r="M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</row>
  </sheetData>
  <sheetProtection password="CC35" sheet="1" objects="1" scenarios="1" formatColumns="0" formatRows="0" autoFilter="0"/>
  <autoFilter ref="C122:K28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Třasák</dc:creator>
  <cp:keywords/>
  <dc:description/>
  <cp:lastModifiedBy>Lukáš Třasák</cp:lastModifiedBy>
  <dcterms:created xsi:type="dcterms:W3CDTF">2020-07-31T06:20:51Z</dcterms:created>
  <dcterms:modified xsi:type="dcterms:W3CDTF">2020-07-31T06:20:54Z</dcterms:modified>
  <cp:category/>
  <cp:version/>
  <cp:contentType/>
  <cp:contentStatus/>
</cp:coreProperties>
</file>