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/>
  <mc:AlternateContent xmlns:mc="http://schemas.openxmlformats.org/markup-compatibility/2006">
    <mc:Choice Requires="x15">
      <x15ac:absPath xmlns:x15ac="http://schemas.microsoft.com/office/spreadsheetml/2010/11/ac" url="C:\KROSplusData\Export\NKL staveb\PDF\"/>
    </mc:Choice>
  </mc:AlternateContent>
  <xr:revisionPtr revIDLastSave="0" documentId="13_ncr:1_{FED5F12F-9F45-47EC-BC5B-E61D2765D1CC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Rekapitulace stavby" sheetId="1" r:id="rId1"/>
    <sheet name="SO 301 - Kanalizace " sheetId="2" r:id="rId2"/>
    <sheet name="SO 302 - Vodovod" sheetId="3" r:id="rId3"/>
    <sheet name="Pokyny pro vyplnění" sheetId="4" r:id="rId4"/>
  </sheets>
  <definedNames>
    <definedName name="_xlnm._FilterDatabase" localSheetId="1" hidden="1">'SO 301 - Kanalizace '!$C$86:$K$321</definedName>
    <definedName name="_xlnm._FilterDatabase" localSheetId="2" hidden="1">'SO 302 - Vodovod'!$C$84:$K$337</definedName>
    <definedName name="_xlnm.Print_Titles" localSheetId="0">'Rekapitulace stavby'!$52:$52</definedName>
    <definedName name="_xlnm.Print_Titles" localSheetId="1">'SO 301 - Kanalizace '!$86:$86</definedName>
    <definedName name="_xlnm.Print_Titles" localSheetId="2">'SO 302 - Vodovod'!$84:$84</definedName>
    <definedName name="_xlnm.Print_Area" localSheetId="3">'Pokyny pro vyplnění'!$B$2:$K$71,'Pokyny pro vyplnění'!$B$74:$K$118,'Pokyny pro vyplnění'!$B$121:$K$190,'Pokyny pro vyplnění'!$B$198:$K$218</definedName>
    <definedName name="_xlnm.Print_Area" localSheetId="0">'Rekapitulace stavby'!$D$4:$AO$36,'Rekapitulace stavby'!$C$42:$AQ$57</definedName>
    <definedName name="_xlnm.Print_Area" localSheetId="1">'SO 301 - Kanalizace '!$C$4:$J$39,'SO 301 - Kanalizace '!$C$45:$J$68,'SO 301 - Kanalizace '!$C$74:$K$321</definedName>
    <definedName name="_xlnm.Print_Area" localSheetId="2">'SO 302 - Vodovod'!$C$4:$J$39,'SO 302 - Vodovod'!$C$45:$J$66,'SO 302 - Vodovod'!$C$72:$K$337</definedName>
  </definedNames>
  <calcPr calcId="191029"/>
</workbook>
</file>

<file path=xl/calcChain.xml><?xml version="1.0" encoding="utf-8"?>
<calcChain xmlns="http://schemas.openxmlformats.org/spreadsheetml/2006/main">
  <c r="J37" i="3" l="1"/>
  <c r="J36" i="3"/>
  <c r="AY56" i="1"/>
  <c r="J35" i="3"/>
  <c r="AX56" i="1" s="1"/>
  <c r="BI336" i="3"/>
  <c r="BH336" i="3"/>
  <c r="BG336" i="3"/>
  <c r="BF336" i="3"/>
  <c r="T336" i="3"/>
  <c r="T335" i="3" s="1"/>
  <c r="R336" i="3"/>
  <c r="R335" i="3" s="1"/>
  <c r="P336" i="3"/>
  <c r="P335" i="3"/>
  <c r="BI331" i="3"/>
  <c r="BH331" i="3"/>
  <c r="BG331" i="3"/>
  <c r="BF331" i="3"/>
  <c r="T331" i="3"/>
  <c r="R331" i="3"/>
  <c r="P331" i="3"/>
  <c r="BI327" i="3"/>
  <c r="BH327" i="3"/>
  <c r="BG327" i="3"/>
  <c r="BF327" i="3"/>
  <c r="T327" i="3"/>
  <c r="R327" i="3"/>
  <c r="P327" i="3"/>
  <c r="BI324" i="3"/>
  <c r="BH324" i="3"/>
  <c r="BG324" i="3"/>
  <c r="BF324" i="3"/>
  <c r="T324" i="3"/>
  <c r="R324" i="3"/>
  <c r="P324" i="3"/>
  <c r="BI322" i="3"/>
  <c r="BH322" i="3"/>
  <c r="BG322" i="3"/>
  <c r="BF322" i="3"/>
  <c r="T322" i="3"/>
  <c r="R322" i="3"/>
  <c r="P322" i="3"/>
  <c r="BI319" i="3"/>
  <c r="BH319" i="3"/>
  <c r="BG319" i="3"/>
  <c r="BF319" i="3"/>
  <c r="T319" i="3"/>
  <c r="R319" i="3"/>
  <c r="P319" i="3"/>
  <c r="BI317" i="3"/>
  <c r="BH317" i="3"/>
  <c r="BG317" i="3"/>
  <c r="BF317" i="3"/>
  <c r="T317" i="3"/>
  <c r="R317" i="3"/>
  <c r="P317" i="3"/>
  <c r="BI313" i="3"/>
  <c r="BH313" i="3"/>
  <c r="BG313" i="3"/>
  <c r="BF313" i="3"/>
  <c r="T313" i="3"/>
  <c r="R313" i="3"/>
  <c r="P313" i="3"/>
  <c r="BI311" i="3"/>
  <c r="BH311" i="3"/>
  <c r="BG311" i="3"/>
  <c r="BF311" i="3"/>
  <c r="T311" i="3"/>
  <c r="R311" i="3"/>
  <c r="P311" i="3"/>
  <c r="BI309" i="3"/>
  <c r="BH309" i="3"/>
  <c r="BG309" i="3"/>
  <c r="BF309" i="3"/>
  <c r="T309" i="3"/>
  <c r="R309" i="3"/>
  <c r="P309" i="3"/>
  <c r="BI306" i="3"/>
  <c r="BH306" i="3"/>
  <c r="BG306" i="3"/>
  <c r="BF306" i="3"/>
  <c r="T306" i="3"/>
  <c r="R306" i="3"/>
  <c r="P306" i="3"/>
  <c r="BI304" i="3"/>
  <c r="BH304" i="3"/>
  <c r="BG304" i="3"/>
  <c r="BF304" i="3"/>
  <c r="T304" i="3"/>
  <c r="R304" i="3"/>
  <c r="P304" i="3"/>
  <c r="BI301" i="3"/>
  <c r="BH301" i="3"/>
  <c r="BG301" i="3"/>
  <c r="BF301" i="3"/>
  <c r="T301" i="3"/>
  <c r="R301" i="3"/>
  <c r="P301" i="3"/>
  <c r="BI298" i="3"/>
  <c r="BH298" i="3"/>
  <c r="BG298" i="3"/>
  <c r="BF298" i="3"/>
  <c r="T298" i="3"/>
  <c r="R298" i="3"/>
  <c r="P298" i="3"/>
  <c r="BI296" i="3"/>
  <c r="BH296" i="3"/>
  <c r="BG296" i="3"/>
  <c r="BF296" i="3"/>
  <c r="T296" i="3"/>
  <c r="R296" i="3"/>
  <c r="P296" i="3"/>
  <c r="BI292" i="3"/>
  <c r="BH292" i="3"/>
  <c r="BG292" i="3"/>
  <c r="BF292" i="3"/>
  <c r="T292" i="3"/>
  <c r="R292" i="3"/>
  <c r="P292" i="3"/>
  <c r="BI290" i="3"/>
  <c r="BH290" i="3"/>
  <c r="BG290" i="3"/>
  <c r="BF290" i="3"/>
  <c r="T290" i="3"/>
  <c r="R290" i="3"/>
  <c r="P290" i="3"/>
  <c r="BI288" i="3"/>
  <c r="BH288" i="3"/>
  <c r="BG288" i="3"/>
  <c r="BF288" i="3"/>
  <c r="T288" i="3"/>
  <c r="R288" i="3"/>
  <c r="P288" i="3"/>
  <c r="BI284" i="3"/>
  <c r="BH284" i="3"/>
  <c r="BG284" i="3"/>
  <c r="BF284" i="3"/>
  <c r="T284" i="3"/>
  <c r="R284" i="3"/>
  <c r="P284" i="3"/>
  <c r="BI282" i="3"/>
  <c r="BH282" i="3"/>
  <c r="BG282" i="3"/>
  <c r="BF282" i="3"/>
  <c r="T282" i="3"/>
  <c r="R282" i="3"/>
  <c r="P282" i="3"/>
  <c r="BI278" i="3"/>
  <c r="BH278" i="3"/>
  <c r="BG278" i="3"/>
  <c r="BF278" i="3"/>
  <c r="T278" i="3"/>
  <c r="R278" i="3"/>
  <c r="P278" i="3"/>
  <c r="BI276" i="3"/>
  <c r="BH276" i="3"/>
  <c r="BG276" i="3"/>
  <c r="BF276" i="3"/>
  <c r="T276" i="3"/>
  <c r="R276" i="3"/>
  <c r="P276" i="3"/>
  <c r="BI274" i="3"/>
  <c r="BH274" i="3"/>
  <c r="BG274" i="3"/>
  <c r="BF274" i="3"/>
  <c r="T274" i="3"/>
  <c r="R274" i="3"/>
  <c r="P274" i="3"/>
  <c r="BI270" i="3"/>
  <c r="BH270" i="3"/>
  <c r="BG270" i="3"/>
  <c r="BF270" i="3"/>
  <c r="T270" i="3"/>
  <c r="R270" i="3"/>
  <c r="P270" i="3"/>
  <c r="BI268" i="3"/>
  <c r="BH268" i="3"/>
  <c r="BG268" i="3"/>
  <c r="BF268" i="3"/>
  <c r="T268" i="3"/>
  <c r="R268" i="3"/>
  <c r="P268" i="3"/>
  <c r="BI266" i="3"/>
  <c r="BH266" i="3"/>
  <c r="BG266" i="3"/>
  <c r="BF266" i="3"/>
  <c r="T266" i="3"/>
  <c r="R266" i="3"/>
  <c r="P266" i="3"/>
  <c r="BI262" i="3"/>
  <c r="BH262" i="3"/>
  <c r="BG262" i="3"/>
  <c r="BF262" i="3"/>
  <c r="T262" i="3"/>
  <c r="R262" i="3"/>
  <c r="P262" i="3"/>
  <c r="BI260" i="3"/>
  <c r="BH260" i="3"/>
  <c r="BG260" i="3"/>
  <c r="BF260" i="3"/>
  <c r="T260" i="3"/>
  <c r="R260" i="3"/>
  <c r="P260" i="3"/>
  <c r="BI258" i="3"/>
  <c r="BH258" i="3"/>
  <c r="BG258" i="3"/>
  <c r="BF258" i="3"/>
  <c r="T258" i="3"/>
  <c r="R258" i="3"/>
  <c r="P258" i="3"/>
  <c r="BI254" i="3"/>
  <c r="BH254" i="3"/>
  <c r="BG254" i="3"/>
  <c r="BF254" i="3"/>
  <c r="T254" i="3"/>
  <c r="R254" i="3"/>
  <c r="P254" i="3"/>
  <c r="BI251" i="3"/>
  <c r="BH251" i="3"/>
  <c r="BG251" i="3"/>
  <c r="BF251" i="3"/>
  <c r="T251" i="3"/>
  <c r="R251" i="3"/>
  <c r="P251" i="3"/>
  <c r="BI248" i="3"/>
  <c r="BH248" i="3"/>
  <c r="BG248" i="3"/>
  <c r="BF248" i="3"/>
  <c r="T248" i="3"/>
  <c r="R248" i="3"/>
  <c r="P248" i="3"/>
  <c r="BI246" i="3"/>
  <c r="BH246" i="3"/>
  <c r="BG246" i="3"/>
  <c r="BF246" i="3"/>
  <c r="T246" i="3"/>
  <c r="R246" i="3"/>
  <c r="P246" i="3"/>
  <c r="BI243" i="3"/>
  <c r="BH243" i="3"/>
  <c r="BG243" i="3"/>
  <c r="BF243" i="3"/>
  <c r="T243" i="3"/>
  <c r="R243" i="3"/>
  <c r="P243" i="3"/>
  <c r="BI240" i="3"/>
  <c r="BH240" i="3"/>
  <c r="BG240" i="3"/>
  <c r="BF240" i="3"/>
  <c r="T240" i="3"/>
  <c r="R240" i="3"/>
  <c r="P240" i="3"/>
  <c r="BI237" i="3"/>
  <c r="BH237" i="3"/>
  <c r="BG237" i="3"/>
  <c r="BF237" i="3"/>
  <c r="T237" i="3"/>
  <c r="R237" i="3"/>
  <c r="P237" i="3"/>
  <c r="BI235" i="3"/>
  <c r="BH235" i="3"/>
  <c r="BG235" i="3"/>
  <c r="BF235" i="3"/>
  <c r="T235" i="3"/>
  <c r="R235" i="3"/>
  <c r="P235" i="3"/>
  <c r="BI233" i="3"/>
  <c r="BH233" i="3"/>
  <c r="BG233" i="3"/>
  <c r="BF233" i="3"/>
  <c r="T233" i="3"/>
  <c r="R233" i="3"/>
  <c r="P233" i="3"/>
  <c r="BI231" i="3"/>
  <c r="BH231" i="3"/>
  <c r="BG231" i="3"/>
  <c r="BF231" i="3"/>
  <c r="T231" i="3"/>
  <c r="R231" i="3"/>
  <c r="P231" i="3"/>
  <c r="BI228" i="3"/>
  <c r="BH228" i="3"/>
  <c r="BG228" i="3"/>
  <c r="BF228" i="3"/>
  <c r="T228" i="3"/>
  <c r="R228" i="3"/>
  <c r="P228" i="3"/>
  <c r="BI225" i="3"/>
  <c r="BH225" i="3"/>
  <c r="BG225" i="3"/>
  <c r="BF225" i="3"/>
  <c r="T225" i="3"/>
  <c r="R225" i="3"/>
  <c r="P225" i="3"/>
  <c r="BI222" i="3"/>
  <c r="BH222" i="3"/>
  <c r="BG222" i="3"/>
  <c r="BF222" i="3"/>
  <c r="T222" i="3"/>
  <c r="R222" i="3"/>
  <c r="P222" i="3"/>
  <c r="BI220" i="3"/>
  <c r="BH220" i="3"/>
  <c r="BG220" i="3"/>
  <c r="BF220" i="3"/>
  <c r="T220" i="3"/>
  <c r="R220" i="3"/>
  <c r="P220" i="3"/>
  <c r="BI217" i="3"/>
  <c r="BH217" i="3"/>
  <c r="BG217" i="3"/>
  <c r="BF217" i="3"/>
  <c r="T217" i="3"/>
  <c r="R217" i="3"/>
  <c r="P217" i="3"/>
  <c r="BI213" i="3"/>
  <c r="BH213" i="3"/>
  <c r="BG213" i="3"/>
  <c r="BF213" i="3"/>
  <c r="T213" i="3"/>
  <c r="R213" i="3"/>
  <c r="P213" i="3"/>
  <c r="BI211" i="3"/>
  <c r="BH211" i="3"/>
  <c r="BG211" i="3"/>
  <c r="BF211" i="3"/>
  <c r="T211" i="3"/>
  <c r="R211" i="3"/>
  <c r="P211" i="3"/>
  <c r="BI209" i="3"/>
  <c r="BH209" i="3"/>
  <c r="BG209" i="3"/>
  <c r="BF209" i="3"/>
  <c r="T209" i="3"/>
  <c r="R209" i="3"/>
  <c r="P209" i="3"/>
  <c r="BI207" i="3"/>
  <c r="BH207" i="3"/>
  <c r="BG207" i="3"/>
  <c r="BF207" i="3"/>
  <c r="T207" i="3"/>
  <c r="R207" i="3"/>
  <c r="P207" i="3"/>
  <c r="BI203" i="3"/>
  <c r="BH203" i="3"/>
  <c r="BG203" i="3"/>
  <c r="BF203" i="3"/>
  <c r="T203" i="3"/>
  <c r="R203" i="3"/>
  <c r="P203" i="3"/>
  <c r="BI198" i="3"/>
  <c r="BH198" i="3"/>
  <c r="BG198" i="3"/>
  <c r="BF198" i="3"/>
  <c r="T198" i="3"/>
  <c r="R198" i="3"/>
  <c r="P198" i="3"/>
  <c r="BI186" i="3"/>
  <c r="BH186" i="3"/>
  <c r="BG186" i="3"/>
  <c r="BF186" i="3"/>
  <c r="T186" i="3"/>
  <c r="T185" i="3" s="1"/>
  <c r="R186" i="3"/>
  <c r="R185" i="3" s="1"/>
  <c r="P186" i="3"/>
  <c r="P185" i="3" s="1"/>
  <c r="BI181" i="3"/>
  <c r="BH181" i="3"/>
  <c r="BG181" i="3"/>
  <c r="BF181" i="3"/>
  <c r="T181" i="3"/>
  <c r="T180" i="3"/>
  <c r="R181" i="3"/>
  <c r="R180" i="3" s="1"/>
  <c r="R87" i="3" s="1"/>
  <c r="P181" i="3"/>
  <c r="P180" i="3"/>
  <c r="BI177" i="3"/>
  <c r="BH177" i="3"/>
  <c r="BG177" i="3"/>
  <c r="BF177" i="3"/>
  <c r="T177" i="3"/>
  <c r="R177" i="3"/>
  <c r="P177" i="3"/>
  <c r="BI165" i="3"/>
  <c r="BH165" i="3"/>
  <c r="BG165" i="3"/>
  <c r="BF165" i="3"/>
  <c r="T165" i="3"/>
  <c r="R165" i="3"/>
  <c r="P165" i="3"/>
  <c r="BI162" i="3"/>
  <c r="BH162" i="3"/>
  <c r="BG162" i="3"/>
  <c r="BF162" i="3"/>
  <c r="T162" i="3"/>
  <c r="R162" i="3"/>
  <c r="P162" i="3"/>
  <c r="BI158" i="3"/>
  <c r="BH158" i="3"/>
  <c r="BG158" i="3"/>
  <c r="BF158" i="3"/>
  <c r="T158" i="3"/>
  <c r="R158" i="3"/>
  <c r="P158" i="3"/>
  <c r="BI155" i="3"/>
  <c r="BH155" i="3"/>
  <c r="BG155" i="3"/>
  <c r="BF155" i="3"/>
  <c r="T155" i="3"/>
  <c r="R155" i="3"/>
  <c r="P155" i="3"/>
  <c r="BI153" i="3"/>
  <c r="BH153" i="3"/>
  <c r="BG153" i="3"/>
  <c r="BF153" i="3"/>
  <c r="T153" i="3"/>
  <c r="R153" i="3"/>
  <c r="P153" i="3"/>
  <c r="BI150" i="3"/>
  <c r="BH150" i="3"/>
  <c r="BG150" i="3"/>
  <c r="BF150" i="3"/>
  <c r="T150" i="3"/>
  <c r="R150" i="3"/>
  <c r="P150" i="3"/>
  <c r="BI146" i="3"/>
  <c r="BH146" i="3"/>
  <c r="BG146" i="3"/>
  <c r="BF146" i="3"/>
  <c r="T146" i="3"/>
  <c r="R146" i="3"/>
  <c r="P146" i="3"/>
  <c r="BI142" i="3"/>
  <c r="BH142" i="3"/>
  <c r="BG142" i="3"/>
  <c r="BF142" i="3"/>
  <c r="T142" i="3"/>
  <c r="R142" i="3"/>
  <c r="P142" i="3"/>
  <c r="BI140" i="3"/>
  <c r="BH140" i="3"/>
  <c r="BG140" i="3"/>
  <c r="BF140" i="3"/>
  <c r="T140" i="3"/>
  <c r="R140" i="3"/>
  <c r="P140" i="3"/>
  <c r="BI128" i="3"/>
  <c r="BH128" i="3"/>
  <c r="BG128" i="3"/>
  <c r="BF128" i="3"/>
  <c r="T128" i="3"/>
  <c r="R128" i="3"/>
  <c r="P128" i="3"/>
  <c r="BI125" i="3"/>
  <c r="BH125" i="3"/>
  <c r="BG125" i="3"/>
  <c r="BF125" i="3"/>
  <c r="T125" i="3"/>
  <c r="R125" i="3"/>
  <c r="P125" i="3"/>
  <c r="BI112" i="3"/>
  <c r="BH112" i="3"/>
  <c r="BG112" i="3"/>
  <c r="BF112" i="3"/>
  <c r="T112" i="3"/>
  <c r="R112" i="3"/>
  <c r="P112" i="3"/>
  <c r="BI109" i="3"/>
  <c r="BH109" i="3"/>
  <c r="BG109" i="3"/>
  <c r="BF109" i="3"/>
  <c r="T109" i="3"/>
  <c r="R109" i="3"/>
  <c r="P109" i="3"/>
  <c r="BI96" i="3"/>
  <c r="BH96" i="3"/>
  <c r="BG96" i="3"/>
  <c r="BF96" i="3"/>
  <c r="T96" i="3"/>
  <c r="R96" i="3"/>
  <c r="P96" i="3"/>
  <c r="P87" i="3" s="1"/>
  <c r="BI92" i="3"/>
  <c r="BH92" i="3"/>
  <c r="BG92" i="3"/>
  <c r="BF92" i="3"/>
  <c r="T92" i="3"/>
  <c r="R92" i="3"/>
  <c r="P92" i="3"/>
  <c r="BI88" i="3"/>
  <c r="BH88" i="3"/>
  <c r="BG88" i="3"/>
  <c r="BF88" i="3"/>
  <c r="T88" i="3"/>
  <c r="T87" i="3" s="1"/>
  <c r="R88" i="3"/>
  <c r="P88" i="3"/>
  <c r="J81" i="3"/>
  <c r="F81" i="3"/>
  <c r="F79" i="3"/>
  <c r="E77" i="3"/>
  <c r="J54" i="3"/>
  <c r="F54" i="3"/>
  <c r="F52" i="3"/>
  <c r="E50" i="3"/>
  <c r="J24" i="3"/>
  <c r="E24" i="3"/>
  <c r="J55" i="3" s="1"/>
  <c r="J23" i="3"/>
  <c r="J18" i="3"/>
  <c r="E18" i="3"/>
  <c r="F55" i="3"/>
  <c r="J17" i="3"/>
  <c r="J12" i="3"/>
  <c r="J79" i="3"/>
  <c r="E7" i="3"/>
  <c r="E48" i="3" s="1"/>
  <c r="J37" i="2"/>
  <c r="J36" i="2"/>
  <c r="AY55" i="1" s="1"/>
  <c r="J35" i="2"/>
  <c r="AX55" i="1"/>
  <c r="BI320" i="2"/>
  <c r="BH320" i="2"/>
  <c r="BG320" i="2"/>
  <c r="BF320" i="2"/>
  <c r="T320" i="2"/>
  <c r="T319" i="2"/>
  <c r="R320" i="2"/>
  <c r="R319" i="2"/>
  <c r="P320" i="2"/>
  <c r="P319" i="2" s="1"/>
  <c r="BI317" i="2"/>
  <c r="BH317" i="2"/>
  <c r="BG317" i="2"/>
  <c r="BF317" i="2"/>
  <c r="T317" i="2"/>
  <c r="R317" i="2"/>
  <c r="P317" i="2"/>
  <c r="BI315" i="2"/>
  <c r="BH315" i="2"/>
  <c r="BG315" i="2"/>
  <c r="BF315" i="2"/>
  <c r="T315" i="2"/>
  <c r="R315" i="2"/>
  <c r="P315" i="2"/>
  <c r="BI312" i="2"/>
  <c r="BH312" i="2"/>
  <c r="BG312" i="2"/>
  <c r="BF312" i="2"/>
  <c r="T312" i="2"/>
  <c r="R312" i="2"/>
  <c r="P312" i="2"/>
  <c r="BI310" i="2"/>
  <c r="BH310" i="2"/>
  <c r="BG310" i="2"/>
  <c r="BF310" i="2"/>
  <c r="T310" i="2"/>
  <c r="R310" i="2"/>
  <c r="P310" i="2"/>
  <c r="BI307" i="2"/>
  <c r="BH307" i="2"/>
  <c r="BG307" i="2"/>
  <c r="BF307" i="2"/>
  <c r="T307" i="2"/>
  <c r="R307" i="2"/>
  <c r="P307" i="2"/>
  <c r="BI305" i="2"/>
  <c r="BH305" i="2"/>
  <c r="BG305" i="2"/>
  <c r="BF305" i="2"/>
  <c r="T305" i="2"/>
  <c r="R305" i="2"/>
  <c r="P305" i="2"/>
  <c r="BI303" i="2"/>
  <c r="BH303" i="2"/>
  <c r="BG303" i="2"/>
  <c r="BF303" i="2"/>
  <c r="T303" i="2"/>
  <c r="R303" i="2"/>
  <c r="P303" i="2"/>
  <c r="BI300" i="2"/>
  <c r="BH300" i="2"/>
  <c r="BG300" i="2"/>
  <c r="BF300" i="2"/>
  <c r="T300" i="2"/>
  <c r="R300" i="2"/>
  <c r="P300" i="2"/>
  <c r="BI296" i="2"/>
  <c r="BH296" i="2"/>
  <c r="BG296" i="2"/>
  <c r="BF296" i="2"/>
  <c r="T296" i="2"/>
  <c r="R296" i="2"/>
  <c r="P296" i="2"/>
  <c r="BI293" i="2"/>
  <c r="BH293" i="2"/>
  <c r="BG293" i="2"/>
  <c r="BF293" i="2"/>
  <c r="T293" i="2"/>
  <c r="R293" i="2"/>
  <c r="P293" i="2"/>
  <c r="BI288" i="2"/>
  <c r="BH288" i="2"/>
  <c r="BG288" i="2"/>
  <c r="BF288" i="2"/>
  <c r="T288" i="2"/>
  <c r="R288" i="2"/>
  <c r="P288" i="2"/>
  <c r="BI283" i="2"/>
  <c r="BH283" i="2"/>
  <c r="BG283" i="2"/>
  <c r="BF283" i="2"/>
  <c r="T283" i="2"/>
  <c r="R283" i="2"/>
  <c r="P283" i="2"/>
  <c r="BI281" i="2"/>
  <c r="BH281" i="2"/>
  <c r="BG281" i="2"/>
  <c r="BF281" i="2"/>
  <c r="T281" i="2"/>
  <c r="R281" i="2"/>
  <c r="P281" i="2"/>
  <c r="BI279" i="2"/>
  <c r="BH279" i="2"/>
  <c r="BG279" i="2"/>
  <c r="BF279" i="2"/>
  <c r="T279" i="2"/>
  <c r="R279" i="2"/>
  <c r="P279" i="2"/>
  <c r="BI277" i="2"/>
  <c r="BH277" i="2"/>
  <c r="BG277" i="2"/>
  <c r="BF277" i="2"/>
  <c r="T277" i="2"/>
  <c r="R277" i="2"/>
  <c r="P277" i="2"/>
  <c r="BI275" i="2"/>
  <c r="BH275" i="2"/>
  <c r="BG275" i="2"/>
  <c r="BF275" i="2"/>
  <c r="T275" i="2"/>
  <c r="R275" i="2"/>
  <c r="P275" i="2"/>
  <c r="BI272" i="2"/>
  <c r="BH272" i="2"/>
  <c r="BG272" i="2"/>
  <c r="BF272" i="2"/>
  <c r="T272" i="2"/>
  <c r="R272" i="2"/>
  <c r="P272" i="2"/>
  <c r="BI270" i="2"/>
  <c r="BH270" i="2"/>
  <c r="BG270" i="2"/>
  <c r="BF270" i="2"/>
  <c r="T270" i="2"/>
  <c r="R270" i="2"/>
  <c r="P270" i="2"/>
  <c r="BI266" i="2"/>
  <c r="BH266" i="2"/>
  <c r="BG266" i="2"/>
  <c r="BF266" i="2"/>
  <c r="T266" i="2"/>
  <c r="R266" i="2"/>
  <c r="P266" i="2"/>
  <c r="BI263" i="2"/>
  <c r="BH263" i="2"/>
  <c r="BG263" i="2"/>
  <c r="BF263" i="2"/>
  <c r="T263" i="2"/>
  <c r="R263" i="2"/>
  <c r="P263" i="2"/>
  <c r="BI260" i="2"/>
  <c r="BH260" i="2"/>
  <c r="BG260" i="2"/>
  <c r="BF260" i="2"/>
  <c r="T260" i="2"/>
  <c r="R260" i="2"/>
  <c r="P260" i="2"/>
  <c r="BI258" i="2"/>
  <c r="BH258" i="2"/>
  <c r="BG258" i="2"/>
  <c r="BF258" i="2"/>
  <c r="T258" i="2"/>
  <c r="R258" i="2"/>
  <c r="P258" i="2"/>
  <c r="BI255" i="2"/>
  <c r="BH255" i="2"/>
  <c r="BG255" i="2"/>
  <c r="BF255" i="2"/>
  <c r="T255" i="2"/>
  <c r="R255" i="2"/>
  <c r="P255" i="2"/>
  <c r="BI253" i="2"/>
  <c r="BH253" i="2"/>
  <c r="BG253" i="2"/>
  <c r="BF253" i="2"/>
  <c r="T253" i="2"/>
  <c r="R253" i="2"/>
  <c r="P253" i="2"/>
  <c r="BI251" i="2"/>
  <c r="BH251" i="2"/>
  <c r="BG251" i="2"/>
  <c r="BF251" i="2"/>
  <c r="T251" i="2"/>
  <c r="R251" i="2"/>
  <c r="P251" i="2"/>
  <c r="BI249" i="2"/>
  <c r="BH249" i="2"/>
  <c r="BG249" i="2"/>
  <c r="BF249" i="2"/>
  <c r="T249" i="2"/>
  <c r="R249" i="2"/>
  <c r="P249" i="2"/>
  <c r="BI247" i="2"/>
  <c r="BH247" i="2"/>
  <c r="BG247" i="2"/>
  <c r="BF247" i="2"/>
  <c r="T247" i="2"/>
  <c r="R247" i="2"/>
  <c r="P247" i="2"/>
  <c r="BI244" i="2"/>
  <c r="BH244" i="2"/>
  <c r="BG244" i="2"/>
  <c r="BF244" i="2"/>
  <c r="T244" i="2"/>
  <c r="R244" i="2"/>
  <c r="P244" i="2"/>
  <c r="BI240" i="2"/>
  <c r="BH240" i="2"/>
  <c r="BG240" i="2"/>
  <c r="BF240" i="2"/>
  <c r="T240" i="2"/>
  <c r="R240" i="2"/>
  <c r="P240" i="2"/>
  <c r="BI237" i="2"/>
  <c r="BH237" i="2"/>
  <c r="BG237" i="2"/>
  <c r="BF237" i="2"/>
  <c r="T237" i="2"/>
  <c r="R237" i="2"/>
  <c r="P237" i="2"/>
  <c r="BI232" i="2"/>
  <c r="BH232" i="2"/>
  <c r="BG232" i="2"/>
  <c r="BF232" i="2"/>
  <c r="T232" i="2"/>
  <c r="R232" i="2"/>
  <c r="P232" i="2"/>
  <c r="BI229" i="2"/>
  <c r="BH229" i="2"/>
  <c r="BG229" i="2"/>
  <c r="BF229" i="2"/>
  <c r="T229" i="2"/>
  <c r="R229" i="2"/>
  <c r="P229" i="2"/>
  <c r="BI225" i="2"/>
  <c r="BH225" i="2"/>
  <c r="BG225" i="2"/>
  <c r="BF225" i="2"/>
  <c r="T225" i="2"/>
  <c r="R225" i="2"/>
  <c r="P225" i="2"/>
  <c r="BI223" i="2"/>
  <c r="BH223" i="2"/>
  <c r="BG223" i="2"/>
  <c r="BF223" i="2"/>
  <c r="T223" i="2"/>
  <c r="R223" i="2"/>
  <c r="P223" i="2"/>
  <c r="BI221" i="2"/>
  <c r="BH221" i="2"/>
  <c r="BG221" i="2"/>
  <c r="BF221" i="2"/>
  <c r="T221" i="2"/>
  <c r="R221" i="2"/>
  <c r="P221" i="2"/>
  <c r="BI219" i="2"/>
  <c r="BH219" i="2"/>
  <c r="BG219" i="2"/>
  <c r="BF219" i="2"/>
  <c r="T219" i="2"/>
  <c r="R219" i="2"/>
  <c r="P219" i="2"/>
  <c r="BI215" i="2"/>
  <c r="BH215" i="2"/>
  <c r="BG215" i="2"/>
  <c r="BF215" i="2"/>
  <c r="T215" i="2"/>
  <c r="R215" i="2"/>
  <c r="P215" i="2"/>
  <c r="BI202" i="2"/>
  <c r="BH202" i="2"/>
  <c r="BG202" i="2"/>
  <c r="BF202" i="2"/>
  <c r="T202" i="2"/>
  <c r="R202" i="2"/>
  <c r="P202" i="2"/>
  <c r="BI194" i="2"/>
  <c r="BH194" i="2"/>
  <c r="BG194" i="2"/>
  <c r="BF194" i="2"/>
  <c r="T194" i="2"/>
  <c r="R194" i="2"/>
  <c r="P194" i="2"/>
  <c r="BI190" i="2"/>
  <c r="BH190" i="2"/>
  <c r="BG190" i="2"/>
  <c r="BF190" i="2"/>
  <c r="T190" i="2"/>
  <c r="T189" i="2" s="1"/>
  <c r="R190" i="2"/>
  <c r="R189" i="2" s="1"/>
  <c r="P190" i="2"/>
  <c r="P189" i="2" s="1"/>
  <c r="BI185" i="2"/>
  <c r="BH185" i="2"/>
  <c r="BG185" i="2"/>
  <c r="BF185" i="2"/>
  <c r="T185" i="2"/>
  <c r="T184" i="2"/>
  <c r="R185" i="2"/>
  <c r="R184" i="2" s="1"/>
  <c r="R89" i="2" s="1"/>
  <c r="P185" i="2"/>
  <c r="P184" i="2"/>
  <c r="BI181" i="2"/>
  <c r="BH181" i="2"/>
  <c r="BG181" i="2"/>
  <c r="BF181" i="2"/>
  <c r="T181" i="2"/>
  <c r="R181" i="2"/>
  <c r="P181" i="2"/>
  <c r="BI167" i="2"/>
  <c r="BH167" i="2"/>
  <c r="BG167" i="2"/>
  <c r="BF167" i="2"/>
  <c r="T167" i="2"/>
  <c r="R167" i="2"/>
  <c r="P167" i="2"/>
  <c r="BI164" i="2"/>
  <c r="BH164" i="2"/>
  <c r="BG164" i="2"/>
  <c r="BF164" i="2"/>
  <c r="T164" i="2"/>
  <c r="R164" i="2"/>
  <c r="P164" i="2"/>
  <c r="BI160" i="2"/>
  <c r="BH160" i="2"/>
  <c r="BG160" i="2"/>
  <c r="BF160" i="2"/>
  <c r="T160" i="2"/>
  <c r="R160" i="2"/>
  <c r="P160" i="2"/>
  <c r="BI157" i="2"/>
  <c r="BH157" i="2"/>
  <c r="BG157" i="2"/>
  <c r="BF157" i="2"/>
  <c r="T157" i="2"/>
  <c r="R157" i="2"/>
  <c r="P157" i="2"/>
  <c r="BI155" i="2"/>
  <c r="BH155" i="2"/>
  <c r="BG155" i="2"/>
  <c r="BF155" i="2"/>
  <c r="T155" i="2"/>
  <c r="R155" i="2"/>
  <c r="P155" i="2"/>
  <c r="BI152" i="2"/>
  <c r="BH152" i="2"/>
  <c r="BG152" i="2"/>
  <c r="BF152" i="2"/>
  <c r="T152" i="2"/>
  <c r="R152" i="2"/>
  <c r="P152" i="2"/>
  <c r="BI148" i="2"/>
  <c r="BH148" i="2"/>
  <c r="BG148" i="2"/>
  <c r="BF148" i="2"/>
  <c r="T148" i="2"/>
  <c r="R148" i="2"/>
  <c r="P148" i="2"/>
  <c r="BI144" i="2"/>
  <c r="BH144" i="2"/>
  <c r="BG144" i="2"/>
  <c r="BF144" i="2"/>
  <c r="T144" i="2"/>
  <c r="R144" i="2"/>
  <c r="P144" i="2"/>
  <c r="BI142" i="2"/>
  <c r="BH142" i="2"/>
  <c r="BG142" i="2"/>
  <c r="BF142" i="2"/>
  <c r="T142" i="2"/>
  <c r="R142" i="2"/>
  <c r="P142" i="2"/>
  <c r="BI129" i="2"/>
  <c r="BH129" i="2"/>
  <c r="BG129" i="2"/>
  <c r="BF129" i="2"/>
  <c r="T129" i="2"/>
  <c r="R129" i="2"/>
  <c r="P129" i="2"/>
  <c r="BI126" i="2"/>
  <c r="BH126" i="2"/>
  <c r="BG126" i="2"/>
  <c r="BF126" i="2"/>
  <c r="T126" i="2"/>
  <c r="R126" i="2"/>
  <c r="P126" i="2"/>
  <c r="BI112" i="2"/>
  <c r="BH112" i="2"/>
  <c r="BG112" i="2"/>
  <c r="BF112" i="2"/>
  <c r="T112" i="2"/>
  <c r="R112" i="2"/>
  <c r="P112" i="2"/>
  <c r="BI109" i="2"/>
  <c r="BH109" i="2"/>
  <c r="BG109" i="2"/>
  <c r="BF109" i="2"/>
  <c r="T109" i="2"/>
  <c r="R109" i="2"/>
  <c r="P109" i="2"/>
  <c r="BI95" i="2"/>
  <c r="BH95" i="2"/>
  <c r="BG95" i="2"/>
  <c r="BF95" i="2"/>
  <c r="T95" i="2"/>
  <c r="R95" i="2"/>
  <c r="P95" i="2"/>
  <c r="P89" i="2" s="1"/>
  <c r="BI93" i="2"/>
  <c r="BH93" i="2"/>
  <c r="BG93" i="2"/>
  <c r="BF93" i="2"/>
  <c r="T93" i="2"/>
  <c r="R93" i="2"/>
  <c r="P93" i="2"/>
  <c r="BI90" i="2"/>
  <c r="BH90" i="2"/>
  <c r="BG90" i="2"/>
  <c r="BF90" i="2"/>
  <c r="T90" i="2"/>
  <c r="T89" i="2" s="1"/>
  <c r="R90" i="2"/>
  <c r="P90" i="2"/>
  <c r="J83" i="2"/>
  <c r="F83" i="2"/>
  <c r="F81" i="2"/>
  <c r="E79" i="2"/>
  <c r="J54" i="2"/>
  <c r="F54" i="2"/>
  <c r="F52" i="2"/>
  <c r="E50" i="2"/>
  <c r="J24" i="2"/>
  <c r="E24" i="2"/>
  <c r="J84" i="2" s="1"/>
  <c r="J23" i="2"/>
  <c r="J18" i="2"/>
  <c r="E18" i="2"/>
  <c r="F84" i="2" s="1"/>
  <c r="J17" i="2"/>
  <c r="J12" i="2"/>
  <c r="J52" i="2"/>
  <c r="E7" i="2"/>
  <c r="E77" i="2" s="1"/>
  <c r="L50" i="1"/>
  <c r="AM50" i="1"/>
  <c r="AM49" i="1"/>
  <c r="L49" i="1"/>
  <c r="AM47" i="1"/>
  <c r="L47" i="1"/>
  <c r="L45" i="1"/>
  <c r="L44" i="1"/>
  <c r="BK336" i="3"/>
  <c r="J311" i="3"/>
  <c r="J301" i="3"/>
  <c r="J278" i="3"/>
  <c r="J246" i="3"/>
  <c r="J217" i="3"/>
  <c r="J317" i="2"/>
  <c r="BK293" i="2"/>
  <c r="J249" i="2"/>
  <c r="J109" i="2"/>
  <c r="BK324" i="3"/>
  <c r="BK306" i="3"/>
  <c r="J258" i="3"/>
  <c r="J220" i="3"/>
  <c r="BK150" i="3"/>
  <c r="J300" i="2"/>
  <c r="J260" i="2"/>
  <c r="BK240" i="2"/>
  <c r="BK152" i="2"/>
  <c r="J322" i="3"/>
  <c r="J290" i="3"/>
  <c r="J266" i="3"/>
  <c r="BK207" i="3"/>
  <c r="BK310" i="2"/>
  <c r="J277" i="2"/>
  <c r="J219" i="2"/>
  <c r="J262" i="3"/>
  <c r="BK243" i="3"/>
  <c r="J153" i="3"/>
  <c r="BK266" i="2"/>
  <c r="BK225" i="2"/>
  <c r="J152" i="2"/>
  <c r="BK90" i="2"/>
  <c r="J254" i="3"/>
  <c r="BK203" i="3"/>
  <c r="J320" i="2"/>
  <c r="J283" i="2"/>
  <c r="BK260" i="2"/>
  <c r="BK219" i="2"/>
  <c r="BK109" i="2"/>
  <c r="BK162" i="3"/>
  <c r="BK320" i="2"/>
  <c r="J293" i="2"/>
  <c r="J167" i="2"/>
  <c r="BK331" i="3"/>
  <c r="J319" i="3"/>
  <c r="J309" i="3"/>
  <c r="BK296" i="3"/>
  <c r="J251" i="3"/>
  <c r="BK240" i="3"/>
  <c r="BK128" i="3"/>
  <c r="J303" i="2"/>
  <c r="J202" i="2"/>
  <c r="BK155" i="2"/>
  <c r="BK317" i="3"/>
  <c r="BK298" i="3"/>
  <c r="J268" i="3"/>
  <c r="BK237" i="3"/>
  <c r="BK211" i="3"/>
  <c r="J177" i="3"/>
  <c r="J128" i="3"/>
  <c r="J279" i="2"/>
  <c r="J232" i="2"/>
  <c r="BK126" i="2"/>
  <c r="BK319" i="3"/>
  <c r="J296" i="3"/>
  <c r="J276" i="3"/>
  <c r="BK186" i="3"/>
  <c r="BK109" i="3"/>
  <c r="BK296" i="2"/>
  <c r="J237" i="2"/>
  <c r="J157" i="2"/>
  <c r="BK246" i="3"/>
  <c r="BK222" i="3"/>
  <c r="BK125" i="3"/>
  <c r="BK253" i="2"/>
  <c r="BK167" i="2"/>
  <c r="J144" i="2"/>
  <c r="BK276" i="3"/>
  <c r="BK217" i="3"/>
  <c r="BK177" i="3"/>
  <c r="BK307" i="2"/>
  <c r="J266" i="2"/>
  <c r="J225" i="2"/>
  <c r="BK144" i="2"/>
  <c r="BK228" i="3"/>
  <c r="BK112" i="3"/>
  <c r="BK305" i="2"/>
  <c r="J270" i="2"/>
  <c r="BK142" i="2"/>
  <c r="BK262" i="3"/>
  <c r="J235" i="3"/>
  <c r="J112" i="3"/>
  <c r="J307" i="2"/>
  <c r="J272" i="2"/>
  <c r="BK160" i="2"/>
  <c r="J95" i="2"/>
  <c r="BK309" i="3"/>
  <c r="BK278" i="3"/>
  <c r="BK266" i="3"/>
  <c r="BK233" i="3"/>
  <c r="J186" i="3"/>
  <c r="J140" i="3"/>
  <c r="BK263" i="2"/>
  <c r="BK249" i="2"/>
  <c r="BK202" i="2"/>
  <c r="J90" i="2"/>
  <c r="J306" i="3"/>
  <c r="J282" i="3"/>
  <c r="J231" i="3"/>
  <c r="BK153" i="3"/>
  <c r="BK92" i="3"/>
  <c r="BK281" i="2"/>
  <c r="BK232" i="2"/>
  <c r="BK284" i="3"/>
  <c r="BK231" i="3"/>
  <c r="J142" i="3"/>
  <c r="BK275" i="2"/>
  <c r="J240" i="2"/>
  <c r="J155" i="2"/>
  <c r="BK95" i="2"/>
  <c r="BK220" i="3"/>
  <c r="BK312" i="2"/>
  <c r="BK272" i="2"/>
  <c r="J247" i="2"/>
  <c r="J223" i="2"/>
  <c r="J112" i="2"/>
  <c r="J181" i="3"/>
  <c r="J150" i="3"/>
  <c r="J315" i="2"/>
  <c r="BK221" i="2"/>
  <c r="BK148" i="2"/>
  <c r="BK282" i="3"/>
  <c r="J243" i="3"/>
  <c r="BK213" i="3"/>
  <c r="J310" i="2"/>
  <c r="BK270" i="2"/>
  <c r="J142" i="2"/>
  <c r="J336" i="3"/>
  <c r="BK311" i="3"/>
  <c r="BK288" i="3"/>
  <c r="BK248" i="3"/>
  <c r="BK209" i="3"/>
  <c r="J165" i="3"/>
  <c r="J281" i="2"/>
  <c r="BK258" i="2"/>
  <c r="BK247" i="2"/>
  <c r="BK185" i="2"/>
  <c r="J324" i="3"/>
  <c r="BK304" i="3"/>
  <c r="J288" i="3"/>
  <c r="J222" i="3"/>
  <c r="BK142" i="3"/>
  <c r="BK303" i="2"/>
  <c r="BK244" i="2"/>
  <c r="J181" i="2"/>
  <c r="J260" i="3"/>
  <c r="J225" i="3"/>
  <c r="BK300" i="2"/>
  <c r="J244" i="2"/>
  <c r="J164" i="2"/>
  <c r="BK112" i="2"/>
  <c r="BK235" i="3"/>
  <c r="J211" i="3"/>
  <c r="J155" i="3"/>
  <c r="J275" i="2"/>
  <c r="J251" i="2"/>
  <c r="J190" i="2"/>
  <c r="J317" i="3"/>
  <c r="J146" i="3"/>
  <c r="J312" i="2"/>
  <c r="J215" i="2"/>
  <c r="BK322" i="3"/>
  <c r="J313" i="3"/>
  <c r="J304" i="3"/>
  <c r="BK290" i="3"/>
  <c r="J248" i="3"/>
  <c r="J228" i="3"/>
  <c r="BK96" i="3"/>
  <c r="BK283" i="2"/>
  <c r="BK190" i="2"/>
  <c r="J129" i="2"/>
  <c r="BK327" i="3"/>
  <c r="BK301" i="3"/>
  <c r="BK274" i="3"/>
  <c r="J240" i="3"/>
  <c r="J213" i="3"/>
  <c r="BK155" i="3"/>
  <c r="J125" i="3"/>
  <c r="J253" i="2"/>
  <c r="BK223" i="2"/>
  <c r="BK129" i="2"/>
  <c r="J327" i="3"/>
  <c r="J298" i="3"/>
  <c r="J284" i="3"/>
  <c r="J237" i="3"/>
  <c r="BK158" i="3"/>
  <c r="J96" i="3"/>
  <c r="J288" i="2"/>
  <c r="J185" i="2"/>
  <c r="J270" i="3"/>
  <c r="BK251" i="3"/>
  <c r="J209" i="3"/>
  <c r="J92" i="3"/>
  <c r="J258" i="2"/>
  <c r="J221" i="2"/>
  <c r="J148" i="2"/>
  <c r="J274" i="3"/>
  <c r="J233" i="3"/>
  <c r="J198" i="3"/>
  <c r="J305" i="2"/>
  <c r="BK229" i="2"/>
  <c r="J160" i="2"/>
  <c r="BK165" i="3"/>
  <c r="J109" i="3"/>
  <c r="BK288" i="2"/>
  <c r="J194" i="2"/>
  <c r="BK93" i="2"/>
  <c r="BK254" i="3"/>
  <c r="BK198" i="3"/>
  <c r="BK315" i="2"/>
  <c r="BK255" i="2"/>
  <c r="BK164" i="2"/>
  <c r="AS54" i="1"/>
  <c r="BK270" i="3"/>
  <c r="BK225" i="3"/>
  <c r="BK181" i="3"/>
  <c r="J88" i="3"/>
  <c r="J263" i="2"/>
  <c r="J229" i="2"/>
  <c r="BK157" i="2"/>
  <c r="J331" i="3"/>
  <c r="BK313" i="3"/>
  <c r="J292" i="3"/>
  <c r="BK268" i="3"/>
  <c r="J203" i="3"/>
  <c r="BK140" i="3"/>
  <c r="BK317" i="2"/>
  <c r="J255" i="2"/>
  <c r="BK292" i="3"/>
  <c r="BK258" i="3"/>
  <c r="J162" i="3"/>
  <c r="BK277" i="2"/>
  <c r="BK251" i="2"/>
  <c r="BK194" i="2"/>
  <c r="J126" i="2"/>
  <c r="BK260" i="3"/>
  <c r="J207" i="3"/>
  <c r="BK146" i="3"/>
  <c r="J296" i="2"/>
  <c r="BK237" i="2"/>
  <c r="BK215" i="2"/>
  <c r="J93" i="2"/>
  <c r="J158" i="3"/>
  <c r="BK88" i="3"/>
  <c r="BK279" i="2"/>
  <c r="BK181" i="2"/>
  <c r="R231" i="2" l="1"/>
  <c r="T231" i="2"/>
  <c r="P201" i="2"/>
  <c r="R201" i="2"/>
  <c r="BK309" i="2"/>
  <c r="J309" i="2"/>
  <c r="J66" i="2" s="1"/>
  <c r="BK231" i="2"/>
  <c r="J231" i="2"/>
  <c r="J65" i="2" s="1"/>
  <c r="T309" i="2"/>
  <c r="BK201" i="2"/>
  <c r="J201" i="2" s="1"/>
  <c r="J64" i="2" s="1"/>
  <c r="T201" i="2"/>
  <c r="T88" i="2"/>
  <c r="T87" i="2" s="1"/>
  <c r="P309" i="2"/>
  <c r="BK202" i="3"/>
  <c r="J202" i="3" s="1"/>
  <c r="J64" i="3" s="1"/>
  <c r="T202" i="3"/>
  <c r="T86" i="3" s="1"/>
  <c r="T85" i="3" s="1"/>
  <c r="P231" i="2"/>
  <c r="R309" i="2"/>
  <c r="P202" i="3"/>
  <c r="P86" i="3"/>
  <c r="P85" i="3" s="1"/>
  <c r="AU56" i="1" s="1"/>
  <c r="R202" i="3"/>
  <c r="R86" i="3" s="1"/>
  <c r="R85" i="3" s="1"/>
  <c r="J55" i="2"/>
  <c r="J81" i="2"/>
  <c r="BE144" i="2"/>
  <c r="BE164" i="2"/>
  <c r="BE190" i="2"/>
  <c r="BE202" i="2"/>
  <c r="BE232" i="2"/>
  <c r="BE247" i="2"/>
  <c r="BE266" i="2"/>
  <c r="BE296" i="2"/>
  <c r="BE307" i="2"/>
  <c r="BK184" i="2"/>
  <c r="J184" i="2"/>
  <c r="J62" i="2" s="1"/>
  <c r="BK319" i="2"/>
  <c r="J319" i="2" s="1"/>
  <c r="J67" i="2" s="1"/>
  <c r="BE177" i="3"/>
  <c r="BE213" i="3"/>
  <c r="BE217" i="3"/>
  <c r="BE235" i="3"/>
  <c r="BE237" i="3"/>
  <c r="BE311" i="3"/>
  <c r="F55" i="2"/>
  <c r="BE90" i="2"/>
  <c r="BE95" i="2"/>
  <c r="BE129" i="2"/>
  <c r="BE157" i="2"/>
  <c r="BE185" i="2"/>
  <c r="BE258" i="2"/>
  <c r="BE277" i="2"/>
  <c r="BE281" i="2"/>
  <c r="BE293" i="2"/>
  <c r="BE300" i="2"/>
  <c r="BE315" i="2"/>
  <c r="J82" i="3"/>
  <c r="BE96" i="3"/>
  <c r="BE109" i="3"/>
  <c r="BE153" i="3"/>
  <c r="BE222" i="3"/>
  <c r="BE246" i="3"/>
  <c r="BE109" i="2"/>
  <c r="BE142" i="2"/>
  <c r="BE219" i="2"/>
  <c r="BE223" i="2"/>
  <c r="BE237" i="2"/>
  <c r="BE249" i="2"/>
  <c r="BE283" i="2"/>
  <c r="BE112" i="3"/>
  <c r="BE150" i="3"/>
  <c r="BE181" i="3"/>
  <c r="BE240" i="3"/>
  <c r="BE266" i="3"/>
  <c r="BE270" i="3"/>
  <c r="BE274" i="3"/>
  <c r="BE288" i="3"/>
  <c r="BE240" i="2"/>
  <c r="BE251" i="2"/>
  <c r="BE253" i="2"/>
  <c r="BE272" i="2"/>
  <c r="BE279" i="2"/>
  <c r="BE312" i="2"/>
  <c r="BK89" i="2"/>
  <c r="E75" i="3"/>
  <c r="F82" i="3"/>
  <c r="BE88" i="3"/>
  <c r="BE128" i="3"/>
  <c r="BE155" i="3"/>
  <c r="BE165" i="3"/>
  <c r="BE198" i="3"/>
  <c r="BE211" i="3"/>
  <c r="BE220" i="3"/>
  <c r="BE258" i="3"/>
  <c r="BE260" i="3"/>
  <c r="BE278" i="3"/>
  <c r="BE298" i="3"/>
  <c r="BE306" i="3"/>
  <c r="BE319" i="3"/>
  <c r="BE327" i="3"/>
  <c r="BE93" i="2"/>
  <c r="BE112" i="2"/>
  <c r="BE148" i="2"/>
  <c r="BE155" i="2"/>
  <c r="BE160" i="2"/>
  <c r="BE167" i="2"/>
  <c r="BE215" i="2"/>
  <c r="BE221" i="2"/>
  <c r="BE225" i="2"/>
  <c r="BE244" i="2"/>
  <c r="BE255" i="2"/>
  <c r="BE260" i="2"/>
  <c r="BE263" i="2"/>
  <c r="BE270" i="2"/>
  <c r="BE303" i="2"/>
  <c r="BE305" i="2"/>
  <c r="BK189" i="2"/>
  <c r="J189" i="2"/>
  <c r="J63" i="2" s="1"/>
  <c r="BE146" i="3"/>
  <c r="BE162" i="3"/>
  <c r="BE203" i="3"/>
  <c r="BE207" i="3"/>
  <c r="BE228" i="3"/>
  <c r="BE231" i="3"/>
  <c r="BE251" i="3"/>
  <c r="BE254" i="3"/>
  <c r="BE262" i="3"/>
  <c r="BE276" i="3"/>
  <c r="BE282" i="3"/>
  <c r="BE290" i="3"/>
  <c r="BE296" i="3"/>
  <c r="BE304" i="3"/>
  <c r="BE309" i="3"/>
  <c r="BE313" i="3"/>
  <c r="BE331" i="3"/>
  <c r="BE336" i="3"/>
  <c r="BK87" i="3"/>
  <c r="J87" i="3" s="1"/>
  <c r="J61" i="3" s="1"/>
  <c r="BK180" i="3"/>
  <c r="J180" i="3"/>
  <c r="J62" i="3" s="1"/>
  <c r="E48" i="2"/>
  <c r="BE126" i="2"/>
  <c r="BE152" i="2"/>
  <c r="BE181" i="2"/>
  <c r="BE194" i="2"/>
  <c r="BE229" i="2"/>
  <c r="BE275" i="2"/>
  <c r="BE288" i="2"/>
  <c r="BE310" i="2"/>
  <c r="BE317" i="2"/>
  <c r="BE320" i="2"/>
  <c r="J52" i="3"/>
  <c r="BE92" i="3"/>
  <c r="BE125" i="3"/>
  <c r="BE140" i="3"/>
  <c r="BE142" i="3"/>
  <c r="BE158" i="3"/>
  <c r="BE186" i="3"/>
  <c r="BE209" i="3"/>
  <c r="BE225" i="3"/>
  <c r="BE233" i="3"/>
  <c r="BE243" i="3"/>
  <c r="BE248" i="3"/>
  <c r="BE268" i="3"/>
  <c r="BE284" i="3"/>
  <c r="BE292" i="3"/>
  <c r="BE301" i="3"/>
  <c r="BE317" i="3"/>
  <c r="BE322" i="3"/>
  <c r="BE324" i="3"/>
  <c r="BK185" i="3"/>
  <c r="J185" i="3" s="1"/>
  <c r="J63" i="3" s="1"/>
  <c r="BK335" i="3"/>
  <c r="J335" i="3"/>
  <c r="J65" i="3" s="1"/>
  <c r="F35" i="3"/>
  <c r="BB56" i="1" s="1"/>
  <c r="F34" i="2"/>
  <c r="BA55" i="1" s="1"/>
  <c r="J34" i="3"/>
  <c r="AW56" i="1" s="1"/>
  <c r="F37" i="2"/>
  <c r="BD55" i="1" s="1"/>
  <c r="F35" i="2"/>
  <c r="BB55" i="1" s="1"/>
  <c r="F34" i="3"/>
  <c r="BA56" i="1" s="1"/>
  <c r="F36" i="3"/>
  <c r="BC56" i="1" s="1"/>
  <c r="F36" i="2"/>
  <c r="BC55" i="1" s="1"/>
  <c r="J34" i="2"/>
  <c r="AW55" i="1" s="1"/>
  <c r="F37" i="3"/>
  <c r="BD56" i="1" s="1"/>
  <c r="R88" i="2" l="1"/>
  <c r="R87" i="2"/>
  <c r="P88" i="2"/>
  <c r="P87" i="2" s="1"/>
  <c r="AU55" i="1" s="1"/>
  <c r="AU54" i="1" s="1"/>
  <c r="BK88" i="2"/>
  <c r="J88" i="2" s="1"/>
  <c r="J60" i="2" s="1"/>
  <c r="J89" i="2"/>
  <c r="J61" i="2" s="1"/>
  <c r="BK86" i="3"/>
  <c r="J86" i="3"/>
  <c r="J60" i="3" s="1"/>
  <c r="BC54" i="1"/>
  <c r="AY54" i="1"/>
  <c r="J33" i="2"/>
  <c r="AV55" i="1"/>
  <c r="AT55" i="1"/>
  <c r="F33" i="3"/>
  <c r="AZ56" i="1" s="1"/>
  <c r="BA54" i="1"/>
  <c r="AW54" i="1"/>
  <c r="AK30" i="1"/>
  <c r="BD54" i="1"/>
  <c r="W33" i="1"/>
  <c r="BB54" i="1"/>
  <c r="W31" i="1"/>
  <c r="J33" i="3"/>
  <c r="AV56" i="1" s="1"/>
  <c r="AT56" i="1" s="1"/>
  <c r="F33" i="2"/>
  <c r="AZ55" i="1" s="1"/>
  <c r="BK87" i="2" l="1"/>
  <c r="J87" i="2"/>
  <c r="BK85" i="3"/>
  <c r="J85" i="3"/>
  <c r="J59" i="3"/>
  <c r="AZ54" i="1"/>
  <c r="W29" i="1" s="1"/>
  <c r="J30" i="2"/>
  <c r="AG55" i="1"/>
  <c r="AN55" i="1"/>
  <c r="AX54" i="1"/>
  <c r="W30" i="1"/>
  <c r="W32" i="1"/>
  <c r="J59" i="2" l="1"/>
  <c r="J39" i="2"/>
  <c r="AV54" i="1"/>
  <c r="AK29" i="1" s="1"/>
  <c r="J30" i="3"/>
  <c r="AG56" i="1"/>
  <c r="AN56" i="1" s="1"/>
  <c r="J39" i="3" l="1"/>
  <c r="AG54" i="1"/>
  <c r="AT54" i="1"/>
  <c r="AN54" i="1" l="1"/>
  <c r="AK26" i="1"/>
  <c r="AK35" i="1"/>
</calcChain>
</file>

<file path=xl/sharedStrings.xml><?xml version="1.0" encoding="utf-8"?>
<sst xmlns="http://schemas.openxmlformats.org/spreadsheetml/2006/main" count="5239" uniqueCount="835">
  <si>
    <t>Export Komplet</t>
  </si>
  <si>
    <t>VZ</t>
  </si>
  <si>
    <t>2.0</t>
  </si>
  <si>
    <t/>
  </si>
  <si>
    <t>False</t>
  </si>
  <si>
    <t>{1fdebc81-852c-4193-9921-1aec6cb584f1}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</si>
  <si>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</si>
  <si>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</si>
  <si>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</si>
  <si>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</si>
  <si>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</si>
  <si>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</si>
  <si>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</si>
  <si>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</si>
  <si>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</si>
  <si>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</si>
  <si>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</si>
  <si>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Kostelec nad Orlicí - Rekonstrukce ulice Michalcova a Fr.Zoubka</t>
  </si>
  <si>
    <t>0,1</t>
  </si>
  <si>
    <t>KSO:</t>
  </si>
  <si>
    <t>827</t>
  </si>
  <si>
    <t>CC-CZ:</t>
  </si>
  <si>
    <t>1</t>
  </si>
  <si>
    <t>Místo:</t>
  </si>
  <si>
    <t xml:space="preserve">Kostelec nad Orlicí </t>
  </si>
  <si>
    <t>Datum:</t>
  </si>
  <si>
    <t>10. 12. 2016</t>
  </si>
  <si>
    <t>10</t>
  </si>
  <si>
    <t>100</t>
  </si>
  <si>
    <t>Zadavatel:</t>
  </si>
  <si>
    <t>IČ:</t>
  </si>
  <si>
    <t>Město Kostelec nad Orlicí, Palackého náměstí 38</t>
  </si>
  <si>
    <t>DIČ:</t>
  </si>
  <si>
    <t>Uchazeč:</t>
  </si>
  <si>
    <t>Vyplň údaj</t>
  </si>
  <si>
    <t>Projektant:</t>
  </si>
  <si>
    <t xml:space="preserve"> </t>
  </si>
  <si>
    <t>True</t>
  </si>
  <si>
    <t>Zpracovatel:</t>
  </si>
  <si>
    <t>Poznámka:</t>
  </si>
  <si>
    <t>Soupis prací je sestaven za využití položek Cenové soustavy ÚRS. Cenové a technické podmínky položek Cenové soustavy ÚRS, které jsou uvedeny v soupisu prací ( tzn. úvodní části katalogů ) jsou neomezeně dálkově k dispozici na www.cs-urs.cz. Položky soupisu prací, které nemají ve sloupci "Cenová soustava" uveden žádný údaj, nepochází z Cenové soustavy ÚRS.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</si>
  <si>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</si>
  <si>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</si>
  <si>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</si>
  <si>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</si>
  <si>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</si>
  <si>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</si>
  <si>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</si>
  <si>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</si>
  <si>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</si>
  <si>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</si>
  <si>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</si>
  <si>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</si>
  <si>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</si>
  <si>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</si>
  <si>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</si>
  <si>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</si>
  <si>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</si>
  <si>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</si>
  <si>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</si>
  <si>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</si>
  <si>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</si>
  <si>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</si>
  <si>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</si>
  <si>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</si>
  <si>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</si>
  <si>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</si>
  <si>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</si>
  <si>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</si>
  <si>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</si>
  <si>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</si>
  <si>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</si>
  <si>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</si>
  <si>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</si>
  <si>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</si>
  <si>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</si>
  <si>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</si>
  <si>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</si>
  <si>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</si>
  <si>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</si>
  <si>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 301</t>
  </si>
  <si>
    <t xml:space="preserve">Kanalizace </t>
  </si>
  <si>
    <t>STA</t>
  </si>
  <si>
    <t>{aa8bd169-ab47-4925-8d45-b6ae4cd71d49}</t>
  </si>
  <si>
    <t>2</t>
  </si>
  <si>
    <t>SO 302</t>
  </si>
  <si>
    <t>Vodovod</t>
  </si>
  <si>
    <t>{c1909ea1-ea73-4404-8428-2335aa912049}</t>
  </si>
  <si>
    <t>KRYCÍ LIST SOUPISU PRACÍ</t>
  </si>
  <si>
    <t>Objekt:</t>
  </si>
  <si>
    <t xml:space="preserve">SO 301 - Kanalizace 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</si>
  <si>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</si>
  <si>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</si>
  <si>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</si>
  <si>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</si>
  <si>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</si>
  <si>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</si>
  <si>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  13 - Zemní práce - hloubené vykopávky</t>
  </si>
  <si>
    <t xml:space="preserve">    3 - Svislé a kompletní konstrukce</t>
  </si>
  <si>
    <t xml:space="preserve">    4 - Vodorovné konstrukce</t>
  </si>
  <si>
    <t xml:space="preserve">    8 - Trubní vedení</t>
  </si>
  <si>
    <t xml:space="preserve">    997 - Přesun sutě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</si>
  <si>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</si>
  <si>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</si>
  <si>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</si>
  <si>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</si>
  <si>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</si>
  <si>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</si>
  <si>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</si>
  <si>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</si>
  <si>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</si>
  <si>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</si>
  <si>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</si>
  <si>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</si>
  <si>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</si>
  <si>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</si>
  <si>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</si>
  <si>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</si>
  <si>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</si>
  <si>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</si>
  <si>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</si>
  <si>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115101201</t>
  </si>
  <si>
    <t>Čerpání vody na dopravní výšku do 10 m s uvažovaným průměrným přítokem do 500 l/min</t>
  </si>
  <si>
    <t>hod</t>
  </si>
  <si>
    <t>4</t>
  </si>
  <si>
    <t>2003049292</t>
  </si>
  <si>
    <t>PP</t>
  </si>
  <si>
    <t>VV</t>
  </si>
  <si>
    <t>360"viz výkresy PD C.3. SO 301 č.přílohy 1.- 4."</t>
  </si>
  <si>
    <t>115101301</t>
  </si>
  <si>
    <t>Pohotovost záložní čerpací soupravy pro dopravní výšku do 10 m s uvažovaným průměrným přítokem do 500 l/min</t>
  </si>
  <si>
    <t>den</t>
  </si>
  <si>
    <t>759393972</t>
  </si>
  <si>
    <t>3</t>
  </si>
  <si>
    <t>132201202</t>
  </si>
  <si>
    <t>Hloubení zapažených i nezapažených rýh šířky přes 600 do 2 000 mm s urovnáním dna do předepsaného profilu a spádu v hornině tř. 3 přes 100 do 1 000 m3</t>
  </si>
  <si>
    <t>m3</t>
  </si>
  <si>
    <t>58587519</t>
  </si>
  <si>
    <t>"kanalizačních přípojky"</t>
  </si>
  <si>
    <t>35,5*0,9*1,6</t>
  </si>
  <si>
    <t>Mezisoučet</t>
  </si>
  <si>
    <t>"ul.Michalcova"</t>
  </si>
  <si>
    <t>167*1*1,65</t>
  </si>
  <si>
    <t>"ul.Fr.Zoubka"</t>
  </si>
  <si>
    <t>7*1*1,6</t>
  </si>
  <si>
    <t>Součet</t>
  </si>
  <si>
    <t>337,87*0,6"zatřídění 60% v zemině tř.3"</t>
  </si>
  <si>
    <t>"viz výkresy PD C.3. SO 301 č.přílohy 1.- 4."</t>
  </si>
  <si>
    <t>132201209</t>
  </si>
  <si>
    <t>Hloubení zapažených i nezapažených rýh šířky přes 600 do 2 000 mm s urovnáním dna do předepsaného profilu a spádu v hornině tř. 3 Příplatek k cenám za lepivost horniny tř. 3</t>
  </si>
  <si>
    <t>-1068911438</t>
  </si>
  <si>
    <t>202,722*0,5 "Přepočtené koeficientem množství</t>
  </si>
  <si>
    <t>5</t>
  </si>
  <si>
    <t>132301202</t>
  </si>
  <si>
    <t>Hloubení zapažených i nezapažených rýh šířky přes 600 do 2 000 mm s urovnáním dna do předepsaného profilu a spádu v hornině tř. 4 přes 100 do 1 000 m3</t>
  </si>
  <si>
    <t>-2057249494</t>
  </si>
  <si>
    <t>337,870*0,4"zatřídění 40% v zemině tř.4"</t>
  </si>
  <si>
    <t>6</t>
  </si>
  <si>
    <t>132301209</t>
  </si>
  <si>
    <t>Hloubení zapažených i nezapažených rýh šířky přes 600 do 2 000 mm s urovnáním dna do předepsaného profilu a spádu v hornině tř. 4 Příplatek k cenám za lepivost horniny tř. 4</t>
  </si>
  <si>
    <t>765774418</t>
  </si>
  <si>
    <t>135,148*0,5 "Přepočtené koeficientem množství</t>
  </si>
  <si>
    <t>7</t>
  </si>
  <si>
    <t>151101101</t>
  </si>
  <si>
    <t>Zřízení pažení a rozepření stěn rýh pro podzemní vedení pro všechny šířky rýhy příložné pro jakoukoliv mezerovitost, hloubky do 2 m</t>
  </si>
  <si>
    <t>m2</t>
  </si>
  <si>
    <t>1491119530</t>
  </si>
  <si>
    <t>35,5*2*1,6</t>
  </si>
  <si>
    <t>167*2*1,65</t>
  </si>
  <si>
    <t>7*2*1,6</t>
  </si>
  <si>
    <t>8</t>
  </si>
  <si>
    <t>151101111</t>
  </si>
  <si>
    <t>Odstranění pažení a rozepření stěn rýh pro podzemní vedení s uložením materiálu na vzdálenost do 3 m od kraje výkopu příložné, hloubky do 2 m</t>
  </si>
  <si>
    <t>-2022198166</t>
  </si>
  <si>
    <t>9</t>
  </si>
  <si>
    <t>161101101</t>
  </si>
  <si>
    <t>Svislé přemístění výkopku bez naložení do dopravní nádoby avšak s vyprázdněním dopravní nádoby na hromadu nebo do dopravního prostředku z horniny tř. 1 až 4, při hloubce výkopu přes 1 do 2,5 m</t>
  </si>
  <si>
    <t>977967060</t>
  </si>
  <si>
    <t>337,87*0,5"viz položky výkopů"</t>
  </si>
  <si>
    <t>162701105</t>
  </si>
  <si>
    <t>Vodorovné přemístění výkopku nebo sypaniny po suchu na obvyklém dopravním prostředku, bez naložení výkopku, avšak se složením bez rozhrnutí z horniny tř. 1 až 4 na vzdálenost přes 9 000 do 10 000 m</t>
  </si>
  <si>
    <t>-950882731</t>
  </si>
  <si>
    <t>337,87</t>
  </si>
  <si>
    <t>11</t>
  </si>
  <si>
    <t>162701109</t>
  </si>
  <si>
    <t>Vodorovné přemístění výkopku nebo sypaniny po suchu na obvyklém dopravním prostředku, bez naložení výkopku, avšak se složením bez rozhrnutí z horniny tř. 1 až 4 na vzdálenost Příplatek k ceně za každých dalších i započatých 1 000 m</t>
  </si>
  <si>
    <t>-1395415526</t>
  </si>
  <si>
    <t>337,870*2 "Přepočtené koeficientem množství</t>
  </si>
  <si>
    <t>12</t>
  </si>
  <si>
    <t>171201201</t>
  </si>
  <si>
    <t>Uložení sypaniny na skládky</t>
  </si>
  <si>
    <t>2108398643</t>
  </si>
  <si>
    <t>13</t>
  </si>
  <si>
    <t>171201211</t>
  </si>
  <si>
    <t>Uložení sypaniny poplatek za uložení sypaniny na skládce ( skládkovné )</t>
  </si>
  <si>
    <t>t</t>
  </si>
  <si>
    <t>-324096015</t>
  </si>
  <si>
    <t>337,87*1,8 "Přepočtené koeficientem množství</t>
  </si>
  <si>
    <t>14</t>
  </si>
  <si>
    <t>174101101</t>
  </si>
  <si>
    <t>Zásyp sypaninou z jakékoliv horniny s uložením výkopku ve vrstvách se zhutněním jam, šachet, rýh nebo kolem objektů v těchto vykopávkách</t>
  </si>
  <si>
    <t>-66333863</t>
  </si>
  <si>
    <t>337,87-120,375-20,595"položky výkopů, lože potrubí a obsypu potrubí"</t>
  </si>
  <si>
    <t>M</t>
  </si>
  <si>
    <t>583373020</t>
  </si>
  <si>
    <t>kamenivo přírodní těžené pro stavební účely  PTK  (drobné, hrubé, štěrkopísky) štěrkopísky ČSN 72  1511-2 frakce   0-16</t>
  </si>
  <si>
    <t>-631737634</t>
  </si>
  <si>
    <t>196,90*2 "Přepočtené koeficientem množství</t>
  </si>
  <si>
    <t>16</t>
  </si>
  <si>
    <t>175101101</t>
  </si>
  <si>
    <t>Obsypání potrubí sypaninou z vhodných hornin tř. 1 až 4 nebo materiálem připraveným podél výkopu ve vzdálenosti do 3 m od jeho kraje, pro jakoukoliv hloubku výkopu a míru zhutnění bez prohození sypaniny</t>
  </si>
  <si>
    <t>2019037253</t>
  </si>
  <si>
    <t>35,5*0,9*0,5</t>
  </si>
  <si>
    <t>167*1*0,6</t>
  </si>
  <si>
    <t>7*1*0,6</t>
  </si>
  <si>
    <t>-3,14*(0,1)^2*35,5</t>
  </si>
  <si>
    <t>-3,14*(0,15)^2*174</t>
  </si>
  <si>
    <t>Mezisoučet odečet potrubí</t>
  </si>
  <si>
    <t>17</t>
  </si>
  <si>
    <t>345311720</t>
  </si>
  <si>
    <t>106,967*2 "Přepočtené koeficientem množství</t>
  </si>
  <si>
    <t>Zemní práce - hloubené vykopávky</t>
  </si>
  <si>
    <t>18</t>
  </si>
  <si>
    <t>130001101</t>
  </si>
  <si>
    <t>Příplatek k cenám hloubených vykopávek za ztížení vykopávky v blízkosti podzemního vedení nebo výbušnin pro jakoukoliv třídu horniny</t>
  </si>
  <si>
    <t>-2128156806</t>
  </si>
  <si>
    <t>337,87*0,15</t>
  </si>
  <si>
    <t>Svislé a kompletní konstrukce</t>
  </si>
  <si>
    <t>19</t>
  </si>
  <si>
    <t>358315114</t>
  </si>
  <si>
    <t>Bourání šachty, stoky kompletní nebo otvorů z prostého betonu plochy do 4 m2</t>
  </si>
  <si>
    <t>1735931161</t>
  </si>
  <si>
    <t>3,14*0,3*0,1*174</t>
  </si>
  <si>
    <t>20</t>
  </si>
  <si>
    <t>359901211</t>
  </si>
  <si>
    <t>Monitoring stok (kamerový systém) jakékoli výšky nová kanalizace</t>
  </si>
  <si>
    <t>m</t>
  </si>
  <si>
    <t>1011985970</t>
  </si>
  <si>
    <t>35,5"viz potrubí kanalizačních přípojky"</t>
  </si>
  <si>
    <t>7"viz potrubí ul.Fr. Zoubka"</t>
  </si>
  <si>
    <t>167"viz potrubí ul.Michalcova"</t>
  </si>
  <si>
    <t>Vodorovné konstrukce</t>
  </si>
  <si>
    <t>451573111</t>
  </si>
  <si>
    <t>Lože pod potrubí, stoky a drobné objekty v otevřeném výkopu z písku a štěrkopísku do 63 mm</t>
  </si>
  <si>
    <t>-1055057761</t>
  </si>
  <si>
    <t>35,5*0,9*0,1</t>
  </si>
  <si>
    <t>167*1*0,1</t>
  </si>
  <si>
    <t>7*1*0,1</t>
  </si>
  <si>
    <t>22</t>
  </si>
  <si>
    <t>452112111</t>
  </si>
  <si>
    <t>Osazení betonových dílců prstenců nebo rámů pod poklopy a mříže, výšky do 100 mm</t>
  </si>
  <si>
    <t>kus</t>
  </si>
  <si>
    <t>1198616946</t>
  </si>
  <si>
    <t>23</t>
  </si>
  <si>
    <t>592241355</t>
  </si>
  <si>
    <t>prstenec betonový vyrovnávací TBW-Q.1 63/4</t>
  </si>
  <si>
    <t>1948746615</t>
  </si>
  <si>
    <t>24</t>
  </si>
  <si>
    <t>592241356</t>
  </si>
  <si>
    <t>774910013</t>
  </si>
  <si>
    <t>25</t>
  </si>
  <si>
    <t>592241375</t>
  </si>
  <si>
    <t>prstenec betonový vyrovnávací TBW-Q.1 63/10</t>
  </si>
  <si>
    <t>561451237</t>
  </si>
  <si>
    <t>26</t>
  </si>
  <si>
    <t>452112121</t>
  </si>
  <si>
    <t>Osazení betonových dílců prstenců nebo rámů pod poklopy a mříže, výšky přes 100 do 200 mm</t>
  </si>
  <si>
    <t>1346198202</t>
  </si>
  <si>
    <t>27</t>
  </si>
  <si>
    <t>592241385</t>
  </si>
  <si>
    <t>prstenec betonový vyrovnávací TBW-Q.1 63/12</t>
  </si>
  <si>
    <t>-1726403787</t>
  </si>
  <si>
    <t>Trubní vedení</t>
  </si>
  <si>
    <t>28</t>
  </si>
  <si>
    <t>871353121</t>
  </si>
  <si>
    <t>Montáž kanalizačního potrubí z plastů z tvrdého PVC těsněných gumovým kroužkem v otevřeném výkopu ve sklonu do 20 % DN 200</t>
  </si>
  <si>
    <t>906382401</t>
  </si>
  <si>
    <t>35,50</t>
  </si>
  <si>
    <t>29</t>
  </si>
  <si>
    <t>286110R00</t>
  </si>
  <si>
    <t>trubka kanalizace plastová s hrdlem PVC SN 12 DN 200/6</t>
  </si>
  <si>
    <t>2124435150</t>
  </si>
  <si>
    <t>35,5/6*1,03</t>
  </si>
  <si>
    <t>30</t>
  </si>
  <si>
    <t>871373121</t>
  </si>
  <si>
    <t>Montáž kanalizačního potrubí z plastů z tvrdého PVC těsněných gumovým kroužkem v otevřeném výkopu ve sklonu do 20 % DN 300</t>
  </si>
  <si>
    <t>545894547</t>
  </si>
  <si>
    <t>167+7</t>
  </si>
  <si>
    <t>31</t>
  </si>
  <si>
    <t>286111R00</t>
  </si>
  <si>
    <t>trubka kanalizace plastová s hrdlem PVC SN 12 DN 300/6</t>
  </si>
  <si>
    <t>-87509603</t>
  </si>
  <si>
    <t>174/6*1,03</t>
  </si>
  <si>
    <t>32</t>
  </si>
  <si>
    <t>877350310</t>
  </si>
  <si>
    <t>Montáž kolen na potrubí z trub hladkých DN 200</t>
  </si>
  <si>
    <t>866047186</t>
  </si>
  <si>
    <t>33</t>
  </si>
  <si>
    <t>286113660</t>
  </si>
  <si>
    <t>koleno kanalizace plastové DN 200x45°</t>
  </si>
  <si>
    <t>108980658</t>
  </si>
  <si>
    <t>34</t>
  </si>
  <si>
    <t>877370430</t>
  </si>
  <si>
    <t>Montáž spojek na potrubí DN 300</t>
  </si>
  <si>
    <t>-2124281594</t>
  </si>
  <si>
    <t>35</t>
  </si>
  <si>
    <t>286174235</t>
  </si>
  <si>
    <t>spojka pružná DN 300</t>
  </si>
  <si>
    <t>1702494869</t>
  </si>
  <si>
    <t>36</t>
  </si>
  <si>
    <t>877375122</t>
  </si>
  <si>
    <t>Montáž odbočné tvarovky na potrubí z kanalizačních trub z PVC DN 300</t>
  </si>
  <si>
    <t>786644025</t>
  </si>
  <si>
    <t>7+5"viz výkresy PD C.3. SO 301 č.přílohy 1.- 4."</t>
  </si>
  <si>
    <t>37</t>
  </si>
  <si>
    <t>286114045</t>
  </si>
  <si>
    <t>Trubky z polyvinylchloridu kanalizace domovní a uliční KG - Systém (PVC) PipeLife odbočky KGEA 45° KGEA-300/150/45°</t>
  </si>
  <si>
    <t>1715009995</t>
  </si>
  <si>
    <t>38</t>
  </si>
  <si>
    <t>892351111</t>
  </si>
  <si>
    <t>Tlakové zkoušky vodou na potrubí DN 150 nebo 200</t>
  </si>
  <si>
    <t>336806701</t>
  </si>
  <si>
    <t>39</t>
  </si>
  <si>
    <t>892381111</t>
  </si>
  <si>
    <t>Tlakové zkoušky vodou na potrubí DN 250, 300 nebo 350</t>
  </si>
  <si>
    <t>-1855959665</t>
  </si>
  <si>
    <t>174"viz potrubí ul. Fr. Zoubka"</t>
  </si>
  <si>
    <t>40</t>
  </si>
  <si>
    <t>894411131</t>
  </si>
  <si>
    <t>Zřízení šachet kanalizačních z betonových dílců výšky vstupu do 1,50 m s obložením dna betonem tř. C 25/30, na potrubí DN přes 300 do 400</t>
  </si>
  <si>
    <t>322567023</t>
  </si>
  <si>
    <t>41</t>
  </si>
  <si>
    <t>592243370</t>
  </si>
  <si>
    <t>dno betonové šachty kanalizační přímé TBZ-Q.1 100/60 V max. 40 100/60x40 cm</t>
  </si>
  <si>
    <t>892960122</t>
  </si>
  <si>
    <t>42</t>
  </si>
  <si>
    <t>592243485</t>
  </si>
  <si>
    <t>těsnění elastomerové pro spojení šachetních dílů DN 1000</t>
  </si>
  <si>
    <t>135169529</t>
  </si>
  <si>
    <t>43</t>
  </si>
  <si>
    <t>592243050</t>
  </si>
  <si>
    <t>skruž betonová šachetní TBS-Q.1 100/25 D100x25 cm</t>
  </si>
  <si>
    <t>540398311</t>
  </si>
  <si>
    <t>44</t>
  </si>
  <si>
    <t>592243060</t>
  </si>
  <si>
    <t>Prefabrikáty pro vstupní šachty a drenážní šachtice (betonové a železobetonové) šachty pro odpadní kanály a potrubí uložená v zemi skruže šachetní TBS-Q.1 100/50    D 100 x  50 x 12</t>
  </si>
  <si>
    <t>222682729</t>
  </si>
  <si>
    <t>45</t>
  </si>
  <si>
    <t>592243070</t>
  </si>
  <si>
    <t>Prefabrikáty pro vstupní šachty a drenážní šachtice (betonové a železobetonové) šachty pro odpadní kanály a potrubí uložená v zemi skruže šachetní TBS-Q.1 100/100  D 100 x 100 x 12</t>
  </si>
  <si>
    <t>988606558</t>
  </si>
  <si>
    <t>46</t>
  </si>
  <si>
    <t>592243125</t>
  </si>
  <si>
    <t xml:space="preserve">konus šachetní betonový TBR-Q.1 100-63/58 </t>
  </si>
  <si>
    <t>-1333385999</t>
  </si>
  <si>
    <t>47</t>
  </si>
  <si>
    <t>894811126</t>
  </si>
  <si>
    <t>Revizní šachta z tvrdého PVC v otevřeném výkopu systém RV typ přímý (DN šachty/DN trubního vedení) DN 315/200, hloubka od 2160 do 2530 mm</t>
  </si>
  <si>
    <t>1414522151</t>
  </si>
  <si>
    <t>"šachty kanalizačních přípojek"</t>
  </si>
  <si>
    <t>48</t>
  </si>
  <si>
    <t>899102111</t>
  </si>
  <si>
    <t>Osazení poklopů litinových a ocelových včetně rámů hmotnosti jednotlivě přes 50 do 100 kg</t>
  </si>
  <si>
    <t>-787444780</t>
  </si>
  <si>
    <t>49</t>
  </si>
  <si>
    <t>286611R00</t>
  </si>
  <si>
    <t>teleskop s gumovou manžetou a litinovým poklopem DN 315, nosnost 40t + pryžová manžeta</t>
  </si>
  <si>
    <t>1935619624</t>
  </si>
  <si>
    <t>50</t>
  </si>
  <si>
    <t>899104111</t>
  </si>
  <si>
    <t>Osazení poklopů litinových a ocelových včetně rámů hmotnosti jednotlivě přes 150 kg</t>
  </si>
  <si>
    <t>-1508000210</t>
  </si>
  <si>
    <t>51</t>
  </si>
  <si>
    <t>552434420</t>
  </si>
  <si>
    <t>poklop na vstupní šachtu litinový 600 D400, vzor DIN</t>
  </si>
  <si>
    <t>559593165</t>
  </si>
  <si>
    <t>52</t>
  </si>
  <si>
    <t>899.R01</t>
  </si>
  <si>
    <t>Propojení stávajících kanalizačních potrubí  přípojek – přechodka beton plast, montáž a dodávka</t>
  </si>
  <si>
    <t>592550250</t>
  </si>
  <si>
    <t>Propojení stávajících kanalizačních potrubí přípojek – přechodka beton plast, montáž a dodávka</t>
  </si>
  <si>
    <t>53</t>
  </si>
  <si>
    <t>899.R02</t>
  </si>
  <si>
    <t>Provizorní připojení nové kanalizace na stávajícív průběhu provádění</t>
  </si>
  <si>
    <t>soubor</t>
  </si>
  <si>
    <t>-716007749</t>
  </si>
  <si>
    <t>54</t>
  </si>
  <si>
    <t>899.R03</t>
  </si>
  <si>
    <t>Napojení na stávající rozvod  a další práce a materiál ve výkaze neuvedený avšak nezbytně nutný k řádnému zkompletování</t>
  </si>
  <si>
    <t>501804109</t>
  </si>
  <si>
    <t>Napojení na stávající rozvod a další práce a materiál ve výkaze neuvedený avšak nezbytně nutný k řádnému zkompletování</t>
  </si>
  <si>
    <t>997</t>
  </si>
  <si>
    <t>Přesun sutě</t>
  </si>
  <si>
    <t>55</t>
  </si>
  <si>
    <t>997221571</t>
  </si>
  <si>
    <t>Vodorovná doprava vybouraných hmot do 1 km</t>
  </si>
  <si>
    <t>-43648130</t>
  </si>
  <si>
    <t>56</t>
  </si>
  <si>
    <t>997221579</t>
  </si>
  <si>
    <t>Příplatek ZKD 1 km u vodorovné dopravy vybouraných hmot</t>
  </si>
  <si>
    <t>459493904</t>
  </si>
  <si>
    <t>36,06*9 "Přepočtené koeficientem množství</t>
  </si>
  <si>
    <t>57</t>
  </si>
  <si>
    <t>997221612</t>
  </si>
  <si>
    <t>Nakládání vybouraných hmot na dopravní prostředky pro vodorovnou dopravu</t>
  </si>
  <si>
    <t>-697405703</t>
  </si>
  <si>
    <t>58</t>
  </si>
  <si>
    <t>997221815</t>
  </si>
  <si>
    <t>Poplatek za uložení betonového odpadu na skládce (skládkovné)</t>
  </si>
  <si>
    <t>126851780</t>
  </si>
  <si>
    <t>998</t>
  </si>
  <si>
    <t>Přesun hmot</t>
  </si>
  <si>
    <t>59</t>
  </si>
  <si>
    <t>998276101</t>
  </si>
  <si>
    <t>Přesun hmot pro trubní vedení hloubené z trub z plastických hmot nebo sklolaminátových pro vodovody nebo kanalizace v otevřeném výkopu dopravní vzdálenost do 15 m</t>
  </si>
  <si>
    <t>900212816</t>
  </si>
  <si>
    <t>SO 302 - Vodovod</t>
  </si>
  <si>
    <t>119001401</t>
  </si>
  <si>
    <t>Dočasné zajištění podzemního potrubí nebo vedení ve výkopišti ve stavu i poloze , ve kterých byla na začátku zemních prací a to s podepřením, vzepřením nebo vyvěšením, příp. s ochranným bedněním, se zřízením a odstraněním za jišťovací konstrukce, s opotře</t>
  </si>
  <si>
    <t>1773021925</t>
  </si>
  <si>
    <t>Dočasné zajištění podzemního potrubí nebo vedení ve výkopišti ve stavu i poloze , ve kterých byla na začátku zemních prací a to s podepřením, vzepřením nebo vyvěšením, příp. s ochranným bedněním, se zřízením a odstraněním za jišťovací konstrukce, s opotřebením hmot potrubí ocelového nebo litinového, jmenovité světlosti DN do 200</t>
  </si>
  <si>
    <t>3*0,9</t>
  </si>
  <si>
    <t>"viz výkresy PD C.3. SO 302 č.přílohy 1.- 4."</t>
  </si>
  <si>
    <t>119001421</t>
  </si>
  <si>
    <t>607012564</t>
  </si>
  <si>
    <t>Dočasné zajištění podzemního potrubí nebo vedení ve výkopišti ve stavu i poloze , ve kterých byla na začátku zemních prací a to s podepřením, vzepřením nebo vyvěšením, příp. s ochranným bedněním, se zřízením a odstraněním za jišťovací konstrukce, s opotřebením hmot kabelů a kabelových tratí z volně ložených kabelů a to do 3 kabelů</t>
  </si>
  <si>
    <t>9*0,9</t>
  </si>
  <si>
    <t>-330453717</t>
  </si>
  <si>
    <t>"vodovodní přípojky"</t>
  </si>
  <si>
    <t>41*0,9*1,5</t>
  </si>
  <si>
    <t>192*0,9*1,3</t>
  </si>
  <si>
    <t>5*0,9*1,3</t>
  </si>
  <si>
    <t>285,840*0,6"zatřídění 60% v zemině tř.3"</t>
  </si>
  <si>
    <t>-2080824942</t>
  </si>
  <si>
    <t>171,504*0,5 "Přepočtené koeficientem množství</t>
  </si>
  <si>
    <t>1520750278</t>
  </si>
  <si>
    <t>285,840*0,4"zatřídění 40% v zemině tř.4"</t>
  </si>
  <si>
    <t>-1503612369</t>
  </si>
  <si>
    <t>114,336*0,5 "Přepočtené koeficientem množství</t>
  </si>
  <si>
    <t>-964230035</t>
  </si>
  <si>
    <t>41*2*1,5</t>
  </si>
  <si>
    <t>192*2*1,3</t>
  </si>
  <si>
    <t>5*2*1,3</t>
  </si>
  <si>
    <t>-497441481</t>
  </si>
  <si>
    <t>1081512789</t>
  </si>
  <si>
    <t>285,840*0,5"viz položky výkopů"</t>
  </si>
  <si>
    <t>-838887089</t>
  </si>
  <si>
    <t>285,840</t>
  </si>
  <si>
    <t>-2087881516</t>
  </si>
  <si>
    <t>285,840*2 "Přepočtené koeficientem množství</t>
  </si>
  <si>
    <t>-573180332</t>
  </si>
  <si>
    <t>-1856413512</t>
  </si>
  <si>
    <t>285,840*1,8 "Přepočtené koeficientem množství</t>
  </si>
  <si>
    <t>319434561</t>
  </si>
  <si>
    <t>285,840-85,680-21,42"položky výkopů, lože potrubí a obsypu potrubí"</t>
  </si>
  <si>
    <t>-659624435</t>
  </si>
  <si>
    <t>178,74*2 "Přepočtené koeficientem množství</t>
  </si>
  <si>
    <t>1917084758</t>
  </si>
  <si>
    <t>41*0,9*0,4</t>
  </si>
  <si>
    <t>192*0,9*0,4</t>
  </si>
  <si>
    <t>5*0,9*0,4</t>
  </si>
  <si>
    <t>793318667</t>
  </si>
  <si>
    <t>85,680*2 "Přepočtené koeficientem množství</t>
  </si>
  <si>
    <t>1867793727</t>
  </si>
  <si>
    <t>285,840*0,15</t>
  </si>
  <si>
    <t>-2119984273</t>
  </si>
  <si>
    <t>41*0,9*0,1</t>
  </si>
  <si>
    <t>192*0,9*0,1</t>
  </si>
  <si>
    <t>5*0,9*0,1</t>
  </si>
  <si>
    <t>452313131</t>
  </si>
  <si>
    <t>Podkladní a zajišťovací konstrukce z betonu prostého v otevřeném výkopu bloky pro potrubí z betonu tř. C 12/15</t>
  </si>
  <si>
    <t>-1427321953</t>
  </si>
  <si>
    <t>2*0,25</t>
  </si>
  <si>
    <t>857244121</t>
  </si>
  <si>
    <t>Montáž litinových tvarovek na potrubí litinovém tlakovém odbočných na potrubí z trub přírubových v otevřeném výkopu, kanálu nebo v šachtě DN 80</t>
  </si>
  <si>
    <t>1748599305</t>
  </si>
  <si>
    <t>552506425</t>
  </si>
  <si>
    <t>koleno přírubové s patkou PP litinové DN 80</t>
  </si>
  <si>
    <t>-2036849961</t>
  </si>
  <si>
    <t>552535130</t>
  </si>
  <si>
    <t>tvarovka přírubová litinová s přírubovou odbočkou T-kus DN 100/50 mm</t>
  </si>
  <si>
    <t>78649593</t>
  </si>
  <si>
    <t>552535155</t>
  </si>
  <si>
    <t>tvarovka přírubová litinová s přírubovou odbočkou T-kus DN 100/80 mm</t>
  </si>
  <si>
    <t>-1460824437</t>
  </si>
  <si>
    <t>871161141</t>
  </si>
  <si>
    <t>Montáž potrubí z PE100 SDR 11 otevřený výkop svařovaných na tupo D 32 x 3,0 mm</t>
  </si>
  <si>
    <t>-947808729</t>
  </si>
  <si>
    <t>286137520</t>
  </si>
  <si>
    <t>trubky z polyetylénu vodovodní potrubí PE PE LD (rPE) D  32 x 4,4 mm</t>
  </si>
  <si>
    <t>919656065</t>
  </si>
  <si>
    <t>33*1,03 "Přepočtené koeficientem množství</t>
  </si>
  <si>
    <t>71</t>
  </si>
  <si>
    <t>871211141</t>
  </si>
  <si>
    <t>Montáž potrubí z PE100 SDR 11 otevřený výkop svařovaných na tupo D 63 x 5,8 mm</t>
  </si>
  <si>
    <t>-1321364102</t>
  </si>
  <si>
    <t>72</t>
  </si>
  <si>
    <t>286137550</t>
  </si>
  <si>
    <t>potrubí vodovodní PE LD (rPE) D 63 x 8,6 mm</t>
  </si>
  <si>
    <t>-912743029</t>
  </si>
  <si>
    <t>8*1,03 "Přepočtené koeficientem množství</t>
  </si>
  <si>
    <t>871241141</t>
  </si>
  <si>
    <t>Montáž potrubí z PE100 SDR 11 otevřený výkop svařovaných na tupo D 90 x 8,2 mm</t>
  </si>
  <si>
    <t>1336526067</t>
  </si>
  <si>
    <t>5"viz výkresy PD C.3. SO 302 č.přílohy 1.- 4."</t>
  </si>
  <si>
    <t>286159310</t>
  </si>
  <si>
    <t>trubka vodovodní tlaková RC protect (PE 100 RC) 90x8,2 SDR 11, kotouče 100 m</t>
  </si>
  <si>
    <t>-522827655</t>
  </si>
  <si>
    <t>5*1,03 "Přepočtené koeficientem množství</t>
  </si>
  <si>
    <t>286535995</t>
  </si>
  <si>
    <t>nákružek tlakový lemový D 110 mm, s přírubou</t>
  </si>
  <si>
    <t>-1311456480</t>
  </si>
  <si>
    <t>73</t>
  </si>
  <si>
    <t>286535991</t>
  </si>
  <si>
    <t>-1182366414</t>
  </si>
  <si>
    <t>286535985</t>
  </si>
  <si>
    <t>nákružek tlakový lemový D 63 mm, s přírubou</t>
  </si>
  <si>
    <t>-337670731</t>
  </si>
  <si>
    <t>69</t>
  </si>
  <si>
    <t>871251141</t>
  </si>
  <si>
    <t>Montáž potrubí z PE100 SDR 11 otevřený výkop svařovaných na tupo D 110 x 10,0 mm</t>
  </si>
  <si>
    <t>-596825345</t>
  </si>
  <si>
    <t>192"viz výkresy PD C.3. SO 302 č.přílohy 1.- 4."</t>
  </si>
  <si>
    <t>70</t>
  </si>
  <si>
    <t>286159320</t>
  </si>
  <si>
    <t>trubka vodovodní tlaková RC protect (PE 100 RC) 110x10 SDR 11, kotouče 100 m</t>
  </si>
  <si>
    <t>331057783</t>
  </si>
  <si>
    <t>192*1,03 "Přepočtené koeficientem množství</t>
  </si>
  <si>
    <t>877241101</t>
  </si>
  <si>
    <t>Montáž tvarovek na vodovodním plastovém potrubí z polyetylenu PE 100 elektrotvarovek SDR 11/PN16 spojek nebo redukcí D 90</t>
  </si>
  <si>
    <t>1576360095</t>
  </si>
  <si>
    <t>1"viz výkresy PD C.3. SO 302 č.přílohy 1.- 4."</t>
  </si>
  <si>
    <t>286159740</t>
  </si>
  <si>
    <t>Trubky z polypropylénu a kombinované pro rozvod pitné a teplé užitkové vody PE elektrotvarovky elektrospojka SDR 11, PE 100 - Radius, PN 16 d 90</t>
  </si>
  <si>
    <t>122171203</t>
  </si>
  <si>
    <t>879171R11</t>
  </si>
  <si>
    <t>Propojení vodovodní přípojky na potrubí DN 32, spojka PE/PE</t>
  </si>
  <si>
    <t>2018943956</t>
  </si>
  <si>
    <t>6"viz výkresy PD C.3. SO 302 č.přílohy 1.- 4."</t>
  </si>
  <si>
    <t>879221R11</t>
  </si>
  <si>
    <t>Propojení vodovodní přípojky na potrubí DN 63, spojka PE/PE</t>
  </si>
  <si>
    <t>1892098177</t>
  </si>
  <si>
    <t>891181111</t>
  </si>
  <si>
    <t>Montáž vodovodních šoupátek otevřený výkop DN 40</t>
  </si>
  <si>
    <t>-1327227381</t>
  </si>
  <si>
    <t>422211015</t>
  </si>
  <si>
    <t>kulový kohout pro domovní přípojky DN 25x1"</t>
  </si>
  <si>
    <t>202327279</t>
  </si>
  <si>
    <t>422910660</t>
  </si>
  <si>
    <t>souprava zemní pro domovní šoupátka</t>
  </si>
  <si>
    <t>914299468</t>
  </si>
  <si>
    <t>74</t>
  </si>
  <si>
    <t>891211112</t>
  </si>
  <si>
    <t>Montáž vodovodních šoupátek otevřený výkop DN 50</t>
  </si>
  <si>
    <t>146985820</t>
  </si>
  <si>
    <t>75</t>
  </si>
  <si>
    <t>422211045</t>
  </si>
  <si>
    <t>šoupátko s přírubami, voda, DN 50 mm PN16</t>
  </si>
  <si>
    <t>-1139395429</t>
  </si>
  <si>
    <t>76</t>
  </si>
  <si>
    <t>422910780</t>
  </si>
  <si>
    <t>souprava zemní pro šoupátka DN 50 mm</t>
  </si>
  <si>
    <t>74178341</t>
  </si>
  <si>
    <t>891241111</t>
  </si>
  <si>
    <t>Montáž vodovodních šoupátek otevřený výkop DN 80</t>
  </si>
  <si>
    <t>-1537186694</t>
  </si>
  <si>
    <t>422211060</t>
  </si>
  <si>
    <t>šoupátko s přírubami, voda, DN 80 mm PN 16</t>
  </si>
  <si>
    <t>-700901169</t>
  </si>
  <si>
    <t>422910635</t>
  </si>
  <si>
    <t>souprava zemní pro šoupátka DN 80</t>
  </si>
  <si>
    <t>-2077890246</t>
  </si>
  <si>
    <t>891247111</t>
  </si>
  <si>
    <t>Montáž vodovodních armatur na potrubí hydrantů podzemních (bez osazení poklopů) DN 80</t>
  </si>
  <si>
    <t>168709727</t>
  </si>
  <si>
    <t>422736615</t>
  </si>
  <si>
    <t>hydrant podzemní  DN80 PN16</t>
  </si>
  <si>
    <t>-540216796</t>
  </si>
  <si>
    <t>891261111</t>
  </si>
  <si>
    <t>Montáž vodovodních armatur na potrubí šoupátek v otevřeném výkopu nebo v šachtách s osazením zemní soupravy (bez poklopů) DN 100</t>
  </si>
  <si>
    <t>-296168698</t>
  </si>
  <si>
    <t>422211075</t>
  </si>
  <si>
    <t>šoupátko s přírubami, voda, DN 100 mm</t>
  </si>
  <si>
    <t>1819567603</t>
  </si>
  <si>
    <t>422910815</t>
  </si>
  <si>
    <t>souprava zemní pro šoupátka DN 100-150 mm</t>
  </si>
  <si>
    <t>1520853442</t>
  </si>
  <si>
    <t>891269111</t>
  </si>
  <si>
    <t>Montáž vodovodních armatur na potrubí navrtávacích pasů s ventilem Jt 1 Mpa, na potrubí z trub osinkocementových, litinových, ocelových nebo plastických hmot DN 100</t>
  </si>
  <si>
    <t>-1276897675</t>
  </si>
  <si>
    <t>422735490</t>
  </si>
  <si>
    <t>navrtávací pasy HAKU se závitovým výstupem z tvárné litiny, pro vodovodní PE a PVC potrubí 110-1”</t>
  </si>
  <si>
    <t>598595708</t>
  </si>
  <si>
    <t>892233121</t>
  </si>
  <si>
    <t>Proplach a desinfekce vodovodního potrubí DN od 40 do 70</t>
  </si>
  <si>
    <t>1024624884</t>
  </si>
  <si>
    <t>41"viz položky potrubí"</t>
  </si>
  <si>
    <t>892241111</t>
  </si>
  <si>
    <t>Tlakové zkoušky vodou na potrubí DN do 80</t>
  </si>
  <si>
    <t>-1022085120</t>
  </si>
  <si>
    <t>41+5"viz položky potrubí"</t>
  </si>
  <si>
    <t>77</t>
  </si>
  <si>
    <t>892271111</t>
  </si>
  <si>
    <t>Tlaková zkouška vodou potrubí DN 100 nebo 125</t>
  </si>
  <si>
    <t>-2009680093</t>
  </si>
  <si>
    <t>892273121</t>
  </si>
  <si>
    <t>Proplach a desinfekce vodovodního potrubí DN od 80 do 125</t>
  </si>
  <si>
    <t>-1023612755</t>
  </si>
  <si>
    <t>192+5"viz položky potrubí"</t>
  </si>
  <si>
    <t>899.R273</t>
  </si>
  <si>
    <t>Propojení se stávajícími řady a další práce a materiál ve výkaze výměr neuvedený avšak nezbytně nutný k řádnému zkompletování díla</t>
  </si>
  <si>
    <t>-1039189029</t>
  </si>
  <si>
    <t>60</t>
  </si>
  <si>
    <t>899.R274</t>
  </si>
  <si>
    <t>Rozbor pitné vody zpracovaný odborně způsobilou osobou</t>
  </si>
  <si>
    <t>-397166904</t>
  </si>
  <si>
    <t>61</t>
  </si>
  <si>
    <t>899401112</t>
  </si>
  <si>
    <t>Osazení poklopů litinových šoupátkových</t>
  </si>
  <si>
    <t>-1963881134</t>
  </si>
  <si>
    <t>6+2+1+2</t>
  </si>
  <si>
    <t>62</t>
  </si>
  <si>
    <t>422913525</t>
  </si>
  <si>
    <t>díly (sestavy) k armaturám průmyslovým poklopy litinové, GGG-400 typ 504 - šoupátkový</t>
  </si>
  <si>
    <t>101787371</t>
  </si>
  <si>
    <t>63</t>
  </si>
  <si>
    <t>899401113</t>
  </si>
  <si>
    <t>Osazení poklopů litinových hydrantových</t>
  </si>
  <si>
    <t>-1802599592</t>
  </si>
  <si>
    <t>64</t>
  </si>
  <si>
    <t>422914525</t>
  </si>
  <si>
    <t>poklop litinový hydrantový DN 80</t>
  </si>
  <si>
    <t>-152359965</t>
  </si>
  <si>
    <t>65</t>
  </si>
  <si>
    <t>899713111</t>
  </si>
  <si>
    <t>Orientační tabulky na sloupku betonovém nebo ocelovém</t>
  </si>
  <si>
    <t>-345819011</t>
  </si>
  <si>
    <t>66</t>
  </si>
  <si>
    <t>899721111</t>
  </si>
  <si>
    <t>Signalizační vodič na potrubí PVC DN do 150 mm</t>
  </si>
  <si>
    <t>217410867</t>
  </si>
  <si>
    <t>192+5+33+8"viz položky potrubí"</t>
  </si>
  <si>
    <t>67</t>
  </si>
  <si>
    <t>899722112</t>
  </si>
  <si>
    <t>Krytí potrubí z plastů výstražnou fólií z PVC šířky 25 cm</t>
  </si>
  <si>
    <t>1144728864</t>
  </si>
  <si>
    <t>68</t>
  </si>
  <si>
    <t>-337631779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</si>
  <si>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</si>
  <si>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</si>
  <si>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</si>
  <si>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</si>
  <si>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</si>
  <si>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</si>
  <si>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</si>
  <si>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</si>
  <si>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</si>
  <si>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</si>
  <si>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</si>
  <si>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</si>
  <si>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</si>
  <si>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</si>
  <si>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</si>
  <si>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</si>
  <si>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</si>
  <si>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</si>
  <si>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</si>
  <si>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</si>
  <si>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</si>
  <si>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</si>
  <si>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</si>
  <si>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</si>
  <si>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</si>
  <si>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</si>
  <si>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</si>
  <si>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</si>
  <si>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</si>
  <si>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</si>
  <si>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</si>
  <si>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</si>
  <si>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</si>
  <si>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</si>
  <si>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</si>
  <si>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</si>
  <si>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</si>
  <si>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</si>
  <si>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</si>
  <si>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</si>
  <si>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</si>
  <si>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</si>
  <si>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</si>
  <si>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</si>
  <si>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</si>
  <si>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</si>
  <si>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</si>
  <si>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</si>
  <si>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</si>
  <si>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</si>
  <si>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</si>
  <si>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</si>
  <si>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</si>
  <si>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</si>
  <si>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</si>
  <si>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</si>
  <si>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</si>
  <si>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</si>
  <si>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</si>
  <si>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</si>
  <si>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</si>
  <si>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</si>
  <si>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</si>
  <si>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</si>
  <si>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</si>
  <si>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</si>
  <si>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</si>
  <si>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</si>
  <si>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</si>
  <si>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</si>
  <si>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</si>
  <si>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</si>
  <si>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</si>
  <si>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</si>
  <si>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</si>
  <si>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</si>
  <si>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</si>
  <si>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</si>
  <si>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</si>
  <si>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</si>
  <si>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</si>
  <si>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</si>
  <si>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</si>
  <si>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</si>
  <si>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</si>
  <si>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</si>
  <si>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</si>
  <si>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</si>
  <si>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</si>
  <si>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</si>
  <si>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</si>
  <si>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</si>
  <si>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</si>
  <si>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</si>
  <si>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</si>
  <si>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</si>
  <si>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</si>
  <si>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</si>
  <si>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</si>
  <si>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</si>
  <si>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</si>
  <si>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</si>
  <si>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</si>
  <si>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</si>
  <si>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</si>
  <si>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</si>
  <si>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</si>
  <si>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</si>
  <si>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</si>
  <si>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</si>
  <si>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</si>
  <si>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</si>
  <si>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</si>
  <si>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</si>
  <si>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</si>
  <si>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</si>
  <si>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</si>
  <si>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</si>
  <si>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</si>
  <si>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</si>
  <si>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</si>
  <si>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</si>
  <si>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</si>
  <si>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</si>
  <si>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</si>
  <si>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</si>
  <si>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</si>
  <si>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</si>
  <si>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</si>
  <si>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</si>
  <si>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</si>
  <si>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</si>
  <si>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</si>
  <si>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</si>
  <si>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</si>
  <si>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</si>
  <si>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</si>
  <si>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</si>
  <si>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</si>
  <si>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</si>
  <si>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</si>
  <si>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</si>
  <si>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</si>
  <si>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</si>
  <si>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</si>
  <si>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</si>
  <si>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</si>
  <si>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</si>
  <si>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</si>
  <si>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</si>
  <si>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</si>
  <si>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</si>
  <si>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</si>
  <si>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</si>
  <si>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</si>
  <si>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</si>
  <si>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</si>
  <si>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</si>
  <si>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</si>
  <si>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</si>
  <si>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</si>
  <si>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</si>
  <si>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</si>
  <si>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</si>
  <si>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</si>
  <si>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</si>
  <si>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</si>
  <si>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</si>
  <si>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</si>
  <si>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</si>
  <si>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</si>
  <si>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</si>
  <si>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</si>
  <si>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</si>
  <si>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</si>
  <si>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</si>
  <si>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</si>
  <si>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</si>
  <si>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</si>
  <si>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</si>
  <si>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</si>
  <si>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</si>
  <si>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</si>
  <si>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</si>
  <si>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</si>
  <si>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</si>
  <si>
    <t>271-1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</si>
</sst>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4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0000A8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5" fillId="0" borderId="0" applyNumberFormat="0" applyFill="0" applyBorder="0" applyAlignment="0" applyProtection="0"/>
  </cellStyleXfs>
  <cellXfs count="34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5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5" xfId="0" applyBorder="1"/>
    <xf numFmtId="0" fontId="0" fillId="0" borderId="0" xfId="0" applyFont="1" applyAlignment="1">
      <alignment vertical="center"/>
    </xf>
    <xf numFmtId="0" fontId="0" fillId="0" borderId="4" xfId="0" applyFont="1" applyBorder="1" applyAlignment="1">
      <alignment vertical="center"/>
    </xf>
    <xf numFmtId="0" fontId="18" fillId="0" borderId="6" xfId="0" applyFont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4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center"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22" fillId="5" borderId="9" xfId="0" applyFont="1" applyFill="1" applyBorder="1" applyAlignment="1">
      <alignment horizontal="center" vertical="center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23" fillId="0" borderId="19" xfId="0" applyFont="1" applyBorder="1" applyAlignment="1">
      <alignment horizontal="center" vertical="center" wrapText="1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0" fillId="0" borderId="15" xfId="0" applyNumberFormat="1" applyFont="1" applyBorder="1" applyAlignment="1">
      <alignment vertical="center"/>
    </xf>
    <xf numFmtId="4" fontId="20" fillId="0" borderId="0" xfId="0" applyNumberFormat="1" applyFont="1" applyBorder="1" applyAlignment="1">
      <alignment vertical="center"/>
    </xf>
    <xf numFmtId="166" fontId="20" fillId="0" borderId="0" xfId="0" applyNumberFormat="1" applyFont="1" applyBorder="1" applyAlignment="1">
      <alignment vertical="center"/>
    </xf>
    <xf numFmtId="4" fontId="20" fillId="0" borderId="16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4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9" fillId="0" borderId="15" xfId="0" applyNumberFormat="1" applyFont="1" applyBorder="1" applyAlignment="1">
      <alignment vertical="center"/>
    </xf>
    <xf numFmtId="4" fontId="29" fillId="0" borderId="0" xfId="0" applyNumberFormat="1" applyFont="1" applyBorder="1" applyAlignment="1">
      <alignment vertical="center"/>
    </xf>
    <xf numFmtId="166" fontId="29" fillId="0" borderId="0" xfId="0" applyNumberFormat="1" applyFont="1" applyBorder="1" applyAlignment="1">
      <alignment vertical="center"/>
    </xf>
    <xf numFmtId="4" fontId="29" fillId="0" borderId="16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9" fillId="0" borderId="20" xfId="0" applyNumberFormat="1" applyFont="1" applyBorder="1" applyAlignment="1">
      <alignment vertical="center"/>
    </xf>
    <xf numFmtId="4" fontId="29" fillId="0" borderId="21" xfId="0" applyNumberFormat="1" applyFont="1" applyBorder="1" applyAlignment="1">
      <alignment vertical="center"/>
    </xf>
    <xf numFmtId="166" fontId="29" fillId="0" borderId="21" xfId="0" applyNumberFormat="1" applyFont="1" applyBorder="1" applyAlignment="1">
      <alignment vertical="center"/>
    </xf>
    <xf numFmtId="4" fontId="29" fillId="0" borderId="22" xfId="0" applyNumberFormat="1" applyFont="1" applyBorder="1" applyAlignment="1">
      <alignment vertical="center"/>
    </xf>
    <xf numFmtId="0" fontId="0" fillId="0" borderId="0" xfId="0" applyProtection="1">
      <protection locked="0"/>
    </xf>
    <xf numFmtId="0" fontId="0" fillId="0" borderId="3" xfId="0" applyBorder="1" applyProtection="1">
      <protection locked="0"/>
    </xf>
    <xf numFmtId="0" fontId="30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0" fillId="0" borderId="4" xfId="0" applyBorder="1" applyAlignment="1">
      <alignment vertical="center"/>
    </xf>
    <xf numFmtId="0" fontId="1" fillId="0" borderId="0" xfId="0" applyFont="1" applyAlignment="1" applyProtection="1">
      <alignment horizontal="left" vertical="center"/>
      <protection locked="0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 applyProtection="1">
      <alignment vertical="center"/>
      <protection locked="0"/>
    </xf>
    <xf numFmtId="0" fontId="18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right" vertical="center"/>
      <protection locked="0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5" borderId="0" xfId="0" applyFont="1" applyFill="1" applyAlignment="1">
      <alignment vertical="center"/>
    </xf>
    <xf numFmtId="0" fontId="4" fillId="5" borderId="7" xfId="0" applyFont="1" applyFill="1" applyBorder="1" applyAlignment="1">
      <alignment horizontal="left" vertical="center"/>
    </xf>
    <xf numFmtId="0" fontId="4" fillId="5" borderId="8" xfId="0" applyFont="1" applyFill="1" applyBorder="1" applyAlignment="1">
      <alignment horizontal="right" vertical="center"/>
    </xf>
    <xf numFmtId="0" fontId="4" fillId="5" borderId="8" xfId="0" applyFont="1" applyFill="1" applyBorder="1" applyAlignment="1">
      <alignment horizontal="center" vertical="center"/>
    </xf>
    <xf numFmtId="0" fontId="0" fillId="5" borderId="8" xfId="0" applyFont="1" applyFill="1" applyBorder="1" applyAlignment="1" applyProtection="1">
      <alignment vertical="center"/>
      <protection locked="0"/>
    </xf>
    <xf numFmtId="4" fontId="4" fillId="5" borderId="8" xfId="0" applyNumberFormat="1" applyFont="1" applyFill="1" applyBorder="1" applyAlignment="1">
      <alignment vertical="center"/>
    </xf>
    <xf numFmtId="0" fontId="0" fillId="5" borderId="9" xfId="0" applyFont="1" applyFill="1" applyBorder="1" applyAlignment="1">
      <alignment vertical="center"/>
    </xf>
    <xf numFmtId="0" fontId="0" fillId="0" borderId="11" xfId="0" applyFont="1" applyBorder="1" applyAlignment="1" applyProtection="1">
      <alignment vertical="center"/>
      <protection locked="0"/>
    </xf>
    <xf numFmtId="0" fontId="0" fillId="0" borderId="3" xfId="0" applyFont="1" applyBorder="1" applyAlignment="1" applyProtection="1">
      <alignment vertical="center"/>
      <protection locked="0"/>
    </xf>
    <xf numFmtId="0" fontId="22" fillId="5" borderId="0" xfId="0" applyFont="1" applyFill="1" applyAlignment="1">
      <alignment horizontal="left" vertical="center"/>
    </xf>
    <xf numFmtId="0" fontId="0" fillId="5" borderId="0" xfId="0" applyFont="1" applyFill="1" applyAlignment="1" applyProtection="1">
      <alignment vertical="center"/>
      <protection locked="0"/>
    </xf>
    <xf numFmtId="0" fontId="22" fillId="5" borderId="0" xfId="0" applyFont="1" applyFill="1" applyAlignment="1">
      <alignment horizontal="right" vertical="center"/>
    </xf>
    <xf numFmtId="0" fontId="31" fillId="0" borderId="0" xfId="0" applyFont="1" applyAlignment="1">
      <alignment horizontal="left" vertical="center"/>
    </xf>
    <xf numFmtId="0" fontId="6" fillId="0" borderId="4" xfId="0" applyFont="1" applyBorder="1" applyAlignment="1">
      <alignment vertical="center"/>
    </xf>
    <xf numFmtId="0" fontId="6" fillId="0" borderId="21" xfId="0" applyFont="1" applyBorder="1" applyAlignment="1">
      <alignment horizontal="left" vertical="center"/>
    </xf>
    <xf numFmtId="0" fontId="6" fillId="0" borderId="21" xfId="0" applyFont="1" applyBorder="1" applyAlignment="1">
      <alignment vertical="center"/>
    </xf>
    <xf numFmtId="0" fontId="6" fillId="0" borderId="21" xfId="0" applyFont="1" applyBorder="1" applyAlignment="1" applyProtection="1">
      <alignment vertical="center"/>
      <protection locked="0"/>
    </xf>
    <xf numFmtId="4" fontId="6" fillId="0" borderId="21" xfId="0" applyNumberFormat="1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7" fillId="0" borderId="21" xfId="0" applyFont="1" applyBorder="1" applyAlignment="1">
      <alignment horizontal="left" vertical="center"/>
    </xf>
    <xf numFmtId="0" fontId="7" fillId="0" borderId="21" xfId="0" applyFont="1" applyBorder="1" applyAlignment="1">
      <alignment vertical="center"/>
    </xf>
    <xf numFmtId="0" fontId="7" fillId="0" borderId="21" xfId="0" applyFont="1" applyBorder="1" applyAlignment="1" applyProtection="1">
      <alignment vertical="center"/>
      <protection locked="0"/>
    </xf>
    <xf numFmtId="4" fontId="7" fillId="0" borderId="21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22" fillId="5" borderId="17" xfId="0" applyFont="1" applyFill="1" applyBorder="1" applyAlignment="1">
      <alignment horizontal="center" vertical="center" wrapText="1"/>
    </xf>
    <xf numFmtId="0" fontId="22" fillId="5" borderId="18" xfId="0" applyFont="1" applyFill="1" applyBorder="1" applyAlignment="1">
      <alignment horizontal="center" vertical="center" wrapText="1"/>
    </xf>
    <xf numFmtId="0" fontId="22" fillId="5" borderId="18" xfId="0" applyFont="1" applyFill="1" applyBorder="1" applyAlignment="1" applyProtection="1">
      <alignment horizontal="center" vertical="center" wrapText="1"/>
      <protection locked="0"/>
    </xf>
    <xf numFmtId="0" fontId="22" fillId="5" borderId="19" xfId="0" applyFont="1" applyFill="1" applyBorder="1" applyAlignment="1">
      <alignment horizontal="center" vertical="center" wrapText="1"/>
    </xf>
    <xf numFmtId="0" fontId="22" fillId="5" borderId="0" xfId="0" applyFont="1" applyFill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/>
    <xf numFmtId="166" fontId="32" fillId="0" borderId="13" xfId="0" applyNumberFormat="1" applyFont="1" applyBorder="1" applyAlignment="1"/>
    <xf numFmtId="166" fontId="32" fillId="0" borderId="14" xfId="0" applyNumberFormat="1" applyFont="1" applyBorder="1" applyAlignment="1"/>
    <xf numFmtId="4" fontId="33" fillId="0" borderId="0" xfId="0" applyNumberFormat="1" applyFont="1" applyAlignment="1">
      <alignment vertical="center"/>
    </xf>
    <xf numFmtId="0" fontId="8" fillId="0" borderId="4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5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6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4" xfId="0" applyFont="1" applyBorder="1" applyAlignment="1" applyProtection="1">
      <alignment vertical="center"/>
      <protection locked="0"/>
    </xf>
    <xf numFmtId="0" fontId="22" fillId="0" borderId="23" xfId="0" applyFont="1" applyBorder="1" applyAlignment="1" applyProtection="1">
      <alignment horizontal="center" vertical="center"/>
      <protection locked="0"/>
    </xf>
    <xf numFmtId="49" fontId="22" fillId="0" borderId="23" xfId="0" applyNumberFormat="1" applyFont="1" applyBorder="1" applyAlignment="1" applyProtection="1">
      <alignment horizontal="left" vertical="center" wrapText="1"/>
      <protection locked="0"/>
    </xf>
    <xf numFmtId="0" fontId="22" fillId="0" borderId="23" xfId="0" applyFont="1" applyBorder="1" applyAlignment="1" applyProtection="1">
      <alignment horizontal="left" vertical="center" wrapText="1"/>
      <protection locked="0"/>
    </xf>
    <xf numFmtId="0" fontId="22" fillId="0" borderId="23" xfId="0" applyFont="1" applyBorder="1" applyAlignment="1" applyProtection="1">
      <alignment horizontal="center" vertical="center" wrapText="1"/>
      <protection locked="0"/>
    </xf>
    <xf numFmtId="167" fontId="22" fillId="0" borderId="23" xfId="0" applyNumberFormat="1" applyFont="1" applyBorder="1" applyAlignment="1" applyProtection="1">
      <alignment vertical="center"/>
      <protection locked="0"/>
    </xf>
    <xf numFmtId="4" fontId="22" fillId="3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  <protection locked="0"/>
    </xf>
    <xf numFmtId="0" fontId="0" fillId="0" borderId="23" xfId="0" applyFont="1" applyBorder="1" applyAlignment="1" applyProtection="1">
      <alignment vertical="center"/>
      <protection locked="0"/>
    </xf>
    <xf numFmtId="0" fontId="23" fillId="3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>
      <alignment horizontal="center" vertical="center"/>
    </xf>
    <xf numFmtId="166" fontId="23" fillId="0" borderId="0" xfId="0" applyNumberFormat="1" applyFont="1" applyBorder="1" applyAlignment="1">
      <alignment vertical="center"/>
    </xf>
    <xf numFmtId="166" fontId="23" fillId="0" borderId="16" xfId="0" applyNumberFormat="1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>
      <alignment horizontal="left" vertical="center"/>
    </xf>
    <xf numFmtId="0" fontId="35" fillId="0" borderId="0" xfId="0" applyFont="1" applyAlignment="1">
      <alignment horizontal="left" vertical="center" wrapText="1"/>
    </xf>
    <xf numFmtId="0" fontId="0" fillId="0" borderId="15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9" fillId="0" borderId="4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5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10" fillId="0" borderId="4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15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6" xfId="0" applyFont="1" applyBorder="1" applyAlignment="1">
      <alignment vertical="center"/>
    </xf>
    <xf numFmtId="0" fontId="11" fillId="0" borderId="4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5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6" xfId="0" applyFont="1" applyBorder="1" applyAlignment="1">
      <alignment vertical="center"/>
    </xf>
    <xf numFmtId="0" fontId="12" fillId="0" borderId="4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 wrapText="1"/>
    </xf>
    <xf numFmtId="167" fontId="12" fillId="0" borderId="0" xfId="0" applyNumberFormat="1" applyFont="1" applyAlignment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15" xfId="0" applyFont="1" applyBorder="1" applyAlignment="1">
      <alignment vertical="center"/>
    </xf>
    <xf numFmtId="0" fontId="12" fillId="0" borderId="0" xfId="0" applyFont="1" applyBorder="1" applyAlignment="1">
      <alignment vertical="center"/>
    </xf>
    <xf numFmtId="0" fontId="12" fillId="0" borderId="16" xfId="0" applyFont="1" applyBorder="1" applyAlignment="1">
      <alignment vertical="center"/>
    </xf>
    <xf numFmtId="0" fontId="36" fillId="0" borderId="23" xfId="0" applyFont="1" applyBorder="1" applyAlignment="1" applyProtection="1">
      <alignment horizontal="center" vertical="center"/>
      <protection locked="0"/>
    </xf>
    <xf numFmtId="49" fontId="36" fillId="0" borderId="23" xfId="0" applyNumberFormat="1" applyFont="1" applyBorder="1" applyAlignment="1" applyProtection="1">
      <alignment horizontal="left" vertical="center" wrapText="1"/>
      <protection locked="0"/>
    </xf>
    <xf numFmtId="0" fontId="36" fillId="0" borderId="23" xfId="0" applyFont="1" applyBorder="1" applyAlignment="1" applyProtection="1">
      <alignment horizontal="left" vertical="center" wrapText="1"/>
      <protection locked="0"/>
    </xf>
    <xf numFmtId="0" fontId="36" fillId="0" borderId="23" xfId="0" applyFont="1" applyBorder="1" applyAlignment="1" applyProtection="1">
      <alignment horizontal="center" vertical="center" wrapText="1"/>
      <protection locked="0"/>
    </xf>
    <xf numFmtId="167" fontId="36" fillId="0" borderId="23" xfId="0" applyNumberFormat="1" applyFont="1" applyBorder="1" applyAlignment="1" applyProtection="1">
      <alignment vertical="center"/>
      <protection locked="0"/>
    </xf>
    <xf numFmtId="4" fontId="36" fillId="3" borderId="23" xfId="0" applyNumberFormat="1" applyFont="1" applyFill="1" applyBorder="1" applyAlignment="1" applyProtection="1">
      <alignment vertical="center"/>
      <protection locked="0"/>
    </xf>
    <xf numFmtId="4" fontId="36" fillId="0" borderId="23" xfId="0" applyNumberFormat="1" applyFont="1" applyBorder="1" applyAlignment="1" applyProtection="1">
      <alignment vertical="center"/>
      <protection locked="0"/>
    </xf>
    <xf numFmtId="0" fontId="37" fillId="0" borderId="23" xfId="0" applyFont="1" applyBorder="1" applyAlignment="1" applyProtection="1">
      <alignment vertical="center"/>
      <protection locked="0"/>
    </xf>
    <xf numFmtId="0" fontId="37" fillId="0" borderId="4" xfId="0" applyFont="1" applyBorder="1" applyAlignment="1">
      <alignment vertical="center"/>
    </xf>
    <xf numFmtId="0" fontId="36" fillId="3" borderId="15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21" xfId="0" applyFont="1" applyBorder="1" applyAlignment="1">
      <alignment vertical="center"/>
    </xf>
    <xf numFmtId="0" fontId="0" fillId="0" borderId="22" xfId="0" applyFont="1" applyBorder="1" applyAlignment="1">
      <alignment vertical="center"/>
    </xf>
    <xf numFmtId="0" fontId="0" fillId="0" borderId="0" xfId="0" applyAlignment="1">
      <alignment vertical="top"/>
    </xf>
    <xf numFmtId="0" fontId="38" fillId="0" borderId="24" xfId="0" applyFont="1" applyBorder="1" applyAlignment="1">
      <alignment vertical="center" wrapText="1"/>
    </xf>
    <xf numFmtId="0" fontId="38" fillId="0" borderId="25" xfId="0" applyFont="1" applyBorder="1" applyAlignment="1">
      <alignment vertical="center" wrapText="1"/>
    </xf>
    <xf numFmtId="0" fontId="38" fillId="0" borderId="26" xfId="0" applyFont="1" applyBorder="1" applyAlignment="1">
      <alignment vertical="center" wrapText="1"/>
    </xf>
    <xf numFmtId="0" fontId="38" fillId="0" borderId="27" xfId="0" applyFont="1" applyBorder="1" applyAlignment="1">
      <alignment horizontal="center" vertical="center" wrapText="1"/>
    </xf>
    <xf numFmtId="0" fontId="38" fillId="0" borderId="28" xfId="0" applyFont="1" applyBorder="1" applyAlignment="1">
      <alignment horizontal="center" vertical="center" wrapText="1"/>
    </xf>
    <xf numFmtId="0" fontId="38" fillId="0" borderId="27" xfId="0" applyFont="1" applyBorder="1" applyAlignment="1">
      <alignment vertical="center" wrapText="1"/>
    </xf>
    <xf numFmtId="0" fontId="38" fillId="0" borderId="28" xfId="0" applyFont="1" applyBorder="1" applyAlignment="1">
      <alignment vertical="center" wrapText="1"/>
    </xf>
    <xf numFmtId="0" fontId="40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 wrapText="1"/>
    </xf>
    <xf numFmtId="0" fontId="41" fillId="0" borderId="27" xfId="0" applyFont="1" applyBorder="1" applyAlignment="1">
      <alignment vertical="center" wrapText="1"/>
    </xf>
    <xf numFmtId="0" fontId="41" fillId="0" borderId="1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vertical="center"/>
    </xf>
    <xf numFmtId="49" fontId="41" fillId="0" borderId="1" xfId="0" applyNumberFormat="1" applyFont="1" applyBorder="1" applyAlignment="1">
      <alignment vertical="center" wrapText="1"/>
    </xf>
    <xf numFmtId="0" fontId="38" fillId="0" borderId="30" xfId="0" applyFont="1" applyBorder="1" applyAlignment="1">
      <alignment vertical="center" wrapText="1"/>
    </xf>
    <xf numFmtId="0" fontId="42" fillId="0" borderId="29" xfId="0" applyFont="1" applyBorder="1" applyAlignment="1">
      <alignment vertical="center" wrapText="1"/>
    </xf>
    <xf numFmtId="0" fontId="38" fillId="0" borderId="31" xfId="0" applyFont="1" applyBorder="1" applyAlignment="1">
      <alignment vertical="center" wrapText="1"/>
    </xf>
    <xf numFmtId="0" fontId="38" fillId="0" borderId="1" xfId="0" applyFont="1" applyBorder="1" applyAlignment="1">
      <alignment vertical="top"/>
    </xf>
    <xf numFmtId="0" fontId="38" fillId="0" borderId="0" xfId="0" applyFont="1" applyAlignment="1">
      <alignment vertical="top"/>
    </xf>
    <xf numFmtId="0" fontId="38" fillId="0" borderId="24" xfId="0" applyFont="1" applyBorder="1" applyAlignment="1">
      <alignment horizontal="left" vertical="center"/>
    </xf>
    <xf numFmtId="0" fontId="38" fillId="0" borderId="25" xfId="0" applyFont="1" applyBorder="1" applyAlignment="1">
      <alignment horizontal="left" vertical="center"/>
    </xf>
    <xf numFmtId="0" fontId="38" fillId="0" borderId="26" xfId="0" applyFont="1" applyBorder="1" applyAlignment="1">
      <alignment horizontal="left" vertical="center"/>
    </xf>
    <xf numFmtId="0" fontId="38" fillId="0" borderId="27" xfId="0" applyFont="1" applyBorder="1" applyAlignment="1">
      <alignment horizontal="left" vertical="center"/>
    </xf>
    <xf numFmtId="0" fontId="38" fillId="0" borderId="28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40" fillId="0" borderId="29" xfId="0" applyFont="1" applyBorder="1" applyAlignment="1">
      <alignment horizontal="center" vertical="center"/>
    </xf>
    <xf numFmtId="0" fontId="43" fillId="0" borderId="29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1" fillId="0" borderId="0" xfId="0" applyFont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1" fillId="0" borderId="27" xfId="0" applyFont="1" applyBorder="1" applyAlignment="1">
      <alignment horizontal="left" vertical="center"/>
    </xf>
    <xf numFmtId="0" fontId="41" fillId="0" borderId="1" xfId="0" applyFont="1" applyFill="1" applyBorder="1" applyAlignment="1">
      <alignment horizontal="left" vertical="center"/>
    </xf>
    <xf numFmtId="0" fontId="41" fillId="0" borderId="1" xfId="0" applyFont="1" applyFill="1" applyBorder="1" applyAlignment="1">
      <alignment horizontal="center" vertical="center"/>
    </xf>
    <xf numFmtId="0" fontId="38" fillId="0" borderId="30" xfId="0" applyFont="1" applyBorder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38" fillId="0" borderId="31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center" vertical="center" wrapText="1"/>
    </xf>
    <xf numFmtId="0" fontId="38" fillId="0" borderId="24" xfId="0" applyFont="1" applyBorder="1" applyAlignment="1">
      <alignment horizontal="left" vertical="center" wrapText="1"/>
    </xf>
    <xf numFmtId="0" fontId="38" fillId="0" borderId="25" xfId="0" applyFont="1" applyBorder="1" applyAlignment="1">
      <alignment horizontal="left" vertical="center" wrapText="1"/>
    </xf>
    <xf numFmtId="0" fontId="38" fillId="0" borderId="26" xfId="0" applyFont="1" applyBorder="1" applyAlignment="1">
      <alignment horizontal="left" vertical="center" wrapText="1"/>
    </xf>
    <xf numFmtId="0" fontId="38" fillId="0" borderId="27" xfId="0" applyFont="1" applyBorder="1" applyAlignment="1">
      <alignment horizontal="left" vertical="center" wrapText="1"/>
    </xf>
    <xf numFmtId="0" fontId="38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/>
    </xf>
    <xf numFmtId="0" fontId="41" fillId="0" borderId="30" xfId="0" applyFont="1" applyBorder="1" applyAlignment="1">
      <alignment horizontal="left" vertical="center" wrapText="1"/>
    </xf>
    <xf numFmtId="0" fontId="41" fillId="0" borderId="29" xfId="0" applyFont="1" applyBorder="1" applyAlignment="1">
      <alignment horizontal="left" vertical="center" wrapText="1"/>
    </xf>
    <xf numFmtId="0" fontId="41" fillId="0" borderId="3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top"/>
    </xf>
    <xf numFmtId="0" fontId="41" fillId="0" borderId="1" xfId="0" applyFont="1" applyBorder="1" applyAlignment="1">
      <alignment horizontal="center" vertical="top"/>
    </xf>
    <xf numFmtId="0" fontId="41" fillId="0" borderId="30" xfId="0" applyFont="1" applyBorder="1" applyAlignment="1">
      <alignment horizontal="left" vertical="center"/>
    </xf>
    <xf numFmtId="0" fontId="41" fillId="0" borderId="31" xfId="0" applyFont="1" applyBorder="1" applyAlignment="1">
      <alignment horizontal="left" vertical="center"/>
    </xf>
    <xf numFmtId="0" fontId="43" fillId="0" borderId="0" xfId="0" applyFont="1" applyAlignment="1">
      <alignment vertical="center"/>
    </xf>
    <xf numFmtId="0" fontId="40" fillId="0" borderId="1" xfId="0" applyFont="1" applyBorder="1" applyAlignment="1">
      <alignment vertical="center"/>
    </xf>
    <xf numFmtId="0" fontId="43" fillId="0" borderId="29" xfId="0" applyFont="1" applyBorder="1" applyAlignment="1">
      <alignment vertical="center"/>
    </xf>
    <xf numFmtId="0" fontId="40" fillId="0" borderId="29" xfId="0" applyFont="1" applyBorder="1" applyAlignment="1">
      <alignment vertical="center"/>
    </xf>
    <xf numFmtId="0" fontId="0" fillId="0" borderId="1" xfId="0" applyBorder="1" applyAlignment="1">
      <alignment vertical="top"/>
    </xf>
    <xf numFmtId="49" fontId="41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0" fillId="0" borderId="29" xfId="0" applyFont="1" applyBorder="1" applyAlignment="1">
      <alignment horizontal="left"/>
    </xf>
    <xf numFmtId="0" fontId="43" fillId="0" borderId="29" xfId="0" applyFont="1" applyBorder="1" applyAlignment="1"/>
    <xf numFmtId="0" fontId="38" fillId="0" borderId="27" xfId="0" applyFont="1" applyBorder="1" applyAlignment="1">
      <alignment vertical="top"/>
    </xf>
    <xf numFmtId="0" fontId="38" fillId="0" borderId="28" xfId="0" applyFont="1" applyBorder="1" applyAlignment="1">
      <alignment vertical="top"/>
    </xf>
    <xf numFmtId="0" fontId="38" fillId="0" borderId="1" xfId="0" applyFont="1" applyBorder="1" applyAlignment="1">
      <alignment horizontal="center" vertical="center"/>
    </xf>
    <xf numFmtId="0" fontId="38" fillId="0" borderId="1" xfId="0" applyFont="1" applyBorder="1" applyAlignment="1">
      <alignment horizontal="left" vertical="top"/>
    </xf>
    <xf numFmtId="0" fontId="38" fillId="0" borderId="30" xfId="0" applyFont="1" applyBorder="1" applyAlignment="1">
      <alignment vertical="top"/>
    </xf>
    <xf numFmtId="0" fontId="38" fillId="0" borderId="29" xfId="0" applyFont="1" applyBorder="1" applyAlignment="1">
      <alignment vertical="top"/>
    </xf>
    <xf numFmtId="0" fontId="38" fillId="0" borderId="31" xfId="0" applyFont="1" applyBorder="1" applyAlignment="1">
      <alignment vertical="top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8" fillId="0" borderId="6" xfId="0" applyNumberFormat="1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9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4" borderId="8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22" fillId="5" borderId="7" xfId="0" applyFont="1" applyFill="1" applyBorder="1" applyAlignment="1">
      <alignment horizontal="center" vertical="center"/>
    </xf>
    <xf numFmtId="0" fontId="22" fillId="5" borderId="8" xfId="0" applyFont="1" applyFill="1" applyBorder="1" applyAlignment="1">
      <alignment horizontal="left" vertical="center"/>
    </xf>
    <xf numFmtId="0" fontId="22" fillId="5" borderId="8" xfId="0" applyFont="1" applyFill="1" applyBorder="1" applyAlignment="1">
      <alignment horizontal="center" vertical="center"/>
    </xf>
    <xf numFmtId="0" fontId="22" fillId="5" borderId="8" xfId="0" applyFont="1" applyFill="1" applyBorder="1" applyAlignment="1">
      <alignment horizontal="right" vertical="center"/>
    </xf>
    <xf numFmtId="4" fontId="28" fillId="0" borderId="0" xfId="0" applyNumberFormat="1" applyFont="1" applyAlignment="1">
      <alignment vertical="center"/>
    </xf>
    <xf numFmtId="0" fontId="28" fillId="0" borderId="0" xfId="0" applyFont="1" applyAlignment="1">
      <alignment vertical="center"/>
    </xf>
    <xf numFmtId="0" fontId="27" fillId="0" borderId="0" xfId="0" applyFont="1" applyAlignment="1">
      <alignment horizontal="left" vertical="center" wrapText="1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14" fillId="2" borderId="0" xfId="0" applyFont="1" applyFill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2" fillId="3" borderId="0" xfId="0" applyFont="1" applyFill="1" applyAlignment="1" applyProtection="1">
      <alignment horizontal="left" vertical="center"/>
      <protection locked="0"/>
    </xf>
    <xf numFmtId="0" fontId="39" fillId="0" borderId="1" xfId="0" applyFont="1" applyBorder="1" applyAlignment="1">
      <alignment horizontal="center" vertical="center"/>
    </xf>
    <xf numFmtId="0" fontId="39" fillId="0" borderId="1" xfId="0" applyFont="1" applyBorder="1" applyAlignment="1">
      <alignment horizontal="center" vertical="center" wrapText="1"/>
    </xf>
    <xf numFmtId="0" fontId="40" fillId="0" borderId="29" xfId="0" applyFont="1" applyBorder="1" applyAlignment="1">
      <alignment horizontal="left"/>
    </xf>
    <xf numFmtId="0" fontId="41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top"/>
    </xf>
    <xf numFmtId="0" fontId="41" fillId="0" borderId="1" xfId="0" applyFont="1" applyBorder="1" applyAlignment="1">
      <alignment horizontal="left" vertical="center" wrapText="1"/>
    </xf>
    <xf numFmtId="0" fontId="40" fillId="0" borderId="29" xfId="0" applyFont="1" applyBorder="1" applyAlignment="1">
      <alignment horizontal="left" wrapText="1"/>
    </xf>
    <xf numFmtId="49" fontId="41" fillId="0" borderId="1" xfId="0" applyNumberFormat="1" applyFont="1" applyBorder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58"/>
  <sheetViews>
    <sheetView showGridLines="0" tabSelected="1" workbookViewId="0">
      <selection activeCell="K6" sqref="K6:AO6"/>
    </sheetView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8" t="s">
        <v>0</v>
      </c>
      <c r="AZ1" s="18" t="s">
        <v>1</v>
      </c>
      <c r="BA1" s="18" t="s">
        <v>2</v>
      </c>
      <c r="BB1" s="18" t="s">
        <v>3</v>
      </c>
      <c r="BT1" s="18" t="s">
        <v>4</v>
      </c>
      <c r="BU1" s="18" t="s">
        <v>4</v>
      </c>
      <c r="BV1" s="18" t="s">
        <v>5</v>
      </c>
    </row>
    <row r="2" spans="1:74" s="1" customFormat="1" ht="36.950000000000003" customHeight="1">
      <c r="AR2" s="334" t="s">
        <v>6</v>
      </c>
      <c r="AS2" s="301"/>
      <c r="AT2" s="301"/>
      <c r="AU2" s="301"/>
      <c r="AV2" s="301"/>
      <c r="AW2" s="301"/>
      <c r="AX2" s="301"/>
      <c r="AY2" s="301"/>
      <c r="AZ2" s="301"/>
      <c r="BA2" s="301"/>
      <c r="BB2" s="301"/>
      <c r="BC2" s="301"/>
      <c r="BD2" s="301"/>
      <c r="BE2" s="301"/>
      <c r="BS2" s="19" t="s">
        <v>7</v>
      </c>
      <c r="BT2" s="19" t="s">
        <v>8</v>
      </c>
    </row>
    <row r="3" spans="1:74" s="1" customFormat="1" ht="6.95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7</v>
      </c>
      <c r="BT3" s="19" t="s">
        <v>9</v>
      </c>
    </row>
    <row r="4" spans="1:74" s="1" customFormat="1" ht="24.95" customHeight="1">
      <c r="B4" s="22"/>
      <c r="D4" s="23" t="s">
        <v>10</v>
      </c>
      <c r="AR4" s="22"/>
      <c r="AS4" s="24" t="s">
        <v>11</v>
      </c>
      <c r="BE4" s="25" t="s">
        <v>12</v>
      </c>
      <c r="BS4" s="19" t="s">
        <v>13</v>
      </c>
    </row>
    <row r="5" spans="1:74" s="1" customFormat="1" ht="12" customHeight="1">
      <c r="B5" s="22"/>
      <c r="D5" s="26" t="s">
        <v>14</v>
      </c>
      <c r="K5" s="300" t="s">
        <v>834</v>
      </c>
      <c r="L5" s="301"/>
      <c r="M5" s="301"/>
      <c r="N5" s="301"/>
      <c r="O5" s="301"/>
      <c r="P5" s="301"/>
      <c r="Q5" s="301"/>
      <c r="R5" s="301"/>
      <c r="S5" s="301"/>
      <c r="T5" s="301"/>
      <c r="U5" s="301"/>
      <c r="V5" s="301"/>
      <c r="W5" s="301"/>
      <c r="X5" s="301"/>
      <c r="Y5" s="301"/>
      <c r="Z5" s="301"/>
      <c r="AA5" s="301"/>
      <c r="AB5" s="301"/>
      <c r="AC5" s="301"/>
      <c r="AD5" s="301"/>
      <c r="AE5" s="301"/>
      <c r="AF5" s="301"/>
      <c r="AG5" s="301"/>
      <c r="AH5" s="301"/>
      <c r="AI5" s="301"/>
      <c r="AJ5" s="301"/>
      <c r="AK5" s="301"/>
      <c r="AL5" s="301"/>
      <c r="AM5" s="301"/>
      <c r="AN5" s="301"/>
      <c r="AO5" s="301"/>
      <c r="AR5" s="22"/>
      <c r="BE5" s="297" t="s">
        <v>15</v>
      </c>
      <c r="BS5" s="19" t="s">
        <v>7</v>
      </c>
    </row>
    <row r="6" spans="1:74" s="1" customFormat="1" ht="36.950000000000003" customHeight="1">
      <c r="B6" s="22"/>
      <c r="D6" s="28" t="s">
        <v>16</v>
      </c>
      <c r="K6" s="302" t="s">
        <v>17</v>
      </c>
      <c r="L6" s="301"/>
      <c r="M6" s="301"/>
      <c r="N6" s="301"/>
      <c r="O6" s="301"/>
      <c r="P6" s="301"/>
      <c r="Q6" s="301"/>
      <c r="R6" s="301"/>
      <c r="S6" s="301"/>
      <c r="T6" s="301"/>
      <c r="U6" s="301"/>
      <c r="V6" s="301"/>
      <c r="W6" s="301"/>
      <c r="X6" s="301"/>
      <c r="Y6" s="301"/>
      <c r="Z6" s="301"/>
      <c r="AA6" s="301"/>
      <c r="AB6" s="301"/>
      <c r="AC6" s="301"/>
      <c r="AD6" s="301"/>
      <c r="AE6" s="301"/>
      <c r="AF6" s="301"/>
      <c r="AG6" s="301"/>
      <c r="AH6" s="301"/>
      <c r="AI6" s="301"/>
      <c r="AJ6" s="301"/>
      <c r="AK6" s="301"/>
      <c r="AL6" s="301"/>
      <c r="AM6" s="301"/>
      <c r="AN6" s="301"/>
      <c r="AO6" s="301"/>
      <c r="AR6" s="22"/>
      <c r="BE6" s="298"/>
      <c r="BS6" s="19" t="s">
        <v>18</v>
      </c>
    </row>
    <row r="7" spans="1:74" s="1" customFormat="1" ht="12" customHeight="1">
      <c r="B7" s="22"/>
      <c r="D7" s="29" t="s">
        <v>19</v>
      </c>
      <c r="K7" s="27" t="s">
        <v>20</v>
      </c>
      <c r="AK7" s="29" t="s">
        <v>21</v>
      </c>
      <c r="AN7" s="27" t="s">
        <v>3</v>
      </c>
      <c r="AR7" s="22"/>
      <c r="BE7" s="298"/>
      <c r="BS7" s="19" t="s">
        <v>22</v>
      </c>
    </row>
    <row r="8" spans="1:74" s="1" customFormat="1" ht="12" customHeight="1">
      <c r="B8" s="22"/>
      <c r="D8" s="29" t="s">
        <v>23</v>
      </c>
      <c r="K8" s="27" t="s">
        <v>24</v>
      </c>
      <c r="AK8" s="29" t="s">
        <v>25</v>
      </c>
      <c r="AN8" s="30" t="s">
        <v>26</v>
      </c>
      <c r="AR8" s="22"/>
      <c r="BE8" s="298"/>
      <c r="BS8" s="19" t="s">
        <v>27</v>
      </c>
    </row>
    <row r="9" spans="1:74" s="1" customFormat="1" ht="14.45" customHeight="1">
      <c r="B9" s="22"/>
      <c r="AR9" s="22"/>
      <c r="BE9" s="298"/>
      <c r="BS9" s="19" t="s">
        <v>28</v>
      </c>
    </row>
    <row r="10" spans="1:74" s="1" customFormat="1" ht="12" customHeight="1">
      <c r="B10" s="22"/>
      <c r="D10" s="29" t="s">
        <v>29</v>
      </c>
      <c r="AK10" s="29" t="s">
        <v>30</v>
      </c>
      <c r="AN10" s="27" t="s">
        <v>3</v>
      </c>
      <c r="AR10" s="22"/>
      <c r="BE10" s="298"/>
      <c r="BS10" s="19" t="s">
        <v>18</v>
      </c>
    </row>
    <row r="11" spans="1:74" s="1" customFormat="1" ht="18.399999999999999" customHeight="1">
      <c r="B11" s="22"/>
      <c r="E11" s="27" t="s">
        <v>31</v>
      </c>
      <c r="AK11" s="29" t="s">
        <v>32</v>
      </c>
      <c r="AN11" s="27" t="s">
        <v>3</v>
      </c>
      <c r="AR11" s="22"/>
      <c r="BE11" s="298"/>
      <c r="BS11" s="19" t="s">
        <v>18</v>
      </c>
    </row>
    <row r="12" spans="1:74" s="1" customFormat="1" ht="6.95" customHeight="1">
      <c r="B12" s="22"/>
      <c r="AR12" s="22"/>
      <c r="BE12" s="298"/>
      <c r="BS12" s="19" t="s">
        <v>18</v>
      </c>
    </row>
    <row r="13" spans="1:74" s="1" customFormat="1" ht="12" customHeight="1">
      <c r="B13" s="22"/>
      <c r="D13" s="29" t="s">
        <v>33</v>
      </c>
      <c r="AK13" s="29" t="s">
        <v>30</v>
      </c>
      <c r="AN13" s="31" t="s">
        <v>34</v>
      </c>
      <c r="AR13" s="22"/>
      <c r="BE13" s="298"/>
      <c r="BS13" s="19" t="s">
        <v>18</v>
      </c>
    </row>
    <row r="14" spans="1:74" ht="12.75">
      <c r="B14" s="22"/>
      <c r="E14" s="303" t="s">
        <v>34</v>
      </c>
      <c r="F14" s="304"/>
      <c r="G14" s="304"/>
      <c r="H14" s="304"/>
      <c r="I14" s="304"/>
      <c r="J14" s="304"/>
      <c r="K14" s="304"/>
      <c r="L14" s="304"/>
      <c r="M14" s="304"/>
      <c r="N14" s="304"/>
      <c r="O14" s="304"/>
      <c r="P14" s="304"/>
      <c r="Q14" s="304"/>
      <c r="R14" s="304"/>
      <c r="S14" s="304"/>
      <c r="T14" s="304"/>
      <c r="U14" s="304"/>
      <c r="V14" s="304"/>
      <c r="W14" s="304"/>
      <c r="X14" s="304"/>
      <c r="Y14" s="304"/>
      <c r="Z14" s="304"/>
      <c r="AA14" s="304"/>
      <c r="AB14" s="304"/>
      <c r="AC14" s="304"/>
      <c r="AD14" s="304"/>
      <c r="AE14" s="304"/>
      <c r="AF14" s="304"/>
      <c r="AG14" s="304"/>
      <c r="AH14" s="304"/>
      <c r="AI14" s="304"/>
      <c r="AJ14" s="304"/>
      <c r="AK14" s="29" t="s">
        <v>32</v>
      </c>
      <c r="AN14" s="31" t="s">
        <v>34</v>
      </c>
      <c r="AR14" s="22"/>
      <c r="BE14" s="298"/>
      <c r="BS14" s="19" t="s">
        <v>18</v>
      </c>
    </row>
    <row r="15" spans="1:74" s="1" customFormat="1" ht="6.95" customHeight="1">
      <c r="B15" s="22"/>
      <c r="AR15" s="22"/>
      <c r="BE15" s="298"/>
      <c r="BS15" s="19" t="s">
        <v>4</v>
      </c>
    </row>
    <row r="16" spans="1:74" s="1" customFormat="1" ht="12" customHeight="1">
      <c r="B16" s="22"/>
      <c r="D16" s="29" t="s">
        <v>35</v>
      </c>
      <c r="AK16" s="29" t="s">
        <v>30</v>
      </c>
      <c r="AN16" s="27" t="s">
        <v>3</v>
      </c>
      <c r="AR16" s="22"/>
      <c r="BE16" s="298"/>
      <c r="BS16" s="19" t="s">
        <v>4</v>
      </c>
    </row>
    <row r="17" spans="1:71" s="1" customFormat="1" ht="18.399999999999999" customHeight="1">
      <c r="B17" s="22"/>
      <c r="E17" s="27" t="s">
        <v>36</v>
      </c>
      <c r="AK17" s="29" t="s">
        <v>32</v>
      </c>
      <c r="AN17" s="27" t="s">
        <v>3</v>
      </c>
      <c r="AR17" s="22"/>
      <c r="BE17" s="298"/>
      <c r="BS17" s="19" t="s">
        <v>37</v>
      </c>
    </row>
    <row r="18" spans="1:71" s="1" customFormat="1" ht="6.95" customHeight="1">
      <c r="B18" s="22"/>
      <c r="AR18" s="22"/>
      <c r="BE18" s="298"/>
      <c r="BS18" s="19" t="s">
        <v>7</v>
      </c>
    </row>
    <row r="19" spans="1:71" s="1" customFormat="1" ht="12" customHeight="1">
      <c r="B19" s="22"/>
      <c r="D19" s="29" t="s">
        <v>38</v>
      </c>
      <c r="AK19" s="29" t="s">
        <v>30</v>
      </c>
      <c r="AN19" s="27" t="s">
        <v>3</v>
      </c>
      <c r="AR19" s="22"/>
      <c r="BE19" s="298"/>
      <c r="BS19" s="19" t="s">
        <v>7</v>
      </c>
    </row>
    <row r="20" spans="1:71" s="1" customFormat="1" ht="18.399999999999999" customHeight="1">
      <c r="B20" s="22"/>
      <c r="E20" s="27" t="s">
        <v>36</v>
      </c>
      <c r="AK20" s="29" t="s">
        <v>32</v>
      </c>
      <c r="AN20" s="27" t="s">
        <v>3</v>
      </c>
      <c r="AR20" s="22"/>
      <c r="BE20" s="298"/>
      <c r="BS20" s="19" t="s">
        <v>37</v>
      </c>
    </row>
    <row r="21" spans="1:71" s="1" customFormat="1" ht="6.95" customHeight="1">
      <c r="B21" s="22"/>
      <c r="AR21" s="22"/>
      <c r="BE21" s="298"/>
    </row>
    <row r="22" spans="1:71" s="1" customFormat="1" ht="12" customHeight="1">
      <c r="B22" s="22"/>
      <c r="D22" s="29" t="s">
        <v>39</v>
      </c>
      <c r="AR22" s="22"/>
      <c r="BE22" s="298"/>
    </row>
    <row r="23" spans="1:71" s="1" customFormat="1" ht="47.25" customHeight="1">
      <c r="B23" s="22"/>
      <c r="E23" s="305" t="s">
        <v>40</v>
      </c>
      <c r="F23" s="305"/>
      <c r="G23" s="305"/>
      <c r="H23" s="305"/>
      <c r="I23" s="305"/>
      <c r="J23" s="305"/>
      <c r="K23" s="305"/>
      <c r="L23" s="305"/>
      <c r="M23" s="305"/>
      <c r="N23" s="305"/>
      <c r="O23" s="305"/>
      <c r="P23" s="305"/>
      <c r="Q23" s="305"/>
      <c r="R23" s="305"/>
      <c r="S23" s="305"/>
      <c r="T23" s="305"/>
      <c r="U23" s="305"/>
      <c r="V23" s="305"/>
      <c r="W23" s="305"/>
      <c r="X23" s="305"/>
      <c r="Y23" s="305"/>
      <c r="Z23" s="305"/>
      <c r="AA23" s="305"/>
      <c r="AB23" s="305"/>
      <c r="AC23" s="305"/>
      <c r="AD23" s="305"/>
      <c r="AE23" s="305"/>
      <c r="AF23" s="305"/>
      <c r="AG23" s="305"/>
      <c r="AH23" s="305"/>
      <c r="AI23" s="305"/>
      <c r="AJ23" s="305"/>
      <c r="AK23" s="305"/>
      <c r="AL23" s="305"/>
      <c r="AM23" s="305"/>
      <c r="AN23" s="305"/>
      <c r="AR23" s="22"/>
      <c r="BE23" s="298"/>
    </row>
    <row r="24" spans="1:71" s="1" customFormat="1" ht="6.95" customHeight="1">
      <c r="B24" s="22"/>
      <c r="AR24" s="22"/>
      <c r="BE24" s="298"/>
    </row>
    <row r="25" spans="1:71" s="1" customFormat="1" ht="6.95" customHeight="1">
      <c r="B25" s="22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R25" s="22"/>
      <c r="BE25" s="298"/>
    </row>
    <row r="26" spans="1:71" s="2" customFormat="1" ht="25.9" customHeight="1">
      <c r="A26" s="34"/>
      <c r="B26" s="35"/>
      <c r="C26" s="34"/>
      <c r="D26" s="36" t="s">
        <v>41</v>
      </c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306">
        <f>ROUND(AG54,2)</f>
        <v>0</v>
      </c>
      <c r="AL26" s="307"/>
      <c r="AM26" s="307"/>
      <c r="AN26" s="307"/>
      <c r="AO26" s="307"/>
      <c r="AP26" s="34"/>
      <c r="AQ26" s="34"/>
      <c r="AR26" s="35"/>
      <c r="BE26" s="298"/>
    </row>
    <row r="27" spans="1:71" s="2" customFormat="1" ht="6.95" customHeight="1">
      <c r="A27" s="34"/>
      <c r="B27" s="35"/>
      <c r="C27" s="34"/>
      <c r="D27" s="34"/>
      <c r="E27" s="34"/>
      <c r="F27" s="34"/>
      <c r="G27" s="34"/>
      <c r="H27" s="34"/>
      <c r="I27" s="34"/>
      <c r="J27" s="34"/>
      <c r="K27" s="34"/>
      <c r="L27" s="34"/>
      <c r="M27" s="34"/>
      <c r="N27" s="34"/>
      <c r="O27" s="34"/>
      <c r="P27" s="34"/>
      <c r="Q27" s="34"/>
      <c r="R27" s="34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  <c r="AF27" s="34"/>
      <c r="AG27" s="34"/>
      <c r="AH27" s="34"/>
      <c r="AI27" s="34"/>
      <c r="AJ27" s="34"/>
      <c r="AK27" s="34"/>
      <c r="AL27" s="34"/>
      <c r="AM27" s="34"/>
      <c r="AN27" s="34"/>
      <c r="AO27" s="34"/>
      <c r="AP27" s="34"/>
      <c r="AQ27" s="34"/>
      <c r="AR27" s="35"/>
      <c r="BE27" s="298"/>
    </row>
    <row r="28" spans="1:71" s="2" customFormat="1" ht="12.75">
      <c r="A28" s="34"/>
      <c r="B28" s="35"/>
      <c r="C28" s="34"/>
      <c r="D28" s="34"/>
      <c r="E28" s="34"/>
      <c r="F28" s="34"/>
      <c r="G28" s="34"/>
      <c r="H28" s="34"/>
      <c r="I28" s="34"/>
      <c r="J28" s="34"/>
      <c r="K28" s="34"/>
      <c r="L28" s="308" t="s">
        <v>42</v>
      </c>
      <c r="M28" s="308"/>
      <c r="N28" s="308"/>
      <c r="O28" s="308"/>
      <c r="P28" s="308"/>
      <c r="Q28" s="34"/>
      <c r="R28" s="34"/>
      <c r="S28" s="34"/>
      <c r="T28" s="34"/>
      <c r="U28" s="34"/>
      <c r="V28" s="34"/>
      <c r="W28" s="308" t="s">
        <v>43</v>
      </c>
      <c r="X28" s="308"/>
      <c r="Y28" s="308"/>
      <c r="Z28" s="308"/>
      <c r="AA28" s="308"/>
      <c r="AB28" s="308"/>
      <c r="AC28" s="308"/>
      <c r="AD28" s="308"/>
      <c r="AE28" s="308"/>
      <c r="AF28" s="34"/>
      <c r="AG28" s="34"/>
      <c r="AH28" s="34"/>
      <c r="AI28" s="34"/>
      <c r="AJ28" s="34"/>
      <c r="AK28" s="308" t="s">
        <v>44</v>
      </c>
      <c r="AL28" s="308"/>
      <c r="AM28" s="308"/>
      <c r="AN28" s="308"/>
      <c r="AO28" s="308"/>
      <c r="AP28" s="34"/>
      <c r="AQ28" s="34"/>
      <c r="AR28" s="35"/>
      <c r="BE28" s="298"/>
    </row>
    <row r="29" spans="1:71" s="3" customFormat="1" ht="14.45" customHeight="1">
      <c r="B29" s="39"/>
      <c r="D29" s="29" t="s">
        <v>45</v>
      </c>
      <c r="F29" s="29" t="s">
        <v>46</v>
      </c>
      <c r="L29" s="311">
        <v>0.21</v>
      </c>
      <c r="M29" s="310"/>
      <c r="N29" s="310"/>
      <c r="O29" s="310"/>
      <c r="P29" s="310"/>
      <c r="W29" s="309">
        <f>ROUND(AZ54, 2)</f>
        <v>0</v>
      </c>
      <c r="X29" s="310"/>
      <c r="Y29" s="310"/>
      <c r="Z29" s="310"/>
      <c r="AA29" s="310"/>
      <c r="AB29" s="310"/>
      <c r="AC29" s="310"/>
      <c r="AD29" s="310"/>
      <c r="AE29" s="310"/>
      <c r="AK29" s="309">
        <f>ROUND(AV54, 2)</f>
        <v>0</v>
      </c>
      <c r="AL29" s="310"/>
      <c r="AM29" s="310"/>
      <c r="AN29" s="310"/>
      <c r="AO29" s="310"/>
      <c r="AR29" s="39"/>
      <c r="BE29" s="299"/>
    </row>
    <row r="30" spans="1:71" s="3" customFormat="1" ht="14.45" customHeight="1">
      <c r="B30" s="39"/>
      <c r="F30" s="29" t="s">
        <v>47</v>
      </c>
      <c r="L30" s="311">
        <v>0.15</v>
      </c>
      <c r="M30" s="310"/>
      <c r="N30" s="310"/>
      <c r="O30" s="310"/>
      <c r="P30" s="310"/>
      <c r="W30" s="309">
        <f>ROUND(BA54, 2)</f>
        <v>0</v>
      </c>
      <c r="X30" s="310"/>
      <c r="Y30" s="310"/>
      <c r="Z30" s="310"/>
      <c r="AA30" s="310"/>
      <c r="AB30" s="310"/>
      <c r="AC30" s="310"/>
      <c r="AD30" s="310"/>
      <c r="AE30" s="310"/>
      <c r="AK30" s="309">
        <f>ROUND(AW54, 2)</f>
        <v>0</v>
      </c>
      <c r="AL30" s="310"/>
      <c r="AM30" s="310"/>
      <c r="AN30" s="310"/>
      <c r="AO30" s="310"/>
      <c r="AR30" s="39"/>
      <c r="BE30" s="299"/>
    </row>
    <row r="31" spans="1:71" s="3" customFormat="1" ht="14.45" hidden="1" customHeight="1">
      <c r="B31" s="39"/>
      <c r="F31" s="29" t="s">
        <v>48</v>
      </c>
      <c r="L31" s="311">
        <v>0.21</v>
      </c>
      <c r="M31" s="310"/>
      <c r="N31" s="310"/>
      <c r="O31" s="310"/>
      <c r="P31" s="310"/>
      <c r="W31" s="309">
        <f>ROUND(BB54, 2)</f>
        <v>0</v>
      </c>
      <c r="X31" s="310"/>
      <c r="Y31" s="310"/>
      <c r="Z31" s="310"/>
      <c r="AA31" s="310"/>
      <c r="AB31" s="310"/>
      <c r="AC31" s="310"/>
      <c r="AD31" s="310"/>
      <c r="AE31" s="310"/>
      <c r="AK31" s="309">
        <v>0</v>
      </c>
      <c r="AL31" s="310"/>
      <c r="AM31" s="310"/>
      <c r="AN31" s="310"/>
      <c r="AO31" s="310"/>
      <c r="AR31" s="39"/>
      <c r="BE31" s="299"/>
    </row>
    <row r="32" spans="1:71" s="3" customFormat="1" ht="14.45" hidden="1" customHeight="1">
      <c r="B32" s="39"/>
      <c r="F32" s="29" t="s">
        <v>49</v>
      </c>
      <c r="L32" s="311">
        <v>0.15</v>
      </c>
      <c r="M32" s="310"/>
      <c r="N32" s="310"/>
      <c r="O32" s="310"/>
      <c r="P32" s="310"/>
      <c r="W32" s="309">
        <f>ROUND(BC54, 2)</f>
        <v>0</v>
      </c>
      <c r="X32" s="310"/>
      <c r="Y32" s="310"/>
      <c r="Z32" s="310"/>
      <c r="AA32" s="310"/>
      <c r="AB32" s="310"/>
      <c r="AC32" s="310"/>
      <c r="AD32" s="310"/>
      <c r="AE32" s="310"/>
      <c r="AK32" s="309">
        <v>0</v>
      </c>
      <c r="AL32" s="310"/>
      <c r="AM32" s="310"/>
      <c r="AN32" s="310"/>
      <c r="AO32" s="310"/>
      <c r="AR32" s="39"/>
      <c r="BE32" s="299"/>
    </row>
    <row r="33" spans="1:57" s="3" customFormat="1" ht="14.45" hidden="1" customHeight="1">
      <c r="B33" s="39"/>
      <c r="F33" s="29" t="s">
        <v>50</v>
      </c>
      <c r="L33" s="311">
        <v>0</v>
      </c>
      <c r="M33" s="310"/>
      <c r="N33" s="310"/>
      <c r="O33" s="310"/>
      <c r="P33" s="310"/>
      <c r="W33" s="309">
        <f>ROUND(BD54, 2)</f>
        <v>0</v>
      </c>
      <c r="X33" s="310"/>
      <c r="Y33" s="310"/>
      <c r="Z33" s="310"/>
      <c r="AA33" s="310"/>
      <c r="AB33" s="310"/>
      <c r="AC33" s="310"/>
      <c r="AD33" s="310"/>
      <c r="AE33" s="310"/>
      <c r="AK33" s="309">
        <v>0</v>
      </c>
      <c r="AL33" s="310"/>
      <c r="AM33" s="310"/>
      <c r="AN33" s="310"/>
      <c r="AO33" s="310"/>
      <c r="AR33" s="39"/>
    </row>
    <row r="34" spans="1:57" s="2" customFormat="1" ht="6.95" customHeight="1">
      <c r="A34" s="34"/>
      <c r="B34" s="35"/>
      <c r="C34" s="34"/>
      <c r="D34" s="34"/>
      <c r="E34" s="34"/>
      <c r="F34" s="34"/>
      <c r="G34" s="34"/>
      <c r="H34" s="34"/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  <c r="AF34" s="34"/>
      <c r="AG34" s="34"/>
      <c r="AH34" s="34"/>
      <c r="AI34" s="34"/>
      <c r="AJ34" s="34"/>
      <c r="AK34" s="34"/>
      <c r="AL34" s="34"/>
      <c r="AM34" s="34"/>
      <c r="AN34" s="34"/>
      <c r="AO34" s="34"/>
      <c r="AP34" s="34"/>
      <c r="AQ34" s="34"/>
      <c r="AR34" s="35"/>
      <c r="BE34" s="34"/>
    </row>
    <row r="35" spans="1:57" s="2" customFormat="1" ht="25.9" customHeight="1">
      <c r="A35" s="34"/>
      <c r="B35" s="35"/>
      <c r="C35" s="40"/>
      <c r="D35" s="41" t="s">
        <v>51</v>
      </c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3" t="s">
        <v>52</v>
      </c>
      <c r="U35" s="42"/>
      <c r="V35" s="42"/>
      <c r="W35" s="42"/>
      <c r="X35" s="312" t="s">
        <v>53</v>
      </c>
      <c r="Y35" s="313"/>
      <c r="Z35" s="313"/>
      <c r="AA35" s="313"/>
      <c r="AB35" s="313"/>
      <c r="AC35" s="42"/>
      <c r="AD35" s="42"/>
      <c r="AE35" s="42"/>
      <c r="AF35" s="42"/>
      <c r="AG35" s="42"/>
      <c r="AH35" s="42"/>
      <c r="AI35" s="42"/>
      <c r="AJ35" s="42"/>
      <c r="AK35" s="314">
        <f>SUM(AK26:AK33)</f>
        <v>0</v>
      </c>
      <c r="AL35" s="313"/>
      <c r="AM35" s="313"/>
      <c r="AN35" s="313"/>
      <c r="AO35" s="315"/>
      <c r="AP35" s="40"/>
      <c r="AQ35" s="40"/>
      <c r="AR35" s="35"/>
      <c r="BE35" s="34"/>
    </row>
    <row r="36" spans="1:57" s="2" customFormat="1" ht="6.95" customHeight="1">
      <c r="A36" s="34"/>
      <c r="B36" s="35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  <c r="AF36" s="34"/>
      <c r="AG36" s="34"/>
      <c r="AH36" s="34"/>
      <c r="AI36" s="34"/>
      <c r="AJ36" s="34"/>
      <c r="AK36" s="34"/>
      <c r="AL36" s="34"/>
      <c r="AM36" s="34"/>
      <c r="AN36" s="34"/>
      <c r="AO36" s="34"/>
      <c r="AP36" s="34"/>
      <c r="AQ36" s="34"/>
      <c r="AR36" s="35"/>
      <c r="BE36" s="34"/>
    </row>
    <row r="37" spans="1:57" s="2" customFormat="1" ht="6.95" customHeight="1">
      <c r="A37" s="34"/>
      <c r="B37" s="44"/>
      <c r="C37" s="45"/>
      <c r="D37" s="45"/>
      <c r="E37" s="45"/>
      <c r="F37" s="45"/>
      <c r="G37" s="45"/>
      <c r="H37" s="45"/>
      <c r="I37" s="45"/>
      <c r="J37" s="45"/>
      <c r="K37" s="45"/>
      <c r="L37" s="45"/>
      <c r="M37" s="45"/>
      <c r="N37" s="45"/>
      <c r="O37" s="45"/>
      <c r="P37" s="45"/>
      <c r="Q37" s="45"/>
      <c r="R37" s="45"/>
      <c r="S37" s="45"/>
      <c r="T37" s="45"/>
      <c r="U37" s="45"/>
      <c r="V37" s="45"/>
      <c r="W37" s="45"/>
      <c r="X37" s="45"/>
      <c r="Y37" s="45"/>
      <c r="Z37" s="45"/>
      <c r="AA37" s="45"/>
      <c r="AB37" s="45"/>
      <c r="AC37" s="45"/>
      <c r="AD37" s="45"/>
      <c r="AE37" s="45"/>
      <c r="AF37" s="45"/>
      <c r="AG37" s="45"/>
      <c r="AH37" s="45"/>
      <c r="AI37" s="45"/>
      <c r="AJ37" s="45"/>
      <c r="AK37" s="45"/>
      <c r="AL37" s="45"/>
      <c r="AM37" s="45"/>
      <c r="AN37" s="45"/>
      <c r="AO37" s="45"/>
      <c r="AP37" s="45"/>
      <c r="AQ37" s="45"/>
      <c r="AR37" s="35"/>
      <c r="BE37" s="34"/>
    </row>
    <row r="41" spans="1:57" s="2" customFormat="1" ht="6.95" customHeight="1">
      <c r="A41" s="34"/>
      <c r="B41" s="46"/>
      <c r="C41" s="47"/>
      <c r="D41" s="47"/>
      <c r="E41" s="47"/>
      <c r="F41" s="47"/>
      <c r="G41" s="47"/>
      <c r="H41" s="47"/>
      <c r="I41" s="47"/>
      <c r="J41" s="47"/>
      <c r="K41" s="47"/>
      <c r="L41" s="47"/>
      <c r="M41" s="47"/>
      <c r="N41" s="47"/>
      <c r="O41" s="47"/>
      <c r="P41" s="47"/>
      <c r="Q41" s="47"/>
      <c r="R41" s="47"/>
      <c r="S41" s="47"/>
      <c r="T41" s="47"/>
      <c r="U41" s="47"/>
      <c r="V41" s="47"/>
      <c r="W41" s="47"/>
      <c r="X41" s="47"/>
      <c r="Y41" s="47"/>
      <c r="Z41" s="47"/>
      <c r="AA41" s="47"/>
      <c r="AB41" s="47"/>
      <c r="AC41" s="47"/>
      <c r="AD41" s="47"/>
      <c r="AE41" s="47"/>
      <c r="AF41" s="47"/>
      <c r="AG41" s="47"/>
      <c r="AH41" s="47"/>
      <c r="AI41" s="47"/>
      <c r="AJ41" s="47"/>
      <c r="AK41" s="47"/>
      <c r="AL41" s="47"/>
      <c r="AM41" s="47"/>
      <c r="AN41" s="47"/>
      <c r="AO41" s="47"/>
      <c r="AP41" s="47"/>
      <c r="AQ41" s="47"/>
      <c r="AR41" s="35"/>
      <c r="BE41" s="34"/>
    </row>
    <row r="42" spans="1:57" s="2" customFormat="1" ht="24.95" customHeight="1">
      <c r="A42" s="34"/>
      <c r="B42" s="35"/>
      <c r="C42" s="23" t="s">
        <v>54</v>
      </c>
      <c r="D42" s="34"/>
      <c r="E42" s="34"/>
      <c r="F42" s="34"/>
      <c r="G42" s="34"/>
      <c r="H42" s="34"/>
      <c r="I42" s="34"/>
      <c r="J42" s="34"/>
      <c r="K42" s="34"/>
      <c r="L42" s="34"/>
      <c r="M42" s="34"/>
      <c r="N42" s="34"/>
      <c r="O42" s="34"/>
      <c r="P42" s="34"/>
      <c r="Q42" s="34"/>
      <c r="R42" s="34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  <c r="AF42" s="34"/>
      <c r="AG42" s="34"/>
      <c r="AH42" s="34"/>
      <c r="AI42" s="34"/>
      <c r="AJ42" s="34"/>
      <c r="AK42" s="34"/>
      <c r="AL42" s="34"/>
      <c r="AM42" s="34"/>
      <c r="AN42" s="34"/>
      <c r="AO42" s="34"/>
      <c r="AP42" s="34"/>
      <c r="AQ42" s="34"/>
      <c r="AR42" s="35"/>
      <c r="BE42" s="34"/>
    </row>
    <row r="43" spans="1:57" s="2" customFormat="1" ht="6.95" customHeight="1">
      <c r="A43" s="34"/>
      <c r="B43" s="35"/>
      <c r="C43" s="34"/>
      <c r="D43" s="34"/>
      <c r="E43" s="34"/>
      <c r="F43" s="34"/>
      <c r="G43" s="34"/>
      <c r="H43" s="34"/>
      <c r="I43" s="34"/>
      <c r="J43" s="34"/>
      <c r="K43" s="34"/>
      <c r="L43" s="34"/>
      <c r="M43" s="34"/>
      <c r="N43" s="34"/>
      <c r="O43" s="34"/>
      <c r="P43" s="34"/>
      <c r="Q43" s="34"/>
      <c r="R43" s="34"/>
      <c r="S43" s="34"/>
      <c r="T43" s="34"/>
      <c r="U43" s="34"/>
      <c r="V43" s="34"/>
      <c r="W43" s="34"/>
      <c r="X43" s="34"/>
      <c r="Y43" s="34"/>
      <c r="Z43" s="34"/>
      <c r="AA43" s="34"/>
      <c r="AB43" s="34"/>
      <c r="AC43" s="34"/>
      <c r="AD43" s="34"/>
      <c r="AE43" s="34"/>
      <c r="AF43" s="34"/>
      <c r="AG43" s="34"/>
      <c r="AH43" s="34"/>
      <c r="AI43" s="34"/>
      <c r="AJ43" s="34"/>
      <c r="AK43" s="34"/>
      <c r="AL43" s="34"/>
      <c r="AM43" s="34"/>
      <c r="AN43" s="34"/>
      <c r="AO43" s="34"/>
      <c r="AP43" s="34"/>
      <c r="AQ43" s="34"/>
      <c r="AR43" s="35"/>
      <c r="BE43" s="34"/>
    </row>
    <row r="44" spans="1:57" s="4" customFormat="1" ht="12" customHeight="1">
      <c r="B44" s="48"/>
      <c r="C44" s="29" t="s">
        <v>14</v>
      </c>
      <c r="L44" s="4" t="str">
        <f>K5</f>
        <v>271-1</v>
      </c>
      <c r="AR44" s="48"/>
    </row>
    <row r="45" spans="1:57" s="5" customFormat="1" ht="36.950000000000003" customHeight="1">
      <c r="B45" s="49"/>
      <c r="C45" s="50" t="s">
        <v>16</v>
      </c>
      <c r="L45" s="316" t="str">
        <f>K6</f>
        <v>Kostelec nad Orlicí - Rekonstrukce ulice Michalcova a Fr.Zoubka</v>
      </c>
      <c r="M45" s="317"/>
      <c r="N45" s="317"/>
      <c r="O45" s="317"/>
      <c r="P45" s="317"/>
      <c r="Q45" s="317"/>
      <c r="R45" s="317"/>
      <c r="S45" s="317"/>
      <c r="T45" s="317"/>
      <c r="U45" s="317"/>
      <c r="V45" s="317"/>
      <c r="W45" s="317"/>
      <c r="X45" s="317"/>
      <c r="Y45" s="317"/>
      <c r="Z45" s="317"/>
      <c r="AA45" s="317"/>
      <c r="AB45" s="317"/>
      <c r="AC45" s="317"/>
      <c r="AD45" s="317"/>
      <c r="AE45" s="317"/>
      <c r="AF45" s="317"/>
      <c r="AG45" s="317"/>
      <c r="AH45" s="317"/>
      <c r="AI45" s="317"/>
      <c r="AJ45" s="317"/>
      <c r="AK45" s="317"/>
      <c r="AL45" s="317"/>
      <c r="AM45" s="317"/>
      <c r="AN45" s="317"/>
      <c r="AO45" s="317"/>
      <c r="AR45" s="49"/>
    </row>
    <row r="46" spans="1:57" s="2" customFormat="1" ht="6.95" customHeight="1">
      <c r="A46" s="34"/>
      <c r="B46" s="35"/>
      <c r="C46" s="34"/>
      <c r="D46" s="34"/>
      <c r="E46" s="34"/>
      <c r="F46" s="34"/>
      <c r="G46" s="34"/>
      <c r="H46" s="34"/>
      <c r="I46" s="34"/>
      <c r="J46" s="34"/>
      <c r="K46" s="34"/>
      <c r="L46" s="34"/>
      <c r="M46" s="34"/>
      <c r="N46" s="34"/>
      <c r="O46" s="34"/>
      <c r="P46" s="34"/>
      <c r="Q46" s="34"/>
      <c r="R46" s="34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  <c r="AF46" s="34"/>
      <c r="AG46" s="34"/>
      <c r="AH46" s="34"/>
      <c r="AI46" s="34"/>
      <c r="AJ46" s="34"/>
      <c r="AK46" s="34"/>
      <c r="AL46" s="34"/>
      <c r="AM46" s="34"/>
      <c r="AN46" s="34"/>
      <c r="AO46" s="34"/>
      <c r="AP46" s="34"/>
      <c r="AQ46" s="34"/>
      <c r="AR46" s="35"/>
      <c r="BE46" s="34"/>
    </row>
    <row r="47" spans="1:57" s="2" customFormat="1" ht="12" customHeight="1">
      <c r="A47" s="34"/>
      <c r="B47" s="35"/>
      <c r="C47" s="29" t="s">
        <v>23</v>
      </c>
      <c r="D47" s="34"/>
      <c r="E47" s="34"/>
      <c r="F47" s="34"/>
      <c r="G47" s="34"/>
      <c r="H47" s="34"/>
      <c r="I47" s="34"/>
      <c r="J47" s="34"/>
      <c r="K47" s="34"/>
      <c r="L47" s="51" t="str">
        <f>IF(K8="","",K8)</f>
        <v xml:space="preserve">Kostelec nad Orlicí </v>
      </c>
      <c r="M47" s="34"/>
      <c r="N47" s="34"/>
      <c r="O47" s="34"/>
      <c r="P47" s="34"/>
      <c r="Q47" s="34"/>
      <c r="R47" s="34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  <c r="AF47" s="34"/>
      <c r="AG47" s="34"/>
      <c r="AH47" s="34"/>
      <c r="AI47" s="29" t="s">
        <v>25</v>
      </c>
      <c r="AJ47" s="34"/>
      <c r="AK47" s="34"/>
      <c r="AL47" s="34"/>
      <c r="AM47" s="318" t="str">
        <f>IF(AN8= "","",AN8)</f>
        <v>10. 12. 2016</v>
      </c>
      <c r="AN47" s="318"/>
      <c r="AO47" s="34"/>
      <c r="AP47" s="34"/>
      <c r="AQ47" s="34"/>
      <c r="AR47" s="35"/>
      <c r="BE47" s="34"/>
    </row>
    <row r="48" spans="1:57" s="2" customFormat="1" ht="6.95" customHeight="1">
      <c r="A48" s="34"/>
      <c r="B48" s="35"/>
      <c r="C48" s="34"/>
      <c r="D48" s="34"/>
      <c r="E48" s="34"/>
      <c r="F48" s="34"/>
      <c r="G48" s="34"/>
      <c r="H48" s="34"/>
      <c r="I48" s="34"/>
      <c r="J48" s="34"/>
      <c r="K48" s="34"/>
      <c r="L48" s="34"/>
      <c r="M48" s="34"/>
      <c r="N48" s="34"/>
      <c r="O48" s="34"/>
      <c r="P48" s="34"/>
      <c r="Q48" s="34"/>
      <c r="R48" s="34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  <c r="AF48" s="34"/>
      <c r="AG48" s="34"/>
      <c r="AH48" s="34"/>
      <c r="AI48" s="34"/>
      <c r="AJ48" s="34"/>
      <c r="AK48" s="34"/>
      <c r="AL48" s="34"/>
      <c r="AM48" s="34"/>
      <c r="AN48" s="34"/>
      <c r="AO48" s="34"/>
      <c r="AP48" s="34"/>
      <c r="AQ48" s="34"/>
      <c r="AR48" s="35"/>
      <c r="BE48" s="34"/>
    </row>
    <row r="49" spans="1:91" s="2" customFormat="1" ht="15.2" customHeight="1">
      <c r="A49" s="34"/>
      <c r="B49" s="35"/>
      <c r="C49" s="29" t="s">
        <v>29</v>
      </c>
      <c r="D49" s="34"/>
      <c r="E49" s="34"/>
      <c r="F49" s="34"/>
      <c r="G49" s="34"/>
      <c r="H49" s="34"/>
      <c r="I49" s="34"/>
      <c r="J49" s="34"/>
      <c r="K49" s="34"/>
      <c r="L49" s="4" t="str">
        <f>IF(E11= "","",E11)</f>
        <v>Město Kostelec nad Orlicí, Palackého náměstí 38</v>
      </c>
      <c r="M49" s="34"/>
      <c r="N49" s="34"/>
      <c r="O49" s="34"/>
      <c r="P49" s="34"/>
      <c r="Q49" s="34"/>
      <c r="R49" s="34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  <c r="AF49" s="34"/>
      <c r="AG49" s="34"/>
      <c r="AH49" s="34"/>
      <c r="AI49" s="29" t="s">
        <v>35</v>
      </c>
      <c r="AJ49" s="34"/>
      <c r="AK49" s="34"/>
      <c r="AL49" s="34"/>
      <c r="AM49" s="319" t="str">
        <f>IF(E17="","",E17)</f>
        <v xml:space="preserve"> </v>
      </c>
      <c r="AN49" s="320"/>
      <c r="AO49" s="320"/>
      <c r="AP49" s="320"/>
      <c r="AQ49" s="34"/>
      <c r="AR49" s="35"/>
      <c r="AS49" s="321" t="s">
        <v>55</v>
      </c>
      <c r="AT49" s="322"/>
      <c r="AU49" s="53"/>
      <c r="AV49" s="53"/>
      <c r="AW49" s="53"/>
      <c r="AX49" s="53"/>
      <c r="AY49" s="53"/>
      <c r="AZ49" s="53"/>
      <c r="BA49" s="53"/>
      <c r="BB49" s="53"/>
      <c r="BC49" s="53"/>
      <c r="BD49" s="54"/>
      <c r="BE49" s="34"/>
    </row>
    <row r="50" spans="1:91" s="2" customFormat="1" ht="15.2" customHeight="1">
      <c r="A50" s="34"/>
      <c r="B50" s="35"/>
      <c r="C50" s="29" t="s">
        <v>33</v>
      </c>
      <c r="D50" s="34"/>
      <c r="E50" s="34"/>
      <c r="F50" s="34"/>
      <c r="G50" s="34"/>
      <c r="H50" s="34"/>
      <c r="I50" s="34"/>
      <c r="J50" s="34"/>
      <c r="K50" s="34"/>
      <c r="L50" s="4" t="str">
        <f>IF(E14= "Vyplň údaj","",E14)</f>
        <v/>
      </c>
      <c r="M50" s="34"/>
      <c r="N50" s="34"/>
      <c r="O50" s="34"/>
      <c r="P50" s="34"/>
      <c r="Q50" s="34"/>
      <c r="R50" s="34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  <c r="AF50" s="34"/>
      <c r="AG50" s="34"/>
      <c r="AH50" s="34"/>
      <c r="AI50" s="29" t="s">
        <v>38</v>
      </c>
      <c r="AJ50" s="34"/>
      <c r="AK50" s="34"/>
      <c r="AL50" s="34"/>
      <c r="AM50" s="319" t="str">
        <f>IF(E20="","",E20)</f>
        <v xml:space="preserve"> </v>
      </c>
      <c r="AN50" s="320"/>
      <c r="AO50" s="320"/>
      <c r="AP50" s="320"/>
      <c r="AQ50" s="34"/>
      <c r="AR50" s="35"/>
      <c r="AS50" s="323"/>
      <c r="AT50" s="324"/>
      <c r="AU50" s="55"/>
      <c r="AV50" s="55"/>
      <c r="AW50" s="55"/>
      <c r="AX50" s="55"/>
      <c r="AY50" s="55"/>
      <c r="AZ50" s="55"/>
      <c r="BA50" s="55"/>
      <c r="BB50" s="55"/>
      <c r="BC50" s="55"/>
      <c r="BD50" s="56"/>
      <c r="BE50" s="34"/>
    </row>
    <row r="51" spans="1:91" s="2" customFormat="1" ht="10.9" customHeight="1">
      <c r="A51" s="34"/>
      <c r="B51" s="35"/>
      <c r="C51" s="34"/>
      <c r="D51" s="34"/>
      <c r="E51" s="34"/>
      <c r="F51" s="34"/>
      <c r="G51" s="34"/>
      <c r="H51" s="34"/>
      <c r="I51" s="34"/>
      <c r="J51" s="34"/>
      <c r="K51" s="34"/>
      <c r="L51" s="34"/>
      <c r="M51" s="34"/>
      <c r="N51" s="34"/>
      <c r="O51" s="34"/>
      <c r="P51" s="34"/>
      <c r="Q51" s="34"/>
      <c r="R51" s="34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  <c r="AF51" s="34"/>
      <c r="AG51" s="34"/>
      <c r="AH51" s="34"/>
      <c r="AI51" s="34"/>
      <c r="AJ51" s="34"/>
      <c r="AK51" s="34"/>
      <c r="AL51" s="34"/>
      <c r="AM51" s="34"/>
      <c r="AN51" s="34"/>
      <c r="AO51" s="34"/>
      <c r="AP51" s="34"/>
      <c r="AQ51" s="34"/>
      <c r="AR51" s="35"/>
      <c r="AS51" s="323"/>
      <c r="AT51" s="324"/>
      <c r="AU51" s="55"/>
      <c r="AV51" s="55"/>
      <c r="AW51" s="55"/>
      <c r="AX51" s="55"/>
      <c r="AY51" s="55"/>
      <c r="AZ51" s="55"/>
      <c r="BA51" s="55"/>
      <c r="BB51" s="55"/>
      <c r="BC51" s="55"/>
      <c r="BD51" s="56"/>
      <c r="BE51" s="34"/>
    </row>
    <row r="52" spans="1:91" s="2" customFormat="1" ht="29.25" customHeight="1">
      <c r="A52" s="34"/>
      <c r="B52" s="35"/>
      <c r="C52" s="325" t="s">
        <v>56</v>
      </c>
      <c r="D52" s="326"/>
      <c r="E52" s="326"/>
      <c r="F52" s="326"/>
      <c r="G52" s="326"/>
      <c r="H52" s="57"/>
      <c r="I52" s="327" t="s">
        <v>57</v>
      </c>
      <c r="J52" s="326"/>
      <c r="K52" s="326"/>
      <c r="L52" s="326"/>
      <c r="M52" s="326"/>
      <c r="N52" s="326"/>
      <c r="O52" s="326"/>
      <c r="P52" s="326"/>
      <c r="Q52" s="326"/>
      <c r="R52" s="326"/>
      <c r="S52" s="326"/>
      <c r="T52" s="326"/>
      <c r="U52" s="326"/>
      <c r="V52" s="326"/>
      <c r="W52" s="326"/>
      <c r="X52" s="326"/>
      <c r="Y52" s="326"/>
      <c r="Z52" s="326"/>
      <c r="AA52" s="326"/>
      <c r="AB52" s="326"/>
      <c r="AC52" s="326"/>
      <c r="AD52" s="326"/>
      <c r="AE52" s="326"/>
      <c r="AF52" s="326"/>
      <c r="AG52" s="328" t="s">
        <v>58</v>
      </c>
      <c r="AH52" s="326"/>
      <c r="AI52" s="326"/>
      <c r="AJ52" s="326"/>
      <c r="AK52" s="326"/>
      <c r="AL52" s="326"/>
      <c r="AM52" s="326"/>
      <c r="AN52" s="327" t="s">
        <v>59</v>
      </c>
      <c r="AO52" s="326"/>
      <c r="AP52" s="326"/>
      <c r="AQ52" s="58" t="s">
        <v>60</v>
      </c>
      <c r="AR52" s="35"/>
      <c r="AS52" s="59" t="s">
        <v>61</v>
      </c>
      <c r="AT52" s="60" t="s">
        <v>62</v>
      </c>
      <c r="AU52" s="60" t="s">
        <v>63</v>
      </c>
      <c r="AV52" s="60" t="s">
        <v>64</v>
      </c>
      <c r="AW52" s="60" t="s">
        <v>65</v>
      </c>
      <c r="AX52" s="60" t="s">
        <v>66</v>
      </c>
      <c r="AY52" s="60" t="s">
        <v>67</v>
      </c>
      <c r="AZ52" s="60" t="s">
        <v>68</v>
      </c>
      <c r="BA52" s="60" t="s">
        <v>69</v>
      </c>
      <c r="BB52" s="60" t="s">
        <v>70</v>
      </c>
      <c r="BC52" s="60" t="s">
        <v>71</v>
      </c>
      <c r="BD52" s="61" t="s">
        <v>72</v>
      </c>
      <c r="BE52" s="34"/>
    </row>
    <row r="53" spans="1:91" s="2" customFormat="1" ht="10.9" customHeight="1">
      <c r="A53" s="34"/>
      <c r="B53" s="35"/>
      <c r="C53" s="34"/>
      <c r="D53" s="34"/>
      <c r="E53" s="34"/>
      <c r="F53" s="34"/>
      <c r="G53" s="34"/>
      <c r="H53" s="34"/>
      <c r="I53" s="34"/>
      <c r="J53" s="34"/>
      <c r="K53" s="34"/>
      <c r="L53" s="34"/>
      <c r="M53" s="34"/>
      <c r="N53" s="34"/>
      <c r="O53" s="34"/>
      <c r="P53" s="34"/>
      <c r="Q53" s="34"/>
      <c r="R53" s="34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  <c r="AF53" s="34"/>
      <c r="AG53" s="34"/>
      <c r="AH53" s="34"/>
      <c r="AI53" s="34"/>
      <c r="AJ53" s="34"/>
      <c r="AK53" s="34"/>
      <c r="AL53" s="34"/>
      <c r="AM53" s="34"/>
      <c r="AN53" s="34"/>
      <c r="AO53" s="34"/>
      <c r="AP53" s="34"/>
      <c r="AQ53" s="34"/>
      <c r="AR53" s="35"/>
      <c r="AS53" s="62"/>
      <c r="AT53" s="63"/>
      <c r="AU53" s="63"/>
      <c r="AV53" s="63"/>
      <c r="AW53" s="63"/>
      <c r="AX53" s="63"/>
      <c r="AY53" s="63"/>
      <c r="AZ53" s="63"/>
      <c r="BA53" s="63"/>
      <c r="BB53" s="63"/>
      <c r="BC53" s="63"/>
      <c r="BD53" s="64"/>
      <c r="BE53" s="34"/>
    </row>
    <row r="54" spans="1:91" s="6" customFormat="1" ht="32.450000000000003" customHeight="1">
      <c r="B54" s="65"/>
      <c r="C54" s="66" t="s">
        <v>73</v>
      </c>
      <c r="D54" s="67"/>
      <c r="E54" s="67"/>
      <c r="F54" s="67"/>
      <c r="G54" s="67"/>
      <c r="H54" s="67"/>
      <c r="I54" s="67"/>
      <c r="J54" s="67"/>
      <c r="K54" s="67"/>
      <c r="L54" s="67"/>
      <c r="M54" s="67"/>
      <c r="N54" s="67"/>
      <c r="O54" s="67"/>
      <c r="P54" s="67"/>
      <c r="Q54" s="67"/>
      <c r="R54" s="67"/>
      <c r="S54" s="67"/>
      <c r="T54" s="67"/>
      <c r="U54" s="67"/>
      <c r="V54" s="67"/>
      <c r="W54" s="67"/>
      <c r="X54" s="67"/>
      <c r="Y54" s="67"/>
      <c r="Z54" s="67"/>
      <c r="AA54" s="67"/>
      <c r="AB54" s="67"/>
      <c r="AC54" s="67"/>
      <c r="AD54" s="67"/>
      <c r="AE54" s="67"/>
      <c r="AF54" s="67"/>
      <c r="AG54" s="332">
        <f>ROUND(SUM(AG55:AG56),2)</f>
        <v>0</v>
      </c>
      <c r="AH54" s="332"/>
      <c r="AI54" s="332"/>
      <c r="AJ54" s="332"/>
      <c r="AK54" s="332"/>
      <c r="AL54" s="332"/>
      <c r="AM54" s="332"/>
      <c r="AN54" s="333">
        <f>SUM(AG54,AT54)</f>
        <v>0</v>
      </c>
      <c r="AO54" s="333"/>
      <c r="AP54" s="333"/>
      <c r="AQ54" s="69" t="s">
        <v>3</v>
      </c>
      <c r="AR54" s="65"/>
      <c r="AS54" s="70">
        <f>ROUND(SUM(AS55:AS56),2)</f>
        <v>0</v>
      </c>
      <c r="AT54" s="71">
        <f>ROUND(SUM(AV54:AW54),2)</f>
        <v>0</v>
      </c>
      <c r="AU54" s="72">
        <f>ROUND(SUM(AU55:AU56),5)</f>
        <v>0</v>
      </c>
      <c r="AV54" s="71">
        <f>ROUND(AZ54*L29,2)</f>
        <v>0</v>
      </c>
      <c r="AW54" s="71">
        <f>ROUND(BA54*L30,2)</f>
        <v>0</v>
      </c>
      <c r="AX54" s="71">
        <f>ROUND(BB54*L29,2)</f>
        <v>0</v>
      </c>
      <c r="AY54" s="71">
        <f>ROUND(BC54*L30,2)</f>
        <v>0</v>
      </c>
      <c r="AZ54" s="71">
        <f>ROUND(SUM(AZ55:AZ56),2)</f>
        <v>0</v>
      </c>
      <c r="BA54" s="71">
        <f>ROUND(SUM(BA55:BA56),2)</f>
        <v>0</v>
      </c>
      <c r="BB54" s="71">
        <f>ROUND(SUM(BB55:BB56),2)</f>
        <v>0</v>
      </c>
      <c r="BC54" s="71">
        <f>ROUND(SUM(BC55:BC56),2)</f>
        <v>0</v>
      </c>
      <c r="BD54" s="73">
        <f>ROUND(SUM(BD55:BD56),2)</f>
        <v>0</v>
      </c>
      <c r="BS54" s="74" t="s">
        <v>74</v>
      </c>
      <c r="BT54" s="74" t="s">
        <v>75</v>
      </c>
      <c r="BU54" s="75" t="s">
        <v>76</v>
      </c>
      <c r="BV54" s="74" t="s">
        <v>77</v>
      </c>
      <c r="BW54" s="74" t="s">
        <v>5</v>
      </c>
      <c r="BX54" s="74" t="s">
        <v>78</v>
      </c>
      <c r="CL54" s="74" t="s">
        <v>20</v>
      </c>
    </row>
    <row r="55" spans="1:91" s="7" customFormat="1" ht="16.5" customHeight="1">
      <c r="A55" s="76" t="s">
        <v>79</v>
      </c>
      <c r="B55" s="77"/>
      <c r="C55" s="78"/>
      <c r="D55" s="331" t="s">
        <v>80</v>
      </c>
      <c r="E55" s="331"/>
      <c r="F55" s="331"/>
      <c r="G55" s="331"/>
      <c r="H55" s="331"/>
      <c r="I55" s="79"/>
      <c r="J55" s="331" t="s">
        <v>81</v>
      </c>
      <c r="K55" s="331"/>
      <c r="L55" s="331"/>
      <c r="M55" s="331"/>
      <c r="N55" s="331"/>
      <c r="O55" s="331"/>
      <c r="P55" s="331"/>
      <c r="Q55" s="331"/>
      <c r="R55" s="331"/>
      <c r="S55" s="331"/>
      <c r="T55" s="331"/>
      <c r="U55" s="331"/>
      <c r="V55" s="331"/>
      <c r="W55" s="331"/>
      <c r="X55" s="331"/>
      <c r="Y55" s="331"/>
      <c r="Z55" s="331"/>
      <c r="AA55" s="331"/>
      <c r="AB55" s="331"/>
      <c r="AC55" s="331"/>
      <c r="AD55" s="331"/>
      <c r="AE55" s="331"/>
      <c r="AF55" s="331"/>
      <c r="AG55" s="329">
        <f>'SO 301 - Kanalizace '!J30</f>
        <v>0</v>
      </c>
      <c r="AH55" s="330"/>
      <c r="AI55" s="330"/>
      <c r="AJ55" s="330"/>
      <c r="AK55" s="330"/>
      <c r="AL55" s="330"/>
      <c r="AM55" s="330"/>
      <c r="AN55" s="329">
        <f>SUM(AG55,AT55)</f>
        <v>0</v>
      </c>
      <c r="AO55" s="330"/>
      <c r="AP55" s="330"/>
      <c r="AQ55" s="80" t="s">
        <v>82</v>
      </c>
      <c r="AR55" s="77"/>
      <c r="AS55" s="81">
        <v>0</v>
      </c>
      <c r="AT55" s="82">
        <f>ROUND(SUM(AV55:AW55),2)</f>
        <v>0</v>
      </c>
      <c r="AU55" s="83">
        <f>'SO 301 - Kanalizace '!P87</f>
        <v>0</v>
      </c>
      <c r="AV55" s="82">
        <f>'SO 301 - Kanalizace '!J33</f>
        <v>0</v>
      </c>
      <c r="AW55" s="82">
        <f>'SO 301 - Kanalizace '!J34</f>
        <v>0</v>
      </c>
      <c r="AX55" s="82">
        <f>'SO 301 - Kanalizace '!J35</f>
        <v>0</v>
      </c>
      <c r="AY55" s="82">
        <f>'SO 301 - Kanalizace '!J36</f>
        <v>0</v>
      </c>
      <c r="AZ55" s="82">
        <f>'SO 301 - Kanalizace '!F33</f>
        <v>0</v>
      </c>
      <c r="BA55" s="82">
        <f>'SO 301 - Kanalizace '!F34</f>
        <v>0</v>
      </c>
      <c r="BB55" s="82">
        <f>'SO 301 - Kanalizace '!F35</f>
        <v>0</v>
      </c>
      <c r="BC55" s="82">
        <f>'SO 301 - Kanalizace '!F36</f>
        <v>0</v>
      </c>
      <c r="BD55" s="84">
        <f>'SO 301 - Kanalizace '!F37</f>
        <v>0</v>
      </c>
      <c r="BT55" s="85" t="s">
        <v>22</v>
      </c>
      <c r="BV55" s="85" t="s">
        <v>77</v>
      </c>
      <c r="BW55" s="85" t="s">
        <v>83</v>
      </c>
      <c r="BX55" s="85" t="s">
        <v>5</v>
      </c>
      <c r="CL55" s="85" t="s">
        <v>20</v>
      </c>
      <c r="CM55" s="85" t="s">
        <v>84</v>
      </c>
    </row>
    <row r="56" spans="1:91" s="7" customFormat="1" ht="16.5" customHeight="1">
      <c r="A56" s="76" t="s">
        <v>79</v>
      </c>
      <c r="B56" s="77"/>
      <c r="C56" s="78"/>
      <c r="D56" s="331" t="s">
        <v>85</v>
      </c>
      <c r="E56" s="331"/>
      <c r="F56" s="331"/>
      <c r="G56" s="331"/>
      <c r="H56" s="331"/>
      <c r="I56" s="79"/>
      <c r="J56" s="331" t="s">
        <v>86</v>
      </c>
      <c r="K56" s="331"/>
      <c r="L56" s="331"/>
      <c r="M56" s="331"/>
      <c r="N56" s="331"/>
      <c r="O56" s="331"/>
      <c r="P56" s="331"/>
      <c r="Q56" s="331"/>
      <c r="R56" s="331"/>
      <c r="S56" s="331"/>
      <c r="T56" s="331"/>
      <c r="U56" s="331"/>
      <c r="V56" s="331"/>
      <c r="W56" s="331"/>
      <c r="X56" s="331"/>
      <c r="Y56" s="331"/>
      <c r="Z56" s="331"/>
      <c r="AA56" s="331"/>
      <c r="AB56" s="331"/>
      <c r="AC56" s="331"/>
      <c r="AD56" s="331"/>
      <c r="AE56" s="331"/>
      <c r="AF56" s="331"/>
      <c r="AG56" s="329">
        <f>'SO 302 - Vodovod'!J30</f>
        <v>0</v>
      </c>
      <c r="AH56" s="330"/>
      <c r="AI56" s="330"/>
      <c r="AJ56" s="330"/>
      <c r="AK56" s="330"/>
      <c r="AL56" s="330"/>
      <c r="AM56" s="330"/>
      <c r="AN56" s="329">
        <f>SUM(AG56,AT56)</f>
        <v>0</v>
      </c>
      <c r="AO56" s="330"/>
      <c r="AP56" s="330"/>
      <c r="AQ56" s="80" t="s">
        <v>82</v>
      </c>
      <c r="AR56" s="77"/>
      <c r="AS56" s="86">
        <v>0</v>
      </c>
      <c r="AT56" s="87">
        <f>ROUND(SUM(AV56:AW56),2)</f>
        <v>0</v>
      </c>
      <c r="AU56" s="88">
        <f>'SO 302 - Vodovod'!P85</f>
        <v>0</v>
      </c>
      <c r="AV56" s="87">
        <f>'SO 302 - Vodovod'!J33</f>
        <v>0</v>
      </c>
      <c r="AW56" s="87">
        <f>'SO 302 - Vodovod'!J34</f>
        <v>0</v>
      </c>
      <c r="AX56" s="87">
        <f>'SO 302 - Vodovod'!J35</f>
        <v>0</v>
      </c>
      <c r="AY56" s="87">
        <f>'SO 302 - Vodovod'!J36</f>
        <v>0</v>
      </c>
      <c r="AZ56" s="87">
        <f>'SO 302 - Vodovod'!F33</f>
        <v>0</v>
      </c>
      <c r="BA56" s="87">
        <f>'SO 302 - Vodovod'!F34</f>
        <v>0</v>
      </c>
      <c r="BB56" s="87">
        <f>'SO 302 - Vodovod'!F35</f>
        <v>0</v>
      </c>
      <c r="BC56" s="87">
        <f>'SO 302 - Vodovod'!F36</f>
        <v>0</v>
      </c>
      <c r="BD56" s="89">
        <f>'SO 302 - Vodovod'!F37</f>
        <v>0</v>
      </c>
      <c r="BT56" s="85" t="s">
        <v>22</v>
      </c>
      <c r="BV56" s="85" t="s">
        <v>77</v>
      </c>
      <c r="BW56" s="85" t="s">
        <v>87</v>
      </c>
      <c r="BX56" s="85" t="s">
        <v>5</v>
      </c>
      <c r="CL56" s="85" t="s">
        <v>20</v>
      </c>
      <c r="CM56" s="85" t="s">
        <v>84</v>
      </c>
    </row>
    <row r="57" spans="1:91" s="2" customFormat="1" ht="30" customHeight="1">
      <c r="A57" s="34"/>
      <c r="B57" s="35"/>
      <c r="C57" s="34"/>
      <c r="D57" s="34"/>
      <c r="E57" s="34"/>
      <c r="F57" s="34"/>
      <c r="G57" s="34"/>
      <c r="H57" s="34"/>
      <c r="I57" s="34"/>
      <c r="J57" s="34"/>
      <c r="K57" s="34"/>
      <c r="L57" s="34"/>
      <c r="M57" s="34"/>
      <c r="N57" s="34"/>
      <c r="O57" s="34"/>
      <c r="P57" s="34"/>
      <c r="Q57" s="34"/>
      <c r="R57" s="34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  <c r="AF57" s="34"/>
      <c r="AG57" s="34"/>
      <c r="AH57" s="34"/>
      <c r="AI57" s="34"/>
      <c r="AJ57" s="34"/>
      <c r="AK57" s="34"/>
      <c r="AL57" s="34"/>
      <c r="AM57" s="34"/>
      <c r="AN57" s="34"/>
      <c r="AO57" s="34"/>
      <c r="AP57" s="34"/>
      <c r="AQ57" s="34"/>
      <c r="AR57" s="35"/>
      <c r="AS57" s="34"/>
      <c r="AT57" s="34"/>
      <c r="AU57" s="34"/>
      <c r="AV57" s="34"/>
      <c r="AW57" s="34"/>
      <c r="AX57" s="34"/>
      <c r="AY57" s="34"/>
      <c r="AZ57" s="34"/>
      <c r="BA57" s="34"/>
      <c r="BB57" s="34"/>
      <c r="BC57" s="34"/>
      <c r="BD57" s="34"/>
      <c r="BE57" s="34"/>
    </row>
    <row r="58" spans="1:91" s="2" customFormat="1" ht="6.95" customHeight="1">
      <c r="A58" s="34"/>
      <c r="B58" s="44"/>
      <c r="C58" s="45"/>
      <c r="D58" s="45"/>
      <c r="E58" s="45"/>
      <c r="F58" s="45"/>
      <c r="G58" s="45"/>
      <c r="H58" s="45"/>
      <c r="I58" s="45"/>
      <c r="J58" s="45"/>
      <c r="K58" s="45"/>
      <c r="L58" s="45"/>
      <c r="M58" s="45"/>
      <c r="N58" s="45"/>
      <c r="O58" s="45"/>
      <c r="P58" s="45"/>
      <c r="Q58" s="45"/>
      <c r="R58" s="45"/>
      <c r="S58" s="45"/>
      <c r="T58" s="45"/>
      <c r="U58" s="45"/>
      <c r="V58" s="45"/>
      <c r="W58" s="45"/>
      <c r="X58" s="45"/>
      <c r="Y58" s="45"/>
      <c r="Z58" s="45"/>
      <c r="AA58" s="45"/>
      <c r="AB58" s="45"/>
      <c r="AC58" s="45"/>
      <c r="AD58" s="45"/>
      <c r="AE58" s="45"/>
      <c r="AF58" s="45"/>
      <c r="AG58" s="45"/>
      <c r="AH58" s="45"/>
      <c r="AI58" s="45"/>
      <c r="AJ58" s="45"/>
      <c r="AK58" s="45"/>
      <c r="AL58" s="45"/>
      <c r="AM58" s="45"/>
      <c r="AN58" s="45"/>
      <c r="AO58" s="45"/>
      <c r="AP58" s="45"/>
      <c r="AQ58" s="45"/>
      <c r="AR58" s="35"/>
      <c r="AS58" s="34"/>
      <c r="AT58" s="34"/>
      <c r="AU58" s="34"/>
      <c r="AV58" s="34"/>
      <c r="AW58" s="34"/>
      <c r="AX58" s="34"/>
      <c r="AY58" s="34"/>
      <c r="AZ58" s="34"/>
      <c r="BA58" s="34"/>
      <c r="BB58" s="34"/>
      <c r="BC58" s="34"/>
      <c r="BD58" s="34"/>
      <c r="BE58" s="34"/>
    </row>
  </sheetData>
  <mergeCells count="46">
    <mergeCell ref="AR2:BE2"/>
    <mergeCell ref="AN56:AP56"/>
    <mergeCell ref="AG56:AM56"/>
    <mergeCell ref="D56:H56"/>
    <mergeCell ref="J56:AF56"/>
    <mergeCell ref="AG54:AM54"/>
    <mergeCell ref="AN54:AP54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L45:AO45"/>
    <mergeCell ref="AM47:AN47"/>
    <mergeCell ref="AM49:AP49"/>
    <mergeCell ref="AS49:AT51"/>
    <mergeCell ref="AM50:AP5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55" location="'SO 301 - Kanalizace '!C2" display="/" xr:uid="{00000000-0004-0000-0000-000000000000}"/>
    <hyperlink ref="A56" location="'SO 302 - Vodovod'!C2" display="/" xr:uid="{00000000-0004-0000-0000-000001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BM322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90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90"/>
      <c r="L2" s="334" t="s">
        <v>6</v>
      </c>
      <c r="M2" s="301"/>
      <c r="N2" s="301"/>
      <c r="O2" s="301"/>
      <c r="P2" s="301"/>
      <c r="Q2" s="301"/>
      <c r="R2" s="301"/>
      <c r="S2" s="301"/>
      <c r="T2" s="301"/>
      <c r="U2" s="301"/>
      <c r="V2" s="301"/>
      <c r="AT2" s="19" t="s">
        <v>83</v>
      </c>
    </row>
    <row r="3" spans="1:46" s="1" customFormat="1" ht="6.95" customHeight="1">
      <c r="B3" s="20"/>
      <c r="C3" s="21"/>
      <c r="D3" s="21"/>
      <c r="E3" s="21"/>
      <c r="F3" s="21"/>
      <c r="G3" s="21"/>
      <c r="H3" s="21"/>
      <c r="I3" s="91"/>
      <c r="J3" s="21"/>
      <c r="K3" s="21"/>
      <c r="L3" s="22"/>
      <c r="AT3" s="19" t="s">
        <v>84</v>
      </c>
    </row>
    <row r="4" spans="1:46" s="1" customFormat="1" ht="24.95" customHeight="1">
      <c r="B4" s="22"/>
      <c r="D4" s="23" t="s">
        <v>88</v>
      </c>
      <c r="I4" s="90"/>
      <c r="L4" s="22"/>
      <c r="M4" s="92" t="s">
        <v>11</v>
      </c>
      <c r="AT4" s="19" t="s">
        <v>4</v>
      </c>
    </row>
    <row r="5" spans="1:46" s="1" customFormat="1" ht="6.95" customHeight="1">
      <c r="B5" s="22"/>
      <c r="I5" s="90"/>
      <c r="L5" s="22"/>
    </row>
    <row r="6" spans="1:46" s="1" customFormat="1" ht="12" customHeight="1">
      <c r="B6" s="22"/>
      <c r="D6" s="29" t="s">
        <v>16</v>
      </c>
      <c r="I6" s="90"/>
      <c r="L6" s="22"/>
    </row>
    <row r="7" spans="1:46" s="1" customFormat="1" ht="16.5" customHeight="1">
      <c r="B7" s="22"/>
      <c r="E7" s="335" t="str">
        <f>'Rekapitulace stavby'!K6</f>
        <v>Kostelec nad Orlicí - Rekonstrukce ulice Michalcova a Fr.Zoubka</v>
      </c>
      <c r="F7" s="336"/>
      <c r="G7" s="336"/>
      <c r="H7" s="336"/>
      <c r="I7" s="90"/>
      <c r="L7" s="22"/>
    </row>
    <row r="8" spans="1:46" s="2" customFormat="1" ht="12" customHeight="1">
      <c r="A8" s="34"/>
      <c r="B8" s="35"/>
      <c r="C8" s="34"/>
      <c r="D8" s="29" t="s">
        <v>89</v>
      </c>
      <c r="E8" s="34"/>
      <c r="F8" s="34"/>
      <c r="G8" s="34"/>
      <c r="H8" s="34"/>
      <c r="I8" s="93"/>
      <c r="J8" s="34"/>
      <c r="K8" s="34"/>
      <c r="L8" s="94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5"/>
      <c r="C9" s="34"/>
      <c r="D9" s="34"/>
      <c r="E9" s="316" t="s">
        <v>90</v>
      </c>
      <c r="F9" s="337"/>
      <c r="G9" s="337"/>
      <c r="H9" s="337"/>
      <c r="I9" s="93"/>
      <c r="J9" s="34"/>
      <c r="K9" s="34"/>
      <c r="L9" s="94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1.25">
      <c r="A10" s="34"/>
      <c r="B10" s="35"/>
      <c r="C10" s="34"/>
      <c r="D10" s="34"/>
      <c r="E10" s="34"/>
      <c r="F10" s="34"/>
      <c r="G10" s="34"/>
      <c r="H10" s="34"/>
      <c r="I10" s="93"/>
      <c r="J10" s="34"/>
      <c r="K10" s="34"/>
      <c r="L10" s="94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5"/>
      <c r="C11" s="34"/>
      <c r="D11" s="29" t="s">
        <v>19</v>
      </c>
      <c r="E11" s="34"/>
      <c r="F11" s="27" t="s">
        <v>20</v>
      </c>
      <c r="G11" s="34"/>
      <c r="H11" s="34"/>
      <c r="I11" s="95" t="s">
        <v>21</v>
      </c>
      <c r="J11" s="27" t="s">
        <v>3</v>
      </c>
      <c r="K11" s="34"/>
      <c r="L11" s="94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5"/>
      <c r="C12" s="34"/>
      <c r="D12" s="29" t="s">
        <v>23</v>
      </c>
      <c r="E12" s="34"/>
      <c r="F12" s="27" t="s">
        <v>24</v>
      </c>
      <c r="G12" s="34"/>
      <c r="H12" s="34"/>
      <c r="I12" s="95" t="s">
        <v>25</v>
      </c>
      <c r="J12" s="52" t="str">
        <f>'Rekapitulace stavby'!AN8</f>
        <v>10. 12. 2016</v>
      </c>
      <c r="K12" s="34"/>
      <c r="L12" s="94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5"/>
      <c r="C13" s="34"/>
      <c r="D13" s="34"/>
      <c r="E13" s="34"/>
      <c r="F13" s="34"/>
      <c r="G13" s="34"/>
      <c r="H13" s="34"/>
      <c r="I13" s="93"/>
      <c r="J13" s="34"/>
      <c r="K13" s="34"/>
      <c r="L13" s="94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5"/>
      <c r="C14" s="34"/>
      <c r="D14" s="29" t="s">
        <v>29</v>
      </c>
      <c r="E14" s="34"/>
      <c r="F14" s="34"/>
      <c r="G14" s="34"/>
      <c r="H14" s="34"/>
      <c r="I14" s="95" t="s">
        <v>30</v>
      </c>
      <c r="J14" s="27" t="s">
        <v>3</v>
      </c>
      <c r="K14" s="34"/>
      <c r="L14" s="9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5"/>
      <c r="C15" s="34"/>
      <c r="D15" s="34"/>
      <c r="E15" s="27" t="s">
        <v>31</v>
      </c>
      <c r="F15" s="34"/>
      <c r="G15" s="34"/>
      <c r="H15" s="34"/>
      <c r="I15" s="95" t="s">
        <v>32</v>
      </c>
      <c r="J15" s="27" t="s">
        <v>3</v>
      </c>
      <c r="K15" s="34"/>
      <c r="L15" s="94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5"/>
      <c r="C16" s="34"/>
      <c r="D16" s="34"/>
      <c r="E16" s="34"/>
      <c r="F16" s="34"/>
      <c r="G16" s="34"/>
      <c r="H16" s="34"/>
      <c r="I16" s="93"/>
      <c r="J16" s="34"/>
      <c r="K16" s="34"/>
      <c r="L16" s="94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5"/>
      <c r="C17" s="34"/>
      <c r="D17" s="29" t="s">
        <v>33</v>
      </c>
      <c r="E17" s="34"/>
      <c r="F17" s="34"/>
      <c r="G17" s="34"/>
      <c r="H17" s="34"/>
      <c r="I17" s="95" t="s">
        <v>30</v>
      </c>
      <c r="J17" s="30" t="str">
        <f>'Rekapitulace stavby'!AN13</f>
        <v>Vyplň údaj</v>
      </c>
      <c r="K17" s="34"/>
      <c r="L17" s="94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5"/>
      <c r="C18" s="34"/>
      <c r="D18" s="34"/>
      <c r="E18" s="338" t="str">
        <f>'Rekapitulace stavby'!E14</f>
        <v>Vyplň údaj</v>
      </c>
      <c r="F18" s="300"/>
      <c r="G18" s="300"/>
      <c r="H18" s="300"/>
      <c r="I18" s="95" t="s">
        <v>32</v>
      </c>
      <c r="J18" s="30" t="str">
        <f>'Rekapitulace stavby'!AN14</f>
        <v>Vyplň údaj</v>
      </c>
      <c r="K18" s="34"/>
      <c r="L18" s="94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5"/>
      <c r="C19" s="34"/>
      <c r="D19" s="34"/>
      <c r="E19" s="34"/>
      <c r="F19" s="34"/>
      <c r="G19" s="34"/>
      <c r="H19" s="34"/>
      <c r="I19" s="93"/>
      <c r="J19" s="34"/>
      <c r="K19" s="34"/>
      <c r="L19" s="94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5"/>
      <c r="C20" s="34"/>
      <c r="D20" s="29" t="s">
        <v>35</v>
      </c>
      <c r="E20" s="34"/>
      <c r="F20" s="34"/>
      <c r="G20" s="34"/>
      <c r="H20" s="34"/>
      <c r="I20" s="95" t="s">
        <v>30</v>
      </c>
      <c r="J20" s="27" t="s">
        <v>3</v>
      </c>
      <c r="K20" s="34"/>
      <c r="L20" s="94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5"/>
      <c r="C21" s="34"/>
      <c r="D21" s="34"/>
      <c r="E21" s="27" t="s">
        <v>36</v>
      </c>
      <c r="F21" s="34"/>
      <c r="G21" s="34"/>
      <c r="H21" s="34"/>
      <c r="I21" s="95" t="s">
        <v>32</v>
      </c>
      <c r="J21" s="27" t="s">
        <v>3</v>
      </c>
      <c r="K21" s="34"/>
      <c r="L21" s="94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5"/>
      <c r="C22" s="34"/>
      <c r="D22" s="34"/>
      <c r="E22" s="34"/>
      <c r="F22" s="34"/>
      <c r="G22" s="34"/>
      <c r="H22" s="34"/>
      <c r="I22" s="93"/>
      <c r="J22" s="34"/>
      <c r="K22" s="34"/>
      <c r="L22" s="94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5"/>
      <c r="C23" s="34"/>
      <c r="D23" s="29" t="s">
        <v>38</v>
      </c>
      <c r="E23" s="34"/>
      <c r="F23" s="34"/>
      <c r="G23" s="34"/>
      <c r="H23" s="34"/>
      <c r="I23" s="95" t="s">
        <v>30</v>
      </c>
      <c r="J23" s="27" t="str">
        <f>IF('Rekapitulace stavby'!AN19="","",'Rekapitulace stavby'!AN19)</f>
        <v/>
      </c>
      <c r="K23" s="34"/>
      <c r="L23" s="9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5"/>
      <c r="C24" s="34"/>
      <c r="D24" s="34"/>
      <c r="E24" s="27" t="str">
        <f>IF('Rekapitulace stavby'!E20="","",'Rekapitulace stavby'!E20)</f>
        <v xml:space="preserve"> </v>
      </c>
      <c r="F24" s="34"/>
      <c r="G24" s="34"/>
      <c r="H24" s="34"/>
      <c r="I24" s="95" t="s">
        <v>32</v>
      </c>
      <c r="J24" s="27" t="str">
        <f>IF('Rekapitulace stavby'!AN20="","",'Rekapitulace stavby'!AN20)</f>
        <v/>
      </c>
      <c r="K24" s="34"/>
      <c r="L24" s="94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5"/>
      <c r="C25" s="34"/>
      <c r="D25" s="34"/>
      <c r="E25" s="34"/>
      <c r="F25" s="34"/>
      <c r="G25" s="34"/>
      <c r="H25" s="34"/>
      <c r="I25" s="93"/>
      <c r="J25" s="34"/>
      <c r="K25" s="34"/>
      <c r="L25" s="9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5"/>
      <c r="C26" s="34"/>
      <c r="D26" s="29" t="s">
        <v>39</v>
      </c>
      <c r="E26" s="34"/>
      <c r="F26" s="34"/>
      <c r="G26" s="34"/>
      <c r="H26" s="34"/>
      <c r="I26" s="93"/>
      <c r="J26" s="34"/>
      <c r="K26" s="34"/>
      <c r="L26" s="94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96"/>
      <c r="B27" s="97"/>
      <c r="C27" s="96"/>
      <c r="D27" s="96"/>
      <c r="E27" s="305" t="s">
        <v>3</v>
      </c>
      <c r="F27" s="305"/>
      <c r="G27" s="305"/>
      <c r="H27" s="305"/>
      <c r="I27" s="98"/>
      <c r="J27" s="96"/>
      <c r="K27" s="96"/>
      <c r="L27" s="99"/>
      <c r="S27" s="96"/>
      <c r="T27" s="96"/>
      <c r="U27" s="96"/>
      <c r="V27" s="96"/>
      <c r="W27" s="96"/>
      <c r="X27" s="96"/>
      <c r="Y27" s="96"/>
      <c r="Z27" s="96"/>
      <c r="AA27" s="96"/>
      <c r="AB27" s="96"/>
      <c r="AC27" s="96"/>
      <c r="AD27" s="96"/>
      <c r="AE27" s="96"/>
    </row>
    <row r="28" spans="1:31" s="2" customFormat="1" ht="6.95" customHeight="1">
      <c r="A28" s="34"/>
      <c r="B28" s="35"/>
      <c r="C28" s="34"/>
      <c r="D28" s="34"/>
      <c r="E28" s="34"/>
      <c r="F28" s="34"/>
      <c r="G28" s="34"/>
      <c r="H28" s="34"/>
      <c r="I28" s="93"/>
      <c r="J28" s="34"/>
      <c r="K28" s="34"/>
      <c r="L28" s="94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5"/>
      <c r="C29" s="34"/>
      <c r="D29" s="63"/>
      <c r="E29" s="63"/>
      <c r="F29" s="63"/>
      <c r="G29" s="63"/>
      <c r="H29" s="63"/>
      <c r="I29" s="100"/>
      <c r="J29" s="63"/>
      <c r="K29" s="63"/>
      <c r="L29" s="94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5"/>
      <c r="C30" s="34"/>
      <c r="D30" s="101" t="s">
        <v>41</v>
      </c>
      <c r="E30" s="34"/>
      <c r="F30" s="34"/>
      <c r="G30" s="34"/>
      <c r="H30" s="34"/>
      <c r="I30" s="93"/>
      <c r="J30" s="68">
        <f>ROUND(J87, 2)</f>
        <v>0</v>
      </c>
      <c r="K30" s="34"/>
      <c r="L30" s="94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5"/>
      <c r="C31" s="34"/>
      <c r="D31" s="63"/>
      <c r="E31" s="63"/>
      <c r="F31" s="63"/>
      <c r="G31" s="63"/>
      <c r="H31" s="63"/>
      <c r="I31" s="100"/>
      <c r="J31" s="63"/>
      <c r="K31" s="63"/>
      <c r="L31" s="94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5"/>
      <c r="C32" s="34"/>
      <c r="D32" s="34"/>
      <c r="E32" s="34"/>
      <c r="F32" s="38" t="s">
        <v>43</v>
      </c>
      <c r="G32" s="34"/>
      <c r="H32" s="34"/>
      <c r="I32" s="102" t="s">
        <v>42</v>
      </c>
      <c r="J32" s="38" t="s">
        <v>44</v>
      </c>
      <c r="K32" s="34"/>
      <c r="L32" s="94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5"/>
      <c r="C33" s="34"/>
      <c r="D33" s="103" t="s">
        <v>45</v>
      </c>
      <c r="E33" s="29" t="s">
        <v>46</v>
      </c>
      <c r="F33" s="104">
        <f>ROUND((SUM(BE87:BE321)),  2)</f>
        <v>0</v>
      </c>
      <c r="G33" s="34"/>
      <c r="H33" s="34"/>
      <c r="I33" s="105">
        <v>0.21</v>
      </c>
      <c r="J33" s="104">
        <f>ROUND(((SUM(BE87:BE321))*I33),  2)</f>
        <v>0</v>
      </c>
      <c r="K33" s="34"/>
      <c r="L33" s="94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5"/>
      <c r="C34" s="34"/>
      <c r="D34" s="34"/>
      <c r="E34" s="29" t="s">
        <v>47</v>
      </c>
      <c r="F34" s="104">
        <f>ROUND((SUM(BF87:BF321)),  2)</f>
        <v>0</v>
      </c>
      <c r="G34" s="34"/>
      <c r="H34" s="34"/>
      <c r="I34" s="105">
        <v>0.15</v>
      </c>
      <c r="J34" s="104">
        <f>ROUND(((SUM(BF87:BF321))*I34),  2)</f>
        <v>0</v>
      </c>
      <c r="K34" s="34"/>
      <c r="L34" s="94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5"/>
      <c r="C35" s="34"/>
      <c r="D35" s="34"/>
      <c r="E35" s="29" t="s">
        <v>48</v>
      </c>
      <c r="F35" s="104">
        <f>ROUND((SUM(BG87:BG321)),  2)</f>
        <v>0</v>
      </c>
      <c r="G35" s="34"/>
      <c r="H35" s="34"/>
      <c r="I35" s="105">
        <v>0.21</v>
      </c>
      <c r="J35" s="104">
        <f>0</f>
        <v>0</v>
      </c>
      <c r="K35" s="34"/>
      <c r="L35" s="94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5"/>
      <c r="C36" s="34"/>
      <c r="D36" s="34"/>
      <c r="E36" s="29" t="s">
        <v>49</v>
      </c>
      <c r="F36" s="104">
        <f>ROUND((SUM(BH87:BH321)),  2)</f>
        <v>0</v>
      </c>
      <c r="G36" s="34"/>
      <c r="H36" s="34"/>
      <c r="I36" s="105">
        <v>0.15</v>
      </c>
      <c r="J36" s="104">
        <f>0</f>
        <v>0</v>
      </c>
      <c r="K36" s="34"/>
      <c r="L36" s="9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5"/>
      <c r="C37" s="34"/>
      <c r="D37" s="34"/>
      <c r="E37" s="29" t="s">
        <v>50</v>
      </c>
      <c r="F37" s="104">
        <f>ROUND((SUM(BI87:BI321)),  2)</f>
        <v>0</v>
      </c>
      <c r="G37" s="34"/>
      <c r="H37" s="34"/>
      <c r="I37" s="105">
        <v>0</v>
      </c>
      <c r="J37" s="104">
        <f>0</f>
        <v>0</v>
      </c>
      <c r="K37" s="34"/>
      <c r="L37" s="94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5"/>
      <c r="C38" s="34"/>
      <c r="D38" s="34"/>
      <c r="E38" s="34"/>
      <c r="F38" s="34"/>
      <c r="G38" s="34"/>
      <c r="H38" s="34"/>
      <c r="I38" s="93"/>
      <c r="J38" s="34"/>
      <c r="K38" s="34"/>
      <c r="L38" s="94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5"/>
      <c r="C39" s="106"/>
      <c r="D39" s="107" t="s">
        <v>51</v>
      </c>
      <c r="E39" s="57"/>
      <c r="F39" s="57"/>
      <c r="G39" s="108" t="s">
        <v>52</v>
      </c>
      <c r="H39" s="109" t="s">
        <v>53</v>
      </c>
      <c r="I39" s="110"/>
      <c r="J39" s="111">
        <f>SUM(J30:J37)</f>
        <v>0</v>
      </c>
      <c r="K39" s="112"/>
      <c r="L39" s="94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44"/>
      <c r="C40" s="45"/>
      <c r="D40" s="45"/>
      <c r="E40" s="45"/>
      <c r="F40" s="45"/>
      <c r="G40" s="45"/>
      <c r="H40" s="45"/>
      <c r="I40" s="113"/>
      <c r="J40" s="45"/>
      <c r="K40" s="45"/>
      <c r="L40" s="94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4" spans="1:31" s="2" customFormat="1" ht="6.95" customHeight="1">
      <c r="A44" s="34"/>
      <c r="B44" s="46"/>
      <c r="C44" s="47"/>
      <c r="D44" s="47"/>
      <c r="E44" s="47"/>
      <c r="F44" s="47"/>
      <c r="G44" s="47"/>
      <c r="H44" s="47"/>
      <c r="I44" s="114"/>
      <c r="J44" s="47"/>
      <c r="K44" s="47"/>
      <c r="L44" s="94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pans="1:31" s="2" customFormat="1" ht="24.95" customHeight="1">
      <c r="A45" s="34"/>
      <c r="B45" s="35"/>
      <c r="C45" s="23" t="s">
        <v>91</v>
      </c>
      <c r="D45" s="34"/>
      <c r="E45" s="34"/>
      <c r="F45" s="34"/>
      <c r="G45" s="34"/>
      <c r="H45" s="34"/>
      <c r="I45" s="93"/>
      <c r="J45" s="34"/>
      <c r="K45" s="34"/>
      <c r="L45" s="94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</row>
    <row r="46" spans="1:31" s="2" customFormat="1" ht="6.95" customHeight="1">
      <c r="A46" s="34"/>
      <c r="B46" s="35"/>
      <c r="C46" s="34"/>
      <c r="D46" s="34"/>
      <c r="E46" s="34"/>
      <c r="F46" s="34"/>
      <c r="G46" s="34"/>
      <c r="H46" s="34"/>
      <c r="I46" s="93"/>
      <c r="J46" s="34"/>
      <c r="K46" s="34"/>
      <c r="L46" s="94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pans="1:31" s="2" customFormat="1" ht="12" customHeight="1">
      <c r="A47" s="34"/>
      <c r="B47" s="35"/>
      <c r="C47" s="29" t="s">
        <v>16</v>
      </c>
      <c r="D47" s="34"/>
      <c r="E47" s="34"/>
      <c r="F47" s="34"/>
      <c r="G47" s="34"/>
      <c r="H47" s="34"/>
      <c r="I47" s="93"/>
      <c r="J47" s="34"/>
      <c r="K47" s="34"/>
      <c r="L47" s="94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pans="1:31" s="2" customFormat="1" ht="16.5" customHeight="1">
      <c r="A48" s="34"/>
      <c r="B48" s="35"/>
      <c r="C48" s="34"/>
      <c r="D48" s="34"/>
      <c r="E48" s="335" t="str">
        <f>E7</f>
        <v>Kostelec nad Orlicí - Rekonstrukce ulice Michalcova a Fr.Zoubka</v>
      </c>
      <c r="F48" s="336"/>
      <c r="G48" s="336"/>
      <c r="H48" s="336"/>
      <c r="I48" s="93"/>
      <c r="J48" s="34"/>
      <c r="K48" s="34"/>
      <c r="L48" s="94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pans="1:47" s="2" customFormat="1" ht="12" customHeight="1">
      <c r="A49" s="34"/>
      <c r="B49" s="35"/>
      <c r="C49" s="29" t="s">
        <v>89</v>
      </c>
      <c r="D49" s="34"/>
      <c r="E49" s="34"/>
      <c r="F49" s="34"/>
      <c r="G49" s="34"/>
      <c r="H49" s="34"/>
      <c r="I49" s="93"/>
      <c r="J49" s="34"/>
      <c r="K49" s="34"/>
      <c r="L49" s="94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pans="1:47" s="2" customFormat="1" ht="16.5" customHeight="1">
      <c r="A50" s="34"/>
      <c r="B50" s="35"/>
      <c r="C50" s="34"/>
      <c r="D50" s="34"/>
      <c r="E50" s="316" t="str">
        <f>E9</f>
        <v xml:space="preserve">SO 301 - Kanalizace </v>
      </c>
      <c r="F50" s="337"/>
      <c r="G50" s="337"/>
      <c r="H50" s="337"/>
      <c r="I50" s="93"/>
      <c r="J50" s="34"/>
      <c r="K50" s="34"/>
      <c r="L50" s="94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pans="1:47" s="2" customFormat="1" ht="6.95" customHeight="1">
      <c r="A51" s="34"/>
      <c r="B51" s="35"/>
      <c r="C51" s="34"/>
      <c r="D51" s="34"/>
      <c r="E51" s="34"/>
      <c r="F51" s="34"/>
      <c r="G51" s="34"/>
      <c r="H51" s="34"/>
      <c r="I51" s="93"/>
      <c r="J51" s="34"/>
      <c r="K51" s="34"/>
      <c r="L51" s="94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</row>
    <row r="52" spans="1:47" s="2" customFormat="1" ht="12" customHeight="1">
      <c r="A52" s="34"/>
      <c r="B52" s="35"/>
      <c r="C52" s="29" t="s">
        <v>23</v>
      </c>
      <c r="D52" s="34"/>
      <c r="E52" s="34"/>
      <c r="F52" s="27" t="str">
        <f>F12</f>
        <v xml:space="preserve">Kostelec nad Orlicí </v>
      </c>
      <c r="G52" s="34"/>
      <c r="H52" s="34"/>
      <c r="I52" s="95" t="s">
        <v>25</v>
      </c>
      <c r="J52" s="52" t="str">
        <f>IF(J12="","",J12)</f>
        <v>10. 12. 2016</v>
      </c>
      <c r="K52" s="34"/>
      <c r="L52" s="94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pans="1:47" s="2" customFormat="1" ht="6.95" customHeight="1">
      <c r="A53" s="34"/>
      <c r="B53" s="35"/>
      <c r="C53" s="34"/>
      <c r="D53" s="34"/>
      <c r="E53" s="34"/>
      <c r="F53" s="34"/>
      <c r="G53" s="34"/>
      <c r="H53" s="34"/>
      <c r="I53" s="93"/>
      <c r="J53" s="34"/>
      <c r="K53" s="34"/>
      <c r="L53" s="94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pans="1:47" s="2" customFormat="1" ht="15.2" customHeight="1">
      <c r="A54" s="34"/>
      <c r="B54" s="35"/>
      <c r="C54" s="29" t="s">
        <v>29</v>
      </c>
      <c r="D54" s="34"/>
      <c r="E54" s="34"/>
      <c r="F54" s="27" t="str">
        <f>E15</f>
        <v>Město Kostelec nad Orlicí, Palackého náměstí 38</v>
      </c>
      <c r="G54" s="34"/>
      <c r="H54" s="34"/>
      <c r="I54" s="95" t="s">
        <v>35</v>
      </c>
      <c r="J54" s="32" t="str">
        <f>E21</f>
        <v xml:space="preserve"> </v>
      </c>
      <c r="K54" s="34"/>
      <c r="L54" s="94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pans="1:47" s="2" customFormat="1" ht="15.2" customHeight="1">
      <c r="A55" s="34"/>
      <c r="B55" s="35"/>
      <c r="C55" s="29" t="s">
        <v>33</v>
      </c>
      <c r="D55" s="34"/>
      <c r="E55" s="34"/>
      <c r="F55" s="27" t="str">
        <f>IF(E18="","",E18)</f>
        <v>Vyplň údaj</v>
      </c>
      <c r="G55" s="34"/>
      <c r="H55" s="34"/>
      <c r="I55" s="95" t="s">
        <v>38</v>
      </c>
      <c r="J55" s="32" t="str">
        <f>E24</f>
        <v xml:space="preserve"> </v>
      </c>
      <c r="K55" s="34"/>
      <c r="L55" s="94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pans="1:47" s="2" customFormat="1" ht="10.35" customHeight="1">
      <c r="A56" s="34"/>
      <c r="B56" s="35"/>
      <c r="C56" s="34"/>
      <c r="D56" s="34"/>
      <c r="E56" s="34"/>
      <c r="F56" s="34"/>
      <c r="G56" s="34"/>
      <c r="H56" s="34"/>
      <c r="I56" s="93"/>
      <c r="J56" s="34"/>
      <c r="K56" s="34"/>
      <c r="L56" s="94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pans="1:47" s="2" customFormat="1" ht="29.25" customHeight="1">
      <c r="A57" s="34"/>
      <c r="B57" s="35"/>
      <c r="C57" s="115" t="s">
        <v>92</v>
      </c>
      <c r="D57" s="106"/>
      <c r="E57" s="106"/>
      <c r="F57" s="106"/>
      <c r="G57" s="106"/>
      <c r="H57" s="106"/>
      <c r="I57" s="116"/>
      <c r="J57" s="117" t="s">
        <v>93</v>
      </c>
      <c r="K57" s="106"/>
      <c r="L57" s="94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pans="1:47" s="2" customFormat="1" ht="10.35" customHeight="1">
      <c r="A58" s="34"/>
      <c r="B58" s="35"/>
      <c r="C58" s="34"/>
      <c r="D58" s="34"/>
      <c r="E58" s="34"/>
      <c r="F58" s="34"/>
      <c r="G58" s="34"/>
      <c r="H58" s="34"/>
      <c r="I58" s="93"/>
      <c r="J58" s="34"/>
      <c r="K58" s="34"/>
      <c r="L58" s="94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pans="1:47" s="2" customFormat="1" ht="22.9" customHeight="1">
      <c r="A59" s="34"/>
      <c r="B59" s="35"/>
      <c r="C59" s="118" t="s">
        <v>73</v>
      </c>
      <c r="D59" s="34"/>
      <c r="E59" s="34"/>
      <c r="F59" s="34"/>
      <c r="G59" s="34"/>
      <c r="H59" s="34"/>
      <c r="I59" s="93"/>
      <c r="J59" s="68">
        <f>J87</f>
        <v>0</v>
      </c>
      <c r="K59" s="34"/>
      <c r="L59" s="94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U59" s="19" t="s">
        <v>94</v>
      </c>
    </row>
    <row r="60" spans="1:47" s="9" customFormat="1" ht="24.95" customHeight="1">
      <c r="B60" s="119"/>
      <c r="D60" s="120" t="s">
        <v>95</v>
      </c>
      <c r="E60" s="121"/>
      <c r="F60" s="121"/>
      <c r="G60" s="121"/>
      <c r="H60" s="121"/>
      <c r="I60" s="122"/>
      <c r="J60" s="123">
        <f>J88</f>
        <v>0</v>
      </c>
      <c r="L60" s="119"/>
    </row>
    <row r="61" spans="1:47" s="10" customFormat="1" ht="19.899999999999999" customHeight="1">
      <c r="B61" s="124"/>
      <c r="D61" s="125" t="s">
        <v>96</v>
      </c>
      <c r="E61" s="126"/>
      <c r="F61" s="126"/>
      <c r="G61" s="126"/>
      <c r="H61" s="126"/>
      <c r="I61" s="127"/>
      <c r="J61" s="128">
        <f>J89</f>
        <v>0</v>
      </c>
      <c r="L61" s="124"/>
    </row>
    <row r="62" spans="1:47" s="10" customFormat="1" ht="14.85" customHeight="1">
      <c r="B62" s="124"/>
      <c r="D62" s="125" t="s">
        <v>97</v>
      </c>
      <c r="E62" s="126"/>
      <c r="F62" s="126"/>
      <c r="G62" s="126"/>
      <c r="H62" s="126"/>
      <c r="I62" s="127"/>
      <c r="J62" s="128">
        <f>J184</f>
        <v>0</v>
      </c>
      <c r="L62" s="124"/>
    </row>
    <row r="63" spans="1:47" s="10" customFormat="1" ht="19.899999999999999" customHeight="1">
      <c r="B63" s="124"/>
      <c r="D63" s="125" t="s">
        <v>98</v>
      </c>
      <c r="E63" s="126"/>
      <c r="F63" s="126"/>
      <c r="G63" s="126"/>
      <c r="H63" s="126"/>
      <c r="I63" s="127"/>
      <c r="J63" s="128">
        <f>J189</f>
        <v>0</v>
      </c>
      <c r="L63" s="124"/>
    </row>
    <row r="64" spans="1:47" s="10" customFormat="1" ht="19.899999999999999" customHeight="1">
      <c r="B64" s="124"/>
      <c r="D64" s="125" t="s">
        <v>99</v>
      </c>
      <c r="E64" s="126"/>
      <c r="F64" s="126"/>
      <c r="G64" s="126"/>
      <c r="H64" s="126"/>
      <c r="I64" s="127"/>
      <c r="J64" s="128">
        <f>J201</f>
        <v>0</v>
      </c>
      <c r="L64" s="124"/>
    </row>
    <row r="65" spans="1:31" s="10" customFormat="1" ht="19.899999999999999" customHeight="1">
      <c r="B65" s="124"/>
      <c r="D65" s="125" t="s">
        <v>100</v>
      </c>
      <c r="E65" s="126"/>
      <c r="F65" s="126"/>
      <c r="G65" s="126"/>
      <c r="H65" s="126"/>
      <c r="I65" s="127"/>
      <c r="J65" s="128">
        <f>J231</f>
        <v>0</v>
      </c>
      <c r="L65" s="124"/>
    </row>
    <row r="66" spans="1:31" s="10" customFormat="1" ht="19.899999999999999" customHeight="1">
      <c r="B66" s="124"/>
      <c r="D66" s="125" t="s">
        <v>101</v>
      </c>
      <c r="E66" s="126"/>
      <c r="F66" s="126"/>
      <c r="G66" s="126"/>
      <c r="H66" s="126"/>
      <c r="I66" s="127"/>
      <c r="J66" s="128">
        <f>J309</f>
        <v>0</v>
      </c>
      <c r="L66" s="124"/>
    </row>
    <row r="67" spans="1:31" s="10" customFormat="1" ht="19.899999999999999" customHeight="1">
      <c r="B67" s="124"/>
      <c r="D67" s="125" t="s">
        <v>102</v>
      </c>
      <c r="E67" s="126"/>
      <c r="F67" s="126"/>
      <c r="G67" s="126"/>
      <c r="H67" s="126"/>
      <c r="I67" s="127"/>
      <c r="J67" s="128">
        <f>J319</f>
        <v>0</v>
      </c>
      <c r="L67" s="124"/>
    </row>
    <row r="68" spans="1:31" s="2" customFormat="1" ht="21.75" customHeight="1">
      <c r="A68" s="34"/>
      <c r="B68" s="35"/>
      <c r="C68" s="34"/>
      <c r="D68" s="34"/>
      <c r="E68" s="34"/>
      <c r="F68" s="34"/>
      <c r="G68" s="34"/>
      <c r="H68" s="34"/>
      <c r="I68" s="93"/>
      <c r="J68" s="34"/>
      <c r="K68" s="34"/>
      <c r="L68" s="94"/>
      <c r="S68" s="34"/>
      <c r="T68" s="34"/>
      <c r="U68" s="34"/>
      <c r="V68" s="34"/>
      <c r="W68" s="34"/>
      <c r="X68" s="34"/>
      <c r="Y68" s="34"/>
      <c r="Z68" s="34"/>
      <c r="AA68" s="34"/>
      <c r="AB68" s="34"/>
      <c r="AC68" s="34"/>
      <c r="AD68" s="34"/>
      <c r="AE68" s="34"/>
    </row>
    <row r="69" spans="1:31" s="2" customFormat="1" ht="6.95" customHeight="1">
      <c r="A69" s="34"/>
      <c r="B69" s="44"/>
      <c r="C69" s="45"/>
      <c r="D69" s="45"/>
      <c r="E69" s="45"/>
      <c r="F69" s="45"/>
      <c r="G69" s="45"/>
      <c r="H69" s="45"/>
      <c r="I69" s="113"/>
      <c r="J69" s="45"/>
      <c r="K69" s="45"/>
      <c r="L69" s="94"/>
      <c r="S69" s="34"/>
      <c r="T69" s="34"/>
      <c r="U69" s="34"/>
      <c r="V69" s="34"/>
      <c r="W69" s="34"/>
      <c r="X69" s="34"/>
      <c r="Y69" s="34"/>
      <c r="Z69" s="34"/>
      <c r="AA69" s="34"/>
      <c r="AB69" s="34"/>
      <c r="AC69" s="34"/>
      <c r="AD69" s="34"/>
      <c r="AE69" s="34"/>
    </row>
    <row r="73" spans="1:31" s="2" customFormat="1" ht="6.95" customHeight="1">
      <c r="A73" s="34"/>
      <c r="B73" s="46"/>
      <c r="C73" s="47"/>
      <c r="D73" s="47"/>
      <c r="E73" s="47"/>
      <c r="F73" s="47"/>
      <c r="G73" s="47"/>
      <c r="H73" s="47"/>
      <c r="I73" s="114"/>
      <c r="J73" s="47"/>
      <c r="K73" s="47"/>
      <c r="L73" s="94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</row>
    <row r="74" spans="1:31" s="2" customFormat="1" ht="24.95" customHeight="1">
      <c r="A74" s="34"/>
      <c r="B74" s="35"/>
      <c r="C74" s="23" t="s">
        <v>103</v>
      </c>
      <c r="D74" s="34"/>
      <c r="E74" s="34"/>
      <c r="F74" s="34"/>
      <c r="G74" s="34"/>
      <c r="H74" s="34"/>
      <c r="I74" s="93"/>
      <c r="J74" s="34"/>
      <c r="K74" s="34"/>
      <c r="L74" s="94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</row>
    <row r="75" spans="1:31" s="2" customFormat="1" ht="6.95" customHeight="1">
      <c r="A75" s="34"/>
      <c r="B75" s="35"/>
      <c r="C75" s="34"/>
      <c r="D75" s="34"/>
      <c r="E75" s="34"/>
      <c r="F75" s="34"/>
      <c r="G75" s="34"/>
      <c r="H75" s="34"/>
      <c r="I75" s="93"/>
      <c r="J75" s="34"/>
      <c r="K75" s="34"/>
      <c r="L75" s="94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6" spans="1:31" s="2" customFormat="1" ht="12" customHeight="1">
      <c r="A76" s="34"/>
      <c r="B76" s="35"/>
      <c r="C76" s="29" t="s">
        <v>16</v>
      </c>
      <c r="D76" s="34"/>
      <c r="E76" s="34"/>
      <c r="F76" s="34"/>
      <c r="G76" s="34"/>
      <c r="H76" s="34"/>
      <c r="I76" s="93"/>
      <c r="J76" s="34"/>
      <c r="K76" s="34"/>
      <c r="L76" s="94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6.5" customHeight="1">
      <c r="A77" s="34"/>
      <c r="B77" s="35"/>
      <c r="C77" s="34"/>
      <c r="D77" s="34"/>
      <c r="E77" s="335" t="str">
        <f>E7</f>
        <v>Kostelec nad Orlicí - Rekonstrukce ulice Michalcova a Fr.Zoubka</v>
      </c>
      <c r="F77" s="336"/>
      <c r="G77" s="336"/>
      <c r="H77" s="336"/>
      <c r="I77" s="93"/>
      <c r="J77" s="34"/>
      <c r="K77" s="34"/>
      <c r="L77" s="94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pans="1:31" s="2" customFormat="1" ht="12" customHeight="1">
      <c r="A78" s="34"/>
      <c r="B78" s="35"/>
      <c r="C78" s="29" t="s">
        <v>89</v>
      </c>
      <c r="D78" s="34"/>
      <c r="E78" s="34"/>
      <c r="F78" s="34"/>
      <c r="G78" s="34"/>
      <c r="H78" s="34"/>
      <c r="I78" s="93"/>
      <c r="J78" s="34"/>
      <c r="K78" s="34"/>
      <c r="L78" s="94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</row>
    <row r="79" spans="1:31" s="2" customFormat="1" ht="16.5" customHeight="1">
      <c r="A79" s="34"/>
      <c r="B79" s="35"/>
      <c r="C79" s="34"/>
      <c r="D79" s="34"/>
      <c r="E79" s="316" t="str">
        <f>E9</f>
        <v xml:space="preserve">SO 301 - Kanalizace </v>
      </c>
      <c r="F79" s="337"/>
      <c r="G79" s="337"/>
      <c r="H79" s="337"/>
      <c r="I79" s="93"/>
      <c r="J79" s="34"/>
      <c r="K79" s="34"/>
      <c r="L79" s="94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</row>
    <row r="80" spans="1:31" s="2" customFormat="1" ht="6.95" customHeight="1">
      <c r="A80" s="34"/>
      <c r="B80" s="35"/>
      <c r="C80" s="34"/>
      <c r="D80" s="34"/>
      <c r="E80" s="34"/>
      <c r="F80" s="34"/>
      <c r="G80" s="34"/>
      <c r="H80" s="34"/>
      <c r="I80" s="93"/>
      <c r="J80" s="34"/>
      <c r="K80" s="34"/>
      <c r="L80" s="94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</row>
    <row r="81" spans="1:65" s="2" customFormat="1" ht="12" customHeight="1">
      <c r="A81" s="34"/>
      <c r="B81" s="35"/>
      <c r="C81" s="29" t="s">
        <v>23</v>
      </c>
      <c r="D81" s="34"/>
      <c r="E81" s="34"/>
      <c r="F81" s="27" t="str">
        <f>F12</f>
        <v xml:space="preserve">Kostelec nad Orlicí </v>
      </c>
      <c r="G81" s="34"/>
      <c r="H81" s="34"/>
      <c r="I81" s="95" t="s">
        <v>25</v>
      </c>
      <c r="J81" s="52" t="str">
        <f>IF(J12="","",J12)</f>
        <v>10. 12. 2016</v>
      </c>
      <c r="K81" s="34"/>
      <c r="L81" s="94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65" s="2" customFormat="1" ht="6.95" customHeight="1">
      <c r="A82" s="34"/>
      <c r="B82" s="35"/>
      <c r="C82" s="34"/>
      <c r="D82" s="34"/>
      <c r="E82" s="34"/>
      <c r="F82" s="34"/>
      <c r="G82" s="34"/>
      <c r="H82" s="34"/>
      <c r="I82" s="93"/>
      <c r="J82" s="34"/>
      <c r="K82" s="34"/>
      <c r="L82" s="94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65" s="2" customFormat="1" ht="15.2" customHeight="1">
      <c r="A83" s="34"/>
      <c r="B83" s="35"/>
      <c r="C83" s="29" t="s">
        <v>29</v>
      </c>
      <c r="D83" s="34"/>
      <c r="E83" s="34"/>
      <c r="F83" s="27" t="str">
        <f>E15</f>
        <v>Město Kostelec nad Orlicí, Palackého náměstí 38</v>
      </c>
      <c r="G83" s="34"/>
      <c r="H83" s="34"/>
      <c r="I83" s="95" t="s">
        <v>35</v>
      </c>
      <c r="J83" s="32" t="str">
        <f>E21</f>
        <v xml:space="preserve"> </v>
      </c>
      <c r="K83" s="34"/>
      <c r="L83" s="94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65" s="2" customFormat="1" ht="15.2" customHeight="1">
      <c r="A84" s="34"/>
      <c r="B84" s="35"/>
      <c r="C84" s="29" t="s">
        <v>33</v>
      </c>
      <c r="D84" s="34"/>
      <c r="E84" s="34"/>
      <c r="F84" s="27" t="str">
        <f>IF(E18="","",E18)</f>
        <v>Vyplň údaj</v>
      </c>
      <c r="G84" s="34"/>
      <c r="H84" s="34"/>
      <c r="I84" s="95" t="s">
        <v>38</v>
      </c>
      <c r="J84" s="32" t="str">
        <f>E24</f>
        <v xml:space="preserve"> </v>
      </c>
      <c r="K84" s="34"/>
      <c r="L84" s="94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65" s="2" customFormat="1" ht="10.35" customHeight="1">
      <c r="A85" s="34"/>
      <c r="B85" s="35"/>
      <c r="C85" s="34"/>
      <c r="D85" s="34"/>
      <c r="E85" s="34"/>
      <c r="F85" s="34"/>
      <c r="G85" s="34"/>
      <c r="H85" s="34"/>
      <c r="I85" s="93"/>
      <c r="J85" s="34"/>
      <c r="K85" s="34"/>
      <c r="L85" s="94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65" s="11" customFormat="1" ht="29.25" customHeight="1">
      <c r="A86" s="129"/>
      <c r="B86" s="130"/>
      <c r="C86" s="131" t="s">
        <v>104</v>
      </c>
      <c r="D86" s="132" t="s">
        <v>60</v>
      </c>
      <c r="E86" s="132" t="s">
        <v>56</v>
      </c>
      <c r="F86" s="132" t="s">
        <v>57</v>
      </c>
      <c r="G86" s="132" t="s">
        <v>105</v>
      </c>
      <c r="H86" s="132" t="s">
        <v>106</v>
      </c>
      <c r="I86" s="133" t="s">
        <v>107</v>
      </c>
      <c r="J86" s="134" t="s">
        <v>93</v>
      </c>
      <c r="K86" s="135" t="s">
        <v>108</v>
      </c>
      <c r="L86" s="136"/>
      <c r="M86" s="59" t="s">
        <v>3</v>
      </c>
      <c r="N86" s="60" t="s">
        <v>45</v>
      </c>
      <c r="O86" s="60" t="s">
        <v>109</v>
      </c>
      <c r="P86" s="60" t="s">
        <v>110</v>
      </c>
      <c r="Q86" s="60" t="s">
        <v>111</v>
      </c>
      <c r="R86" s="60" t="s">
        <v>112</v>
      </c>
      <c r="S86" s="60" t="s">
        <v>113</v>
      </c>
      <c r="T86" s="61" t="s">
        <v>114</v>
      </c>
      <c r="U86" s="129"/>
      <c r="V86" s="129"/>
      <c r="W86" s="129"/>
      <c r="X86" s="129"/>
      <c r="Y86" s="129"/>
      <c r="Z86" s="129"/>
      <c r="AA86" s="129"/>
      <c r="AB86" s="129"/>
      <c r="AC86" s="129"/>
      <c r="AD86" s="129"/>
      <c r="AE86" s="129"/>
    </row>
    <row r="87" spans="1:65" s="2" customFormat="1" ht="22.9" customHeight="1">
      <c r="A87" s="34"/>
      <c r="B87" s="35"/>
      <c r="C87" s="66" t="s">
        <v>115</v>
      </c>
      <c r="D87" s="34"/>
      <c r="E87" s="34"/>
      <c r="F87" s="34"/>
      <c r="G87" s="34"/>
      <c r="H87" s="34"/>
      <c r="I87" s="93"/>
      <c r="J87" s="137">
        <f>BK87</f>
        <v>0</v>
      </c>
      <c r="K87" s="34"/>
      <c r="L87" s="35"/>
      <c r="M87" s="62"/>
      <c r="N87" s="53"/>
      <c r="O87" s="63"/>
      <c r="P87" s="138">
        <f>P88</f>
        <v>0</v>
      </c>
      <c r="Q87" s="63"/>
      <c r="R87" s="138">
        <f>R88</f>
        <v>670.57815354999991</v>
      </c>
      <c r="S87" s="63"/>
      <c r="T87" s="139">
        <f>T88</f>
        <v>36.060200000000002</v>
      </c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  <c r="AT87" s="19" t="s">
        <v>74</v>
      </c>
      <c r="AU87" s="19" t="s">
        <v>94</v>
      </c>
      <c r="BK87" s="140">
        <f>BK88</f>
        <v>0</v>
      </c>
    </row>
    <row r="88" spans="1:65" s="12" customFormat="1" ht="25.9" customHeight="1">
      <c r="B88" s="141"/>
      <c r="D88" s="142" t="s">
        <v>74</v>
      </c>
      <c r="E88" s="143" t="s">
        <v>116</v>
      </c>
      <c r="F88" s="143" t="s">
        <v>117</v>
      </c>
      <c r="I88" s="144"/>
      <c r="J88" s="145">
        <f>BK88</f>
        <v>0</v>
      </c>
      <c r="L88" s="141"/>
      <c r="M88" s="146"/>
      <c r="N88" s="147"/>
      <c r="O88" s="147"/>
      <c r="P88" s="148">
        <f>P89+P189+P201+P231+P309+P319</f>
        <v>0</v>
      </c>
      <c r="Q88" s="147"/>
      <c r="R88" s="148">
        <f>R89+R189+R201+R231+R309+R319</f>
        <v>670.57815354999991</v>
      </c>
      <c r="S88" s="147"/>
      <c r="T88" s="149">
        <f>T89+T189+T201+T231+T309+T319</f>
        <v>36.060200000000002</v>
      </c>
      <c r="AR88" s="142" t="s">
        <v>22</v>
      </c>
      <c r="AT88" s="150" t="s">
        <v>74</v>
      </c>
      <c r="AU88" s="150" t="s">
        <v>75</v>
      </c>
      <c r="AY88" s="142" t="s">
        <v>118</v>
      </c>
      <c r="BK88" s="151">
        <f>BK89+BK189+BK201+BK231+BK309+BK319</f>
        <v>0</v>
      </c>
    </row>
    <row r="89" spans="1:65" s="12" customFormat="1" ht="22.9" customHeight="1">
      <c r="B89" s="141"/>
      <c r="D89" s="142" t="s">
        <v>74</v>
      </c>
      <c r="E89" s="152" t="s">
        <v>22</v>
      </c>
      <c r="F89" s="152" t="s">
        <v>119</v>
      </c>
      <c r="I89" s="144"/>
      <c r="J89" s="153">
        <f>BK89</f>
        <v>0</v>
      </c>
      <c r="L89" s="141"/>
      <c r="M89" s="146"/>
      <c r="N89" s="147"/>
      <c r="O89" s="147"/>
      <c r="P89" s="148">
        <f>P90+SUM(P91:P184)</f>
        <v>0</v>
      </c>
      <c r="Q89" s="147"/>
      <c r="R89" s="148">
        <f>R90+SUM(R91:R184)</f>
        <v>608.31116399999996</v>
      </c>
      <c r="S89" s="147"/>
      <c r="T89" s="149">
        <f>T90+SUM(T91:T184)</f>
        <v>0</v>
      </c>
      <c r="AR89" s="142" t="s">
        <v>22</v>
      </c>
      <c r="AT89" s="150" t="s">
        <v>74</v>
      </c>
      <c r="AU89" s="150" t="s">
        <v>22</v>
      </c>
      <c r="AY89" s="142" t="s">
        <v>118</v>
      </c>
      <c r="BK89" s="151">
        <f>BK90+SUM(BK91:BK184)</f>
        <v>0</v>
      </c>
    </row>
    <row r="90" spans="1:65" s="2" customFormat="1" ht="21.75" customHeight="1">
      <c r="A90" s="34"/>
      <c r="B90" s="154"/>
      <c r="C90" s="155" t="s">
        <v>22</v>
      </c>
      <c r="D90" s="155" t="s">
        <v>120</v>
      </c>
      <c r="E90" s="156" t="s">
        <v>121</v>
      </c>
      <c r="F90" s="157" t="s">
        <v>122</v>
      </c>
      <c r="G90" s="158" t="s">
        <v>123</v>
      </c>
      <c r="H90" s="159">
        <v>360</v>
      </c>
      <c r="I90" s="160"/>
      <c r="J90" s="161">
        <f>ROUND(I90*H90,2)</f>
        <v>0</v>
      </c>
      <c r="K90" s="162"/>
      <c r="L90" s="35"/>
      <c r="M90" s="163" t="s">
        <v>3</v>
      </c>
      <c r="N90" s="164" t="s">
        <v>46</v>
      </c>
      <c r="O90" s="55"/>
      <c r="P90" s="165">
        <f>O90*H90</f>
        <v>0</v>
      </c>
      <c r="Q90" s="165">
        <v>0</v>
      </c>
      <c r="R90" s="165">
        <f>Q90*H90</f>
        <v>0</v>
      </c>
      <c r="S90" s="165">
        <v>0</v>
      </c>
      <c r="T90" s="166">
        <f>S90*H90</f>
        <v>0</v>
      </c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R90" s="167" t="s">
        <v>124</v>
      </c>
      <c r="AT90" s="167" t="s">
        <v>120</v>
      </c>
      <c r="AU90" s="167" t="s">
        <v>84</v>
      </c>
      <c r="AY90" s="19" t="s">
        <v>118</v>
      </c>
      <c r="BE90" s="168">
        <f>IF(N90="základní",J90,0)</f>
        <v>0</v>
      </c>
      <c r="BF90" s="168">
        <f>IF(N90="snížená",J90,0)</f>
        <v>0</v>
      </c>
      <c r="BG90" s="168">
        <f>IF(N90="zákl. přenesená",J90,0)</f>
        <v>0</v>
      </c>
      <c r="BH90" s="168">
        <f>IF(N90="sníž. přenesená",J90,0)</f>
        <v>0</v>
      </c>
      <c r="BI90" s="168">
        <f>IF(N90="nulová",J90,0)</f>
        <v>0</v>
      </c>
      <c r="BJ90" s="19" t="s">
        <v>22</v>
      </c>
      <c r="BK90" s="168">
        <f>ROUND(I90*H90,2)</f>
        <v>0</v>
      </c>
      <c r="BL90" s="19" t="s">
        <v>124</v>
      </c>
      <c r="BM90" s="167" t="s">
        <v>125</v>
      </c>
    </row>
    <row r="91" spans="1:65" s="2" customFormat="1" ht="19.5">
      <c r="A91" s="34"/>
      <c r="B91" s="35"/>
      <c r="C91" s="34"/>
      <c r="D91" s="169" t="s">
        <v>126</v>
      </c>
      <c r="E91" s="34"/>
      <c r="F91" s="170" t="s">
        <v>122</v>
      </c>
      <c r="G91" s="34"/>
      <c r="H91" s="34"/>
      <c r="I91" s="93"/>
      <c r="J91" s="34"/>
      <c r="K91" s="34"/>
      <c r="L91" s="35"/>
      <c r="M91" s="171"/>
      <c r="N91" s="172"/>
      <c r="O91" s="55"/>
      <c r="P91" s="55"/>
      <c r="Q91" s="55"/>
      <c r="R91" s="55"/>
      <c r="S91" s="55"/>
      <c r="T91" s="56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T91" s="19" t="s">
        <v>126</v>
      </c>
      <c r="AU91" s="19" t="s">
        <v>84</v>
      </c>
    </row>
    <row r="92" spans="1:65" s="13" customFormat="1" ht="11.25">
      <c r="B92" s="173"/>
      <c r="D92" s="169" t="s">
        <v>127</v>
      </c>
      <c r="E92" s="174" t="s">
        <v>3</v>
      </c>
      <c r="F92" s="175" t="s">
        <v>128</v>
      </c>
      <c r="H92" s="176">
        <v>360</v>
      </c>
      <c r="I92" s="177"/>
      <c r="L92" s="173"/>
      <c r="M92" s="178"/>
      <c r="N92" s="179"/>
      <c r="O92" s="179"/>
      <c r="P92" s="179"/>
      <c r="Q92" s="179"/>
      <c r="R92" s="179"/>
      <c r="S92" s="179"/>
      <c r="T92" s="180"/>
      <c r="AT92" s="174" t="s">
        <v>127</v>
      </c>
      <c r="AU92" s="174" t="s">
        <v>84</v>
      </c>
      <c r="AV92" s="13" t="s">
        <v>84</v>
      </c>
      <c r="AW92" s="13" t="s">
        <v>37</v>
      </c>
      <c r="AX92" s="13" t="s">
        <v>22</v>
      </c>
      <c r="AY92" s="174" t="s">
        <v>118</v>
      </c>
    </row>
    <row r="93" spans="1:65" s="2" customFormat="1" ht="33" customHeight="1">
      <c r="A93" s="34"/>
      <c r="B93" s="154"/>
      <c r="C93" s="155" t="s">
        <v>84</v>
      </c>
      <c r="D93" s="155" t="s">
        <v>120</v>
      </c>
      <c r="E93" s="156" t="s">
        <v>129</v>
      </c>
      <c r="F93" s="157" t="s">
        <v>130</v>
      </c>
      <c r="G93" s="158" t="s">
        <v>131</v>
      </c>
      <c r="H93" s="159">
        <v>15</v>
      </c>
      <c r="I93" s="160"/>
      <c r="J93" s="161">
        <f>ROUND(I93*H93,2)</f>
        <v>0</v>
      </c>
      <c r="K93" s="162"/>
      <c r="L93" s="35"/>
      <c r="M93" s="163" t="s">
        <v>3</v>
      </c>
      <c r="N93" s="164" t="s">
        <v>46</v>
      </c>
      <c r="O93" s="55"/>
      <c r="P93" s="165">
        <f>O93*H93</f>
        <v>0</v>
      </c>
      <c r="Q93" s="165">
        <v>0</v>
      </c>
      <c r="R93" s="165">
        <f>Q93*H93</f>
        <v>0</v>
      </c>
      <c r="S93" s="165">
        <v>0</v>
      </c>
      <c r="T93" s="166">
        <f>S93*H93</f>
        <v>0</v>
      </c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R93" s="167" t="s">
        <v>124</v>
      </c>
      <c r="AT93" s="167" t="s">
        <v>120</v>
      </c>
      <c r="AU93" s="167" t="s">
        <v>84</v>
      </c>
      <c r="AY93" s="19" t="s">
        <v>118</v>
      </c>
      <c r="BE93" s="168">
        <f>IF(N93="základní",J93,0)</f>
        <v>0</v>
      </c>
      <c r="BF93" s="168">
        <f>IF(N93="snížená",J93,0)</f>
        <v>0</v>
      </c>
      <c r="BG93" s="168">
        <f>IF(N93="zákl. přenesená",J93,0)</f>
        <v>0</v>
      </c>
      <c r="BH93" s="168">
        <f>IF(N93="sníž. přenesená",J93,0)</f>
        <v>0</v>
      </c>
      <c r="BI93" s="168">
        <f>IF(N93="nulová",J93,0)</f>
        <v>0</v>
      </c>
      <c r="BJ93" s="19" t="s">
        <v>22</v>
      </c>
      <c r="BK93" s="168">
        <f>ROUND(I93*H93,2)</f>
        <v>0</v>
      </c>
      <c r="BL93" s="19" t="s">
        <v>124</v>
      </c>
      <c r="BM93" s="167" t="s">
        <v>132</v>
      </c>
    </row>
    <row r="94" spans="1:65" s="2" customFormat="1" ht="19.5">
      <c r="A94" s="34"/>
      <c r="B94" s="35"/>
      <c r="C94" s="34"/>
      <c r="D94" s="169" t="s">
        <v>126</v>
      </c>
      <c r="E94" s="34"/>
      <c r="F94" s="170" t="s">
        <v>130</v>
      </c>
      <c r="G94" s="34"/>
      <c r="H94" s="34"/>
      <c r="I94" s="93"/>
      <c r="J94" s="34"/>
      <c r="K94" s="34"/>
      <c r="L94" s="35"/>
      <c r="M94" s="171"/>
      <c r="N94" s="172"/>
      <c r="O94" s="55"/>
      <c r="P94" s="55"/>
      <c r="Q94" s="55"/>
      <c r="R94" s="55"/>
      <c r="S94" s="55"/>
      <c r="T94" s="56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  <c r="AT94" s="19" t="s">
        <v>126</v>
      </c>
      <c r="AU94" s="19" t="s">
        <v>84</v>
      </c>
    </row>
    <row r="95" spans="1:65" s="2" customFormat="1" ht="33" customHeight="1">
      <c r="A95" s="34"/>
      <c r="B95" s="154"/>
      <c r="C95" s="155" t="s">
        <v>133</v>
      </c>
      <c r="D95" s="155" t="s">
        <v>120</v>
      </c>
      <c r="E95" s="156" t="s">
        <v>134</v>
      </c>
      <c r="F95" s="157" t="s">
        <v>135</v>
      </c>
      <c r="G95" s="158" t="s">
        <v>136</v>
      </c>
      <c r="H95" s="159">
        <v>202.72200000000001</v>
      </c>
      <c r="I95" s="160"/>
      <c r="J95" s="161">
        <f>ROUND(I95*H95,2)</f>
        <v>0</v>
      </c>
      <c r="K95" s="162"/>
      <c r="L95" s="35"/>
      <c r="M95" s="163" t="s">
        <v>3</v>
      </c>
      <c r="N95" s="164" t="s">
        <v>46</v>
      </c>
      <c r="O95" s="55"/>
      <c r="P95" s="165">
        <f>O95*H95</f>
        <v>0</v>
      </c>
      <c r="Q95" s="165">
        <v>0</v>
      </c>
      <c r="R95" s="165">
        <f>Q95*H95</f>
        <v>0</v>
      </c>
      <c r="S95" s="165">
        <v>0</v>
      </c>
      <c r="T95" s="166">
        <f>S95*H95</f>
        <v>0</v>
      </c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  <c r="AR95" s="167" t="s">
        <v>124</v>
      </c>
      <c r="AT95" s="167" t="s">
        <v>120</v>
      </c>
      <c r="AU95" s="167" t="s">
        <v>84</v>
      </c>
      <c r="AY95" s="19" t="s">
        <v>118</v>
      </c>
      <c r="BE95" s="168">
        <f>IF(N95="základní",J95,0)</f>
        <v>0</v>
      </c>
      <c r="BF95" s="168">
        <f>IF(N95="snížená",J95,0)</f>
        <v>0</v>
      </c>
      <c r="BG95" s="168">
        <f>IF(N95="zákl. přenesená",J95,0)</f>
        <v>0</v>
      </c>
      <c r="BH95" s="168">
        <f>IF(N95="sníž. přenesená",J95,0)</f>
        <v>0</v>
      </c>
      <c r="BI95" s="168">
        <f>IF(N95="nulová",J95,0)</f>
        <v>0</v>
      </c>
      <c r="BJ95" s="19" t="s">
        <v>22</v>
      </c>
      <c r="BK95" s="168">
        <f>ROUND(I95*H95,2)</f>
        <v>0</v>
      </c>
      <c r="BL95" s="19" t="s">
        <v>124</v>
      </c>
      <c r="BM95" s="167" t="s">
        <v>137</v>
      </c>
    </row>
    <row r="96" spans="1:65" s="2" customFormat="1" ht="29.25">
      <c r="A96" s="34"/>
      <c r="B96" s="35"/>
      <c r="C96" s="34"/>
      <c r="D96" s="169" t="s">
        <v>126</v>
      </c>
      <c r="E96" s="34"/>
      <c r="F96" s="170" t="s">
        <v>135</v>
      </c>
      <c r="G96" s="34"/>
      <c r="H96" s="34"/>
      <c r="I96" s="93"/>
      <c r="J96" s="34"/>
      <c r="K96" s="34"/>
      <c r="L96" s="35"/>
      <c r="M96" s="171"/>
      <c r="N96" s="172"/>
      <c r="O96" s="55"/>
      <c r="P96" s="55"/>
      <c r="Q96" s="55"/>
      <c r="R96" s="55"/>
      <c r="S96" s="55"/>
      <c r="T96" s="56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T96" s="19" t="s">
        <v>126</v>
      </c>
      <c r="AU96" s="19" t="s">
        <v>84</v>
      </c>
    </row>
    <row r="97" spans="1:65" s="14" customFormat="1" ht="11.25">
      <c r="B97" s="181"/>
      <c r="D97" s="169" t="s">
        <v>127</v>
      </c>
      <c r="E97" s="182" t="s">
        <v>3</v>
      </c>
      <c r="F97" s="183" t="s">
        <v>138</v>
      </c>
      <c r="H97" s="182" t="s">
        <v>3</v>
      </c>
      <c r="I97" s="184"/>
      <c r="L97" s="181"/>
      <c r="M97" s="185"/>
      <c r="N97" s="186"/>
      <c r="O97" s="186"/>
      <c r="P97" s="186"/>
      <c r="Q97" s="186"/>
      <c r="R97" s="186"/>
      <c r="S97" s="186"/>
      <c r="T97" s="187"/>
      <c r="AT97" s="182" t="s">
        <v>127</v>
      </c>
      <c r="AU97" s="182" t="s">
        <v>84</v>
      </c>
      <c r="AV97" s="14" t="s">
        <v>22</v>
      </c>
      <c r="AW97" s="14" t="s">
        <v>37</v>
      </c>
      <c r="AX97" s="14" t="s">
        <v>75</v>
      </c>
      <c r="AY97" s="182" t="s">
        <v>118</v>
      </c>
    </row>
    <row r="98" spans="1:65" s="13" customFormat="1" ht="11.25">
      <c r="B98" s="173"/>
      <c r="D98" s="169" t="s">
        <v>127</v>
      </c>
      <c r="E98" s="174" t="s">
        <v>3</v>
      </c>
      <c r="F98" s="175" t="s">
        <v>139</v>
      </c>
      <c r="H98" s="176">
        <v>51.12</v>
      </c>
      <c r="I98" s="177"/>
      <c r="L98" s="173"/>
      <c r="M98" s="178"/>
      <c r="N98" s="179"/>
      <c r="O98" s="179"/>
      <c r="P98" s="179"/>
      <c r="Q98" s="179"/>
      <c r="R98" s="179"/>
      <c r="S98" s="179"/>
      <c r="T98" s="180"/>
      <c r="AT98" s="174" t="s">
        <v>127</v>
      </c>
      <c r="AU98" s="174" t="s">
        <v>84</v>
      </c>
      <c r="AV98" s="13" t="s">
        <v>84</v>
      </c>
      <c r="AW98" s="13" t="s">
        <v>37</v>
      </c>
      <c r="AX98" s="13" t="s">
        <v>75</v>
      </c>
      <c r="AY98" s="174" t="s">
        <v>118</v>
      </c>
    </row>
    <row r="99" spans="1:65" s="15" customFormat="1" ht="11.25">
      <c r="B99" s="188"/>
      <c r="D99" s="169" t="s">
        <v>127</v>
      </c>
      <c r="E99" s="189" t="s">
        <v>3</v>
      </c>
      <c r="F99" s="190" t="s">
        <v>140</v>
      </c>
      <c r="H99" s="191">
        <v>51.12</v>
      </c>
      <c r="I99" s="192"/>
      <c r="L99" s="188"/>
      <c r="M99" s="193"/>
      <c r="N99" s="194"/>
      <c r="O99" s="194"/>
      <c r="P99" s="194"/>
      <c r="Q99" s="194"/>
      <c r="R99" s="194"/>
      <c r="S99" s="194"/>
      <c r="T99" s="195"/>
      <c r="AT99" s="189" t="s">
        <v>127</v>
      </c>
      <c r="AU99" s="189" t="s">
        <v>84</v>
      </c>
      <c r="AV99" s="15" t="s">
        <v>133</v>
      </c>
      <c r="AW99" s="15" t="s">
        <v>37</v>
      </c>
      <c r="AX99" s="15" t="s">
        <v>75</v>
      </c>
      <c r="AY99" s="189" t="s">
        <v>118</v>
      </c>
    </row>
    <row r="100" spans="1:65" s="14" customFormat="1" ht="11.25">
      <c r="B100" s="181"/>
      <c r="D100" s="169" t="s">
        <v>127</v>
      </c>
      <c r="E100" s="182" t="s">
        <v>3</v>
      </c>
      <c r="F100" s="183" t="s">
        <v>141</v>
      </c>
      <c r="H100" s="182" t="s">
        <v>3</v>
      </c>
      <c r="I100" s="184"/>
      <c r="L100" s="181"/>
      <c r="M100" s="185"/>
      <c r="N100" s="186"/>
      <c r="O100" s="186"/>
      <c r="P100" s="186"/>
      <c r="Q100" s="186"/>
      <c r="R100" s="186"/>
      <c r="S100" s="186"/>
      <c r="T100" s="187"/>
      <c r="AT100" s="182" t="s">
        <v>127</v>
      </c>
      <c r="AU100" s="182" t="s">
        <v>84</v>
      </c>
      <c r="AV100" s="14" t="s">
        <v>22</v>
      </c>
      <c r="AW100" s="14" t="s">
        <v>37</v>
      </c>
      <c r="AX100" s="14" t="s">
        <v>75</v>
      </c>
      <c r="AY100" s="182" t="s">
        <v>118</v>
      </c>
    </row>
    <row r="101" spans="1:65" s="13" customFormat="1" ht="11.25">
      <c r="B101" s="173"/>
      <c r="D101" s="169" t="s">
        <v>127</v>
      </c>
      <c r="E101" s="174" t="s">
        <v>3</v>
      </c>
      <c r="F101" s="175" t="s">
        <v>142</v>
      </c>
      <c r="H101" s="176">
        <v>275.55</v>
      </c>
      <c r="I101" s="177"/>
      <c r="L101" s="173"/>
      <c r="M101" s="178"/>
      <c r="N101" s="179"/>
      <c r="O101" s="179"/>
      <c r="P101" s="179"/>
      <c r="Q101" s="179"/>
      <c r="R101" s="179"/>
      <c r="S101" s="179"/>
      <c r="T101" s="180"/>
      <c r="AT101" s="174" t="s">
        <v>127</v>
      </c>
      <c r="AU101" s="174" t="s">
        <v>84</v>
      </c>
      <c r="AV101" s="13" t="s">
        <v>84</v>
      </c>
      <c r="AW101" s="13" t="s">
        <v>37</v>
      </c>
      <c r="AX101" s="13" t="s">
        <v>75</v>
      </c>
      <c r="AY101" s="174" t="s">
        <v>118</v>
      </c>
    </row>
    <row r="102" spans="1:65" s="15" customFormat="1" ht="11.25">
      <c r="B102" s="188"/>
      <c r="D102" s="169" t="s">
        <v>127</v>
      </c>
      <c r="E102" s="189" t="s">
        <v>3</v>
      </c>
      <c r="F102" s="190" t="s">
        <v>140</v>
      </c>
      <c r="H102" s="191">
        <v>275.55</v>
      </c>
      <c r="I102" s="192"/>
      <c r="L102" s="188"/>
      <c r="M102" s="193"/>
      <c r="N102" s="194"/>
      <c r="O102" s="194"/>
      <c r="P102" s="194"/>
      <c r="Q102" s="194"/>
      <c r="R102" s="194"/>
      <c r="S102" s="194"/>
      <c r="T102" s="195"/>
      <c r="AT102" s="189" t="s">
        <v>127</v>
      </c>
      <c r="AU102" s="189" t="s">
        <v>84</v>
      </c>
      <c r="AV102" s="15" t="s">
        <v>133</v>
      </c>
      <c r="AW102" s="15" t="s">
        <v>37</v>
      </c>
      <c r="AX102" s="15" t="s">
        <v>75</v>
      </c>
      <c r="AY102" s="189" t="s">
        <v>118</v>
      </c>
    </row>
    <row r="103" spans="1:65" s="14" customFormat="1" ht="11.25">
      <c r="B103" s="181"/>
      <c r="D103" s="169" t="s">
        <v>127</v>
      </c>
      <c r="E103" s="182" t="s">
        <v>3</v>
      </c>
      <c r="F103" s="183" t="s">
        <v>143</v>
      </c>
      <c r="H103" s="182" t="s">
        <v>3</v>
      </c>
      <c r="I103" s="184"/>
      <c r="L103" s="181"/>
      <c r="M103" s="185"/>
      <c r="N103" s="186"/>
      <c r="O103" s="186"/>
      <c r="P103" s="186"/>
      <c r="Q103" s="186"/>
      <c r="R103" s="186"/>
      <c r="S103" s="186"/>
      <c r="T103" s="187"/>
      <c r="AT103" s="182" t="s">
        <v>127</v>
      </c>
      <c r="AU103" s="182" t="s">
        <v>84</v>
      </c>
      <c r="AV103" s="14" t="s">
        <v>22</v>
      </c>
      <c r="AW103" s="14" t="s">
        <v>37</v>
      </c>
      <c r="AX103" s="14" t="s">
        <v>75</v>
      </c>
      <c r="AY103" s="182" t="s">
        <v>118</v>
      </c>
    </row>
    <row r="104" spans="1:65" s="13" customFormat="1" ht="11.25">
      <c r="B104" s="173"/>
      <c r="D104" s="169" t="s">
        <v>127</v>
      </c>
      <c r="E104" s="174" t="s">
        <v>3</v>
      </c>
      <c r="F104" s="175" t="s">
        <v>144</v>
      </c>
      <c r="H104" s="176">
        <v>11.2</v>
      </c>
      <c r="I104" s="177"/>
      <c r="L104" s="173"/>
      <c r="M104" s="178"/>
      <c r="N104" s="179"/>
      <c r="O104" s="179"/>
      <c r="P104" s="179"/>
      <c r="Q104" s="179"/>
      <c r="R104" s="179"/>
      <c r="S104" s="179"/>
      <c r="T104" s="180"/>
      <c r="AT104" s="174" t="s">
        <v>127</v>
      </c>
      <c r="AU104" s="174" t="s">
        <v>84</v>
      </c>
      <c r="AV104" s="13" t="s">
        <v>84</v>
      </c>
      <c r="AW104" s="13" t="s">
        <v>37</v>
      </c>
      <c r="AX104" s="13" t="s">
        <v>75</v>
      </c>
      <c r="AY104" s="174" t="s">
        <v>118</v>
      </c>
    </row>
    <row r="105" spans="1:65" s="15" customFormat="1" ht="11.25">
      <c r="B105" s="188"/>
      <c r="D105" s="169" t="s">
        <v>127</v>
      </c>
      <c r="E105" s="189" t="s">
        <v>3</v>
      </c>
      <c r="F105" s="190" t="s">
        <v>140</v>
      </c>
      <c r="H105" s="191">
        <v>11.2</v>
      </c>
      <c r="I105" s="192"/>
      <c r="L105" s="188"/>
      <c r="M105" s="193"/>
      <c r="N105" s="194"/>
      <c r="O105" s="194"/>
      <c r="P105" s="194"/>
      <c r="Q105" s="194"/>
      <c r="R105" s="194"/>
      <c r="S105" s="194"/>
      <c r="T105" s="195"/>
      <c r="AT105" s="189" t="s">
        <v>127</v>
      </c>
      <c r="AU105" s="189" t="s">
        <v>84</v>
      </c>
      <c r="AV105" s="15" t="s">
        <v>133</v>
      </c>
      <c r="AW105" s="15" t="s">
        <v>37</v>
      </c>
      <c r="AX105" s="15" t="s">
        <v>75</v>
      </c>
      <c r="AY105" s="189" t="s">
        <v>118</v>
      </c>
    </row>
    <row r="106" spans="1:65" s="16" customFormat="1" ht="11.25">
      <c r="B106" s="196"/>
      <c r="D106" s="169" t="s">
        <v>127</v>
      </c>
      <c r="E106" s="197" t="s">
        <v>3</v>
      </c>
      <c r="F106" s="198" t="s">
        <v>145</v>
      </c>
      <c r="H106" s="199">
        <v>337.87</v>
      </c>
      <c r="I106" s="200"/>
      <c r="L106" s="196"/>
      <c r="M106" s="201"/>
      <c r="N106" s="202"/>
      <c r="O106" s="202"/>
      <c r="P106" s="202"/>
      <c r="Q106" s="202"/>
      <c r="R106" s="202"/>
      <c r="S106" s="202"/>
      <c r="T106" s="203"/>
      <c r="AT106" s="197" t="s">
        <v>127</v>
      </c>
      <c r="AU106" s="197" t="s">
        <v>84</v>
      </c>
      <c r="AV106" s="16" t="s">
        <v>124</v>
      </c>
      <c r="AW106" s="16" t="s">
        <v>37</v>
      </c>
      <c r="AX106" s="16" t="s">
        <v>75</v>
      </c>
      <c r="AY106" s="197" t="s">
        <v>118</v>
      </c>
    </row>
    <row r="107" spans="1:65" s="13" customFormat="1" ht="11.25">
      <c r="B107" s="173"/>
      <c r="D107" s="169" t="s">
        <v>127</v>
      </c>
      <c r="E107" s="174" t="s">
        <v>3</v>
      </c>
      <c r="F107" s="175" t="s">
        <v>146</v>
      </c>
      <c r="H107" s="176">
        <v>202.72200000000001</v>
      </c>
      <c r="I107" s="177"/>
      <c r="L107" s="173"/>
      <c r="M107" s="178"/>
      <c r="N107" s="179"/>
      <c r="O107" s="179"/>
      <c r="P107" s="179"/>
      <c r="Q107" s="179"/>
      <c r="R107" s="179"/>
      <c r="S107" s="179"/>
      <c r="T107" s="180"/>
      <c r="AT107" s="174" t="s">
        <v>127</v>
      </c>
      <c r="AU107" s="174" t="s">
        <v>84</v>
      </c>
      <c r="AV107" s="13" t="s">
        <v>84</v>
      </c>
      <c r="AW107" s="13" t="s">
        <v>37</v>
      </c>
      <c r="AX107" s="13" t="s">
        <v>22</v>
      </c>
      <c r="AY107" s="174" t="s">
        <v>118</v>
      </c>
    </row>
    <row r="108" spans="1:65" s="14" customFormat="1" ht="11.25">
      <c r="B108" s="181"/>
      <c r="D108" s="169" t="s">
        <v>127</v>
      </c>
      <c r="E108" s="182" t="s">
        <v>3</v>
      </c>
      <c r="F108" s="183" t="s">
        <v>147</v>
      </c>
      <c r="H108" s="182" t="s">
        <v>3</v>
      </c>
      <c r="I108" s="184"/>
      <c r="L108" s="181"/>
      <c r="M108" s="185"/>
      <c r="N108" s="186"/>
      <c r="O108" s="186"/>
      <c r="P108" s="186"/>
      <c r="Q108" s="186"/>
      <c r="R108" s="186"/>
      <c r="S108" s="186"/>
      <c r="T108" s="187"/>
      <c r="AT108" s="182" t="s">
        <v>127</v>
      </c>
      <c r="AU108" s="182" t="s">
        <v>84</v>
      </c>
      <c r="AV108" s="14" t="s">
        <v>22</v>
      </c>
      <c r="AW108" s="14" t="s">
        <v>37</v>
      </c>
      <c r="AX108" s="14" t="s">
        <v>75</v>
      </c>
      <c r="AY108" s="182" t="s">
        <v>118</v>
      </c>
    </row>
    <row r="109" spans="1:65" s="2" customFormat="1" ht="44.25" customHeight="1">
      <c r="A109" s="34"/>
      <c r="B109" s="154"/>
      <c r="C109" s="155" t="s">
        <v>124</v>
      </c>
      <c r="D109" s="155" t="s">
        <v>120</v>
      </c>
      <c r="E109" s="156" t="s">
        <v>148</v>
      </c>
      <c r="F109" s="157" t="s">
        <v>149</v>
      </c>
      <c r="G109" s="158" t="s">
        <v>136</v>
      </c>
      <c r="H109" s="159">
        <v>101.361</v>
      </c>
      <c r="I109" s="160"/>
      <c r="J109" s="161">
        <f>ROUND(I109*H109,2)</f>
        <v>0</v>
      </c>
      <c r="K109" s="162"/>
      <c r="L109" s="35"/>
      <c r="M109" s="163" t="s">
        <v>3</v>
      </c>
      <c r="N109" s="164" t="s">
        <v>46</v>
      </c>
      <c r="O109" s="55"/>
      <c r="P109" s="165">
        <f>O109*H109</f>
        <v>0</v>
      </c>
      <c r="Q109" s="165">
        <v>0</v>
      </c>
      <c r="R109" s="165">
        <f>Q109*H109</f>
        <v>0</v>
      </c>
      <c r="S109" s="165">
        <v>0</v>
      </c>
      <c r="T109" s="166">
        <f>S109*H109</f>
        <v>0</v>
      </c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  <c r="AR109" s="167" t="s">
        <v>124</v>
      </c>
      <c r="AT109" s="167" t="s">
        <v>120</v>
      </c>
      <c r="AU109" s="167" t="s">
        <v>84</v>
      </c>
      <c r="AY109" s="19" t="s">
        <v>118</v>
      </c>
      <c r="BE109" s="168">
        <f>IF(N109="základní",J109,0)</f>
        <v>0</v>
      </c>
      <c r="BF109" s="168">
        <f>IF(N109="snížená",J109,0)</f>
        <v>0</v>
      </c>
      <c r="BG109" s="168">
        <f>IF(N109="zákl. přenesená",J109,0)</f>
        <v>0</v>
      </c>
      <c r="BH109" s="168">
        <f>IF(N109="sníž. přenesená",J109,0)</f>
        <v>0</v>
      </c>
      <c r="BI109" s="168">
        <f>IF(N109="nulová",J109,0)</f>
        <v>0</v>
      </c>
      <c r="BJ109" s="19" t="s">
        <v>22</v>
      </c>
      <c r="BK109" s="168">
        <f>ROUND(I109*H109,2)</f>
        <v>0</v>
      </c>
      <c r="BL109" s="19" t="s">
        <v>124</v>
      </c>
      <c r="BM109" s="167" t="s">
        <v>150</v>
      </c>
    </row>
    <row r="110" spans="1:65" s="2" customFormat="1" ht="29.25">
      <c r="A110" s="34"/>
      <c r="B110" s="35"/>
      <c r="C110" s="34"/>
      <c r="D110" s="169" t="s">
        <v>126</v>
      </c>
      <c r="E110" s="34"/>
      <c r="F110" s="170" t="s">
        <v>149</v>
      </c>
      <c r="G110" s="34"/>
      <c r="H110" s="34"/>
      <c r="I110" s="93"/>
      <c r="J110" s="34"/>
      <c r="K110" s="34"/>
      <c r="L110" s="35"/>
      <c r="M110" s="171"/>
      <c r="N110" s="172"/>
      <c r="O110" s="55"/>
      <c r="P110" s="55"/>
      <c r="Q110" s="55"/>
      <c r="R110" s="55"/>
      <c r="S110" s="55"/>
      <c r="T110" s="56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  <c r="AT110" s="19" t="s">
        <v>126</v>
      </c>
      <c r="AU110" s="19" t="s">
        <v>84</v>
      </c>
    </row>
    <row r="111" spans="1:65" s="13" customFormat="1" ht="11.25">
      <c r="B111" s="173"/>
      <c r="D111" s="169" t="s">
        <v>127</v>
      </c>
      <c r="E111" s="174" t="s">
        <v>3</v>
      </c>
      <c r="F111" s="175" t="s">
        <v>151</v>
      </c>
      <c r="H111" s="176">
        <v>101.361</v>
      </c>
      <c r="I111" s="177"/>
      <c r="L111" s="173"/>
      <c r="M111" s="178"/>
      <c r="N111" s="179"/>
      <c r="O111" s="179"/>
      <c r="P111" s="179"/>
      <c r="Q111" s="179"/>
      <c r="R111" s="179"/>
      <c r="S111" s="179"/>
      <c r="T111" s="180"/>
      <c r="AT111" s="174" t="s">
        <v>127</v>
      </c>
      <c r="AU111" s="174" t="s">
        <v>84</v>
      </c>
      <c r="AV111" s="13" t="s">
        <v>84</v>
      </c>
      <c r="AW111" s="13" t="s">
        <v>37</v>
      </c>
      <c r="AX111" s="13" t="s">
        <v>22</v>
      </c>
      <c r="AY111" s="174" t="s">
        <v>118</v>
      </c>
    </row>
    <row r="112" spans="1:65" s="2" customFormat="1" ht="33" customHeight="1">
      <c r="A112" s="34"/>
      <c r="B112" s="154"/>
      <c r="C112" s="155" t="s">
        <v>152</v>
      </c>
      <c r="D112" s="155" t="s">
        <v>120</v>
      </c>
      <c r="E112" s="156" t="s">
        <v>153</v>
      </c>
      <c r="F112" s="157" t="s">
        <v>154</v>
      </c>
      <c r="G112" s="158" t="s">
        <v>136</v>
      </c>
      <c r="H112" s="159">
        <v>135.148</v>
      </c>
      <c r="I112" s="160"/>
      <c r="J112" s="161">
        <f>ROUND(I112*H112,2)</f>
        <v>0</v>
      </c>
      <c r="K112" s="162"/>
      <c r="L112" s="35"/>
      <c r="M112" s="163" t="s">
        <v>3</v>
      </c>
      <c r="N112" s="164" t="s">
        <v>46</v>
      </c>
      <c r="O112" s="55"/>
      <c r="P112" s="165">
        <f>O112*H112</f>
        <v>0</v>
      </c>
      <c r="Q112" s="165">
        <v>0</v>
      </c>
      <c r="R112" s="165">
        <f>Q112*H112</f>
        <v>0</v>
      </c>
      <c r="S112" s="165">
        <v>0</v>
      </c>
      <c r="T112" s="166">
        <f>S112*H112</f>
        <v>0</v>
      </c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  <c r="AR112" s="167" t="s">
        <v>124</v>
      </c>
      <c r="AT112" s="167" t="s">
        <v>120</v>
      </c>
      <c r="AU112" s="167" t="s">
        <v>84</v>
      </c>
      <c r="AY112" s="19" t="s">
        <v>118</v>
      </c>
      <c r="BE112" s="168">
        <f>IF(N112="základní",J112,0)</f>
        <v>0</v>
      </c>
      <c r="BF112" s="168">
        <f>IF(N112="snížená",J112,0)</f>
        <v>0</v>
      </c>
      <c r="BG112" s="168">
        <f>IF(N112="zákl. přenesená",J112,0)</f>
        <v>0</v>
      </c>
      <c r="BH112" s="168">
        <f>IF(N112="sníž. přenesená",J112,0)</f>
        <v>0</v>
      </c>
      <c r="BI112" s="168">
        <f>IF(N112="nulová",J112,0)</f>
        <v>0</v>
      </c>
      <c r="BJ112" s="19" t="s">
        <v>22</v>
      </c>
      <c r="BK112" s="168">
        <f>ROUND(I112*H112,2)</f>
        <v>0</v>
      </c>
      <c r="BL112" s="19" t="s">
        <v>124</v>
      </c>
      <c r="BM112" s="167" t="s">
        <v>155</v>
      </c>
    </row>
    <row r="113" spans="1:65" s="2" customFormat="1" ht="29.25">
      <c r="A113" s="34"/>
      <c r="B113" s="35"/>
      <c r="C113" s="34"/>
      <c r="D113" s="169" t="s">
        <v>126</v>
      </c>
      <c r="E113" s="34"/>
      <c r="F113" s="170" t="s">
        <v>154</v>
      </c>
      <c r="G113" s="34"/>
      <c r="H113" s="34"/>
      <c r="I113" s="93"/>
      <c r="J113" s="34"/>
      <c r="K113" s="34"/>
      <c r="L113" s="35"/>
      <c r="M113" s="171"/>
      <c r="N113" s="172"/>
      <c r="O113" s="55"/>
      <c r="P113" s="55"/>
      <c r="Q113" s="55"/>
      <c r="R113" s="55"/>
      <c r="S113" s="55"/>
      <c r="T113" s="56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  <c r="AT113" s="19" t="s">
        <v>126</v>
      </c>
      <c r="AU113" s="19" t="s">
        <v>84</v>
      </c>
    </row>
    <row r="114" spans="1:65" s="14" customFormat="1" ht="11.25">
      <c r="B114" s="181"/>
      <c r="D114" s="169" t="s">
        <v>127</v>
      </c>
      <c r="E114" s="182" t="s">
        <v>3</v>
      </c>
      <c r="F114" s="183" t="s">
        <v>138</v>
      </c>
      <c r="H114" s="182" t="s">
        <v>3</v>
      </c>
      <c r="I114" s="184"/>
      <c r="L114" s="181"/>
      <c r="M114" s="185"/>
      <c r="N114" s="186"/>
      <c r="O114" s="186"/>
      <c r="P114" s="186"/>
      <c r="Q114" s="186"/>
      <c r="R114" s="186"/>
      <c r="S114" s="186"/>
      <c r="T114" s="187"/>
      <c r="AT114" s="182" t="s">
        <v>127</v>
      </c>
      <c r="AU114" s="182" t="s">
        <v>84</v>
      </c>
      <c r="AV114" s="14" t="s">
        <v>22</v>
      </c>
      <c r="AW114" s="14" t="s">
        <v>37</v>
      </c>
      <c r="AX114" s="14" t="s">
        <v>75</v>
      </c>
      <c r="AY114" s="182" t="s">
        <v>118</v>
      </c>
    </row>
    <row r="115" spans="1:65" s="13" customFormat="1" ht="11.25">
      <c r="B115" s="173"/>
      <c r="D115" s="169" t="s">
        <v>127</v>
      </c>
      <c r="E115" s="174" t="s">
        <v>3</v>
      </c>
      <c r="F115" s="175" t="s">
        <v>139</v>
      </c>
      <c r="H115" s="176">
        <v>51.12</v>
      </c>
      <c r="I115" s="177"/>
      <c r="L115" s="173"/>
      <c r="M115" s="178"/>
      <c r="N115" s="179"/>
      <c r="O115" s="179"/>
      <c r="P115" s="179"/>
      <c r="Q115" s="179"/>
      <c r="R115" s="179"/>
      <c r="S115" s="179"/>
      <c r="T115" s="180"/>
      <c r="AT115" s="174" t="s">
        <v>127</v>
      </c>
      <c r="AU115" s="174" t="s">
        <v>84</v>
      </c>
      <c r="AV115" s="13" t="s">
        <v>84</v>
      </c>
      <c r="AW115" s="13" t="s">
        <v>37</v>
      </c>
      <c r="AX115" s="13" t="s">
        <v>75</v>
      </c>
      <c r="AY115" s="174" t="s">
        <v>118</v>
      </c>
    </row>
    <row r="116" spans="1:65" s="15" customFormat="1" ht="11.25">
      <c r="B116" s="188"/>
      <c r="D116" s="169" t="s">
        <v>127</v>
      </c>
      <c r="E116" s="189" t="s">
        <v>3</v>
      </c>
      <c r="F116" s="190" t="s">
        <v>140</v>
      </c>
      <c r="H116" s="191">
        <v>51.12</v>
      </c>
      <c r="I116" s="192"/>
      <c r="L116" s="188"/>
      <c r="M116" s="193"/>
      <c r="N116" s="194"/>
      <c r="O116" s="194"/>
      <c r="P116" s="194"/>
      <c r="Q116" s="194"/>
      <c r="R116" s="194"/>
      <c r="S116" s="194"/>
      <c r="T116" s="195"/>
      <c r="AT116" s="189" t="s">
        <v>127</v>
      </c>
      <c r="AU116" s="189" t="s">
        <v>84</v>
      </c>
      <c r="AV116" s="15" t="s">
        <v>133</v>
      </c>
      <c r="AW116" s="15" t="s">
        <v>37</v>
      </c>
      <c r="AX116" s="15" t="s">
        <v>75</v>
      </c>
      <c r="AY116" s="189" t="s">
        <v>118</v>
      </c>
    </row>
    <row r="117" spans="1:65" s="14" customFormat="1" ht="11.25">
      <c r="B117" s="181"/>
      <c r="D117" s="169" t="s">
        <v>127</v>
      </c>
      <c r="E117" s="182" t="s">
        <v>3</v>
      </c>
      <c r="F117" s="183" t="s">
        <v>141</v>
      </c>
      <c r="H117" s="182" t="s">
        <v>3</v>
      </c>
      <c r="I117" s="184"/>
      <c r="L117" s="181"/>
      <c r="M117" s="185"/>
      <c r="N117" s="186"/>
      <c r="O117" s="186"/>
      <c r="P117" s="186"/>
      <c r="Q117" s="186"/>
      <c r="R117" s="186"/>
      <c r="S117" s="186"/>
      <c r="T117" s="187"/>
      <c r="AT117" s="182" t="s">
        <v>127</v>
      </c>
      <c r="AU117" s="182" t="s">
        <v>84</v>
      </c>
      <c r="AV117" s="14" t="s">
        <v>22</v>
      </c>
      <c r="AW117" s="14" t="s">
        <v>37</v>
      </c>
      <c r="AX117" s="14" t="s">
        <v>75</v>
      </c>
      <c r="AY117" s="182" t="s">
        <v>118</v>
      </c>
    </row>
    <row r="118" spans="1:65" s="13" customFormat="1" ht="11.25">
      <c r="B118" s="173"/>
      <c r="D118" s="169" t="s">
        <v>127</v>
      </c>
      <c r="E118" s="174" t="s">
        <v>3</v>
      </c>
      <c r="F118" s="175" t="s">
        <v>142</v>
      </c>
      <c r="H118" s="176">
        <v>275.55</v>
      </c>
      <c r="I118" s="177"/>
      <c r="L118" s="173"/>
      <c r="M118" s="178"/>
      <c r="N118" s="179"/>
      <c r="O118" s="179"/>
      <c r="P118" s="179"/>
      <c r="Q118" s="179"/>
      <c r="R118" s="179"/>
      <c r="S118" s="179"/>
      <c r="T118" s="180"/>
      <c r="AT118" s="174" t="s">
        <v>127</v>
      </c>
      <c r="AU118" s="174" t="s">
        <v>84</v>
      </c>
      <c r="AV118" s="13" t="s">
        <v>84</v>
      </c>
      <c r="AW118" s="13" t="s">
        <v>37</v>
      </c>
      <c r="AX118" s="13" t="s">
        <v>75</v>
      </c>
      <c r="AY118" s="174" t="s">
        <v>118</v>
      </c>
    </row>
    <row r="119" spans="1:65" s="15" customFormat="1" ht="11.25">
      <c r="B119" s="188"/>
      <c r="D119" s="169" t="s">
        <v>127</v>
      </c>
      <c r="E119" s="189" t="s">
        <v>3</v>
      </c>
      <c r="F119" s="190" t="s">
        <v>140</v>
      </c>
      <c r="H119" s="191">
        <v>275.55</v>
      </c>
      <c r="I119" s="192"/>
      <c r="L119" s="188"/>
      <c r="M119" s="193"/>
      <c r="N119" s="194"/>
      <c r="O119" s="194"/>
      <c r="P119" s="194"/>
      <c r="Q119" s="194"/>
      <c r="R119" s="194"/>
      <c r="S119" s="194"/>
      <c r="T119" s="195"/>
      <c r="AT119" s="189" t="s">
        <v>127</v>
      </c>
      <c r="AU119" s="189" t="s">
        <v>84</v>
      </c>
      <c r="AV119" s="15" t="s">
        <v>133</v>
      </c>
      <c r="AW119" s="15" t="s">
        <v>37</v>
      </c>
      <c r="AX119" s="15" t="s">
        <v>75</v>
      </c>
      <c r="AY119" s="189" t="s">
        <v>118</v>
      </c>
    </row>
    <row r="120" spans="1:65" s="14" customFormat="1" ht="11.25">
      <c r="B120" s="181"/>
      <c r="D120" s="169" t="s">
        <v>127</v>
      </c>
      <c r="E120" s="182" t="s">
        <v>3</v>
      </c>
      <c r="F120" s="183" t="s">
        <v>143</v>
      </c>
      <c r="H120" s="182" t="s">
        <v>3</v>
      </c>
      <c r="I120" s="184"/>
      <c r="L120" s="181"/>
      <c r="M120" s="185"/>
      <c r="N120" s="186"/>
      <c r="O120" s="186"/>
      <c r="P120" s="186"/>
      <c r="Q120" s="186"/>
      <c r="R120" s="186"/>
      <c r="S120" s="186"/>
      <c r="T120" s="187"/>
      <c r="AT120" s="182" t="s">
        <v>127</v>
      </c>
      <c r="AU120" s="182" t="s">
        <v>84</v>
      </c>
      <c r="AV120" s="14" t="s">
        <v>22</v>
      </c>
      <c r="AW120" s="14" t="s">
        <v>37</v>
      </c>
      <c r="AX120" s="14" t="s">
        <v>75</v>
      </c>
      <c r="AY120" s="182" t="s">
        <v>118</v>
      </c>
    </row>
    <row r="121" spans="1:65" s="13" customFormat="1" ht="11.25">
      <c r="B121" s="173"/>
      <c r="D121" s="169" t="s">
        <v>127</v>
      </c>
      <c r="E121" s="174" t="s">
        <v>3</v>
      </c>
      <c r="F121" s="175" t="s">
        <v>144</v>
      </c>
      <c r="H121" s="176">
        <v>11.2</v>
      </c>
      <c r="I121" s="177"/>
      <c r="L121" s="173"/>
      <c r="M121" s="178"/>
      <c r="N121" s="179"/>
      <c r="O121" s="179"/>
      <c r="P121" s="179"/>
      <c r="Q121" s="179"/>
      <c r="R121" s="179"/>
      <c r="S121" s="179"/>
      <c r="T121" s="180"/>
      <c r="AT121" s="174" t="s">
        <v>127</v>
      </c>
      <c r="AU121" s="174" t="s">
        <v>84</v>
      </c>
      <c r="AV121" s="13" t="s">
        <v>84</v>
      </c>
      <c r="AW121" s="13" t="s">
        <v>37</v>
      </c>
      <c r="AX121" s="13" t="s">
        <v>75</v>
      </c>
      <c r="AY121" s="174" t="s">
        <v>118</v>
      </c>
    </row>
    <row r="122" spans="1:65" s="15" customFormat="1" ht="11.25">
      <c r="B122" s="188"/>
      <c r="D122" s="169" t="s">
        <v>127</v>
      </c>
      <c r="E122" s="189" t="s">
        <v>3</v>
      </c>
      <c r="F122" s="190" t="s">
        <v>140</v>
      </c>
      <c r="H122" s="191">
        <v>11.2</v>
      </c>
      <c r="I122" s="192"/>
      <c r="L122" s="188"/>
      <c r="M122" s="193"/>
      <c r="N122" s="194"/>
      <c r="O122" s="194"/>
      <c r="P122" s="194"/>
      <c r="Q122" s="194"/>
      <c r="R122" s="194"/>
      <c r="S122" s="194"/>
      <c r="T122" s="195"/>
      <c r="AT122" s="189" t="s">
        <v>127</v>
      </c>
      <c r="AU122" s="189" t="s">
        <v>84</v>
      </c>
      <c r="AV122" s="15" t="s">
        <v>133</v>
      </c>
      <c r="AW122" s="15" t="s">
        <v>37</v>
      </c>
      <c r="AX122" s="15" t="s">
        <v>75</v>
      </c>
      <c r="AY122" s="189" t="s">
        <v>118</v>
      </c>
    </row>
    <row r="123" spans="1:65" s="16" customFormat="1" ht="11.25">
      <c r="B123" s="196"/>
      <c r="D123" s="169" t="s">
        <v>127</v>
      </c>
      <c r="E123" s="197" t="s">
        <v>3</v>
      </c>
      <c r="F123" s="198" t="s">
        <v>145</v>
      </c>
      <c r="H123" s="199">
        <v>337.87</v>
      </c>
      <c r="I123" s="200"/>
      <c r="L123" s="196"/>
      <c r="M123" s="201"/>
      <c r="N123" s="202"/>
      <c r="O123" s="202"/>
      <c r="P123" s="202"/>
      <c r="Q123" s="202"/>
      <c r="R123" s="202"/>
      <c r="S123" s="202"/>
      <c r="T123" s="203"/>
      <c r="AT123" s="197" t="s">
        <v>127</v>
      </c>
      <c r="AU123" s="197" t="s">
        <v>84</v>
      </c>
      <c r="AV123" s="16" t="s">
        <v>124</v>
      </c>
      <c r="AW123" s="16" t="s">
        <v>37</v>
      </c>
      <c r="AX123" s="16" t="s">
        <v>75</v>
      </c>
      <c r="AY123" s="197" t="s">
        <v>118</v>
      </c>
    </row>
    <row r="124" spans="1:65" s="13" customFormat="1" ht="11.25">
      <c r="B124" s="173"/>
      <c r="D124" s="169" t="s">
        <v>127</v>
      </c>
      <c r="E124" s="174" t="s">
        <v>3</v>
      </c>
      <c r="F124" s="175" t="s">
        <v>156</v>
      </c>
      <c r="H124" s="176">
        <v>135.148</v>
      </c>
      <c r="I124" s="177"/>
      <c r="L124" s="173"/>
      <c r="M124" s="178"/>
      <c r="N124" s="179"/>
      <c r="O124" s="179"/>
      <c r="P124" s="179"/>
      <c r="Q124" s="179"/>
      <c r="R124" s="179"/>
      <c r="S124" s="179"/>
      <c r="T124" s="180"/>
      <c r="AT124" s="174" t="s">
        <v>127</v>
      </c>
      <c r="AU124" s="174" t="s">
        <v>84</v>
      </c>
      <c r="AV124" s="13" t="s">
        <v>84</v>
      </c>
      <c r="AW124" s="13" t="s">
        <v>37</v>
      </c>
      <c r="AX124" s="13" t="s">
        <v>22</v>
      </c>
      <c r="AY124" s="174" t="s">
        <v>118</v>
      </c>
    </row>
    <row r="125" spans="1:65" s="14" customFormat="1" ht="11.25">
      <c r="B125" s="181"/>
      <c r="D125" s="169" t="s">
        <v>127</v>
      </c>
      <c r="E125" s="182" t="s">
        <v>3</v>
      </c>
      <c r="F125" s="183" t="s">
        <v>147</v>
      </c>
      <c r="H125" s="182" t="s">
        <v>3</v>
      </c>
      <c r="I125" s="184"/>
      <c r="L125" s="181"/>
      <c r="M125" s="185"/>
      <c r="N125" s="186"/>
      <c r="O125" s="186"/>
      <c r="P125" s="186"/>
      <c r="Q125" s="186"/>
      <c r="R125" s="186"/>
      <c r="S125" s="186"/>
      <c r="T125" s="187"/>
      <c r="AT125" s="182" t="s">
        <v>127</v>
      </c>
      <c r="AU125" s="182" t="s">
        <v>84</v>
      </c>
      <c r="AV125" s="14" t="s">
        <v>22</v>
      </c>
      <c r="AW125" s="14" t="s">
        <v>37</v>
      </c>
      <c r="AX125" s="14" t="s">
        <v>75</v>
      </c>
      <c r="AY125" s="182" t="s">
        <v>118</v>
      </c>
    </row>
    <row r="126" spans="1:65" s="2" customFormat="1" ht="44.25" customHeight="1">
      <c r="A126" s="34"/>
      <c r="B126" s="154"/>
      <c r="C126" s="155" t="s">
        <v>157</v>
      </c>
      <c r="D126" s="155" t="s">
        <v>120</v>
      </c>
      <c r="E126" s="156" t="s">
        <v>158</v>
      </c>
      <c r="F126" s="157" t="s">
        <v>159</v>
      </c>
      <c r="G126" s="158" t="s">
        <v>136</v>
      </c>
      <c r="H126" s="159">
        <v>67.573999999999998</v>
      </c>
      <c r="I126" s="160"/>
      <c r="J126" s="161">
        <f>ROUND(I126*H126,2)</f>
        <v>0</v>
      </c>
      <c r="K126" s="162"/>
      <c r="L126" s="35"/>
      <c r="M126" s="163" t="s">
        <v>3</v>
      </c>
      <c r="N126" s="164" t="s">
        <v>46</v>
      </c>
      <c r="O126" s="55"/>
      <c r="P126" s="165">
        <f>O126*H126</f>
        <v>0</v>
      </c>
      <c r="Q126" s="165">
        <v>0</v>
      </c>
      <c r="R126" s="165">
        <f>Q126*H126</f>
        <v>0</v>
      </c>
      <c r="S126" s="165">
        <v>0</v>
      </c>
      <c r="T126" s="166">
        <f>S126*H126</f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167" t="s">
        <v>124</v>
      </c>
      <c r="AT126" s="167" t="s">
        <v>120</v>
      </c>
      <c r="AU126" s="167" t="s">
        <v>84</v>
      </c>
      <c r="AY126" s="19" t="s">
        <v>118</v>
      </c>
      <c r="BE126" s="168">
        <f>IF(N126="základní",J126,0)</f>
        <v>0</v>
      </c>
      <c r="BF126" s="168">
        <f>IF(N126="snížená",J126,0)</f>
        <v>0</v>
      </c>
      <c r="BG126" s="168">
        <f>IF(N126="zákl. přenesená",J126,0)</f>
        <v>0</v>
      </c>
      <c r="BH126" s="168">
        <f>IF(N126="sníž. přenesená",J126,0)</f>
        <v>0</v>
      </c>
      <c r="BI126" s="168">
        <f>IF(N126="nulová",J126,0)</f>
        <v>0</v>
      </c>
      <c r="BJ126" s="19" t="s">
        <v>22</v>
      </c>
      <c r="BK126" s="168">
        <f>ROUND(I126*H126,2)</f>
        <v>0</v>
      </c>
      <c r="BL126" s="19" t="s">
        <v>124</v>
      </c>
      <c r="BM126" s="167" t="s">
        <v>160</v>
      </c>
    </row>
    <row r="127" spans="1:65" s="2" customFormat="1" ht="29.25">
      <c r="A127" s="34"/>
      <c r="B127" s="35"/>
      <c r="C127" s="34"/>
      <c r="D127" s="169" t="s">
        <v>126</v>
      </c>
      <c r="E127" s="34"/>
      <c r="F127" s="170" t="s">
        <v>159</v>
      </c>
      <c r="G127" s="34"/>
      <c r="H127" s="34"/>
      <c r="I127" s="93"/>
      <c r="J127" s="34"/>
      <c r="K127" s="34"/>
      <c r="L127" s="35"/>
      <c r="M127" s="171"/>
      <c r="N127" s="172"/>
      <c r="O127" s="55"/>
      <c r="P127" s="55"/>
      <c r="Q127" s="55"/>
      <c r="R127" s="55"/>
      <c r="S127" s="55"/>
      <c r="T127" s="56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T127" s="19" t="s">
        <v>126</v>
      </c>
      <c r="AU127" s="19" t="s">
        <v>84</v>
      </c>
    </row>
    <row r="128" spans="1:65" s="13" customFormat="1" ht="11.25">
      <c r="B128" s="173"/>
      <c r="D128" s="169" t="s">
        <v>127</v>
      </c>
      <c r="E128" s="174" t="s">
        <v>3</v>
      </c>
      <c r="F128" s="175" t="s">
        <v>161</v>
      </c>
      <c r="H128" s="176">
        <v>67.573999999999998</v>
      </c>
      <c r="I128" s="177"/>
      <c r="L128" s="173"/>
      <c r="M128" s="178"/>
      <c r="N128" s="179"/>
      <c r="O128" s="179"/>
      <c r="P128" s="179"/>
      <c r="Q128" s="179"/>
      <c r="R128" s="179"/>
      <c r="S128" s="179"/>
      <c r="T128" s="180"/>
      <c r="AT128" s="174" t="s">
        <v>127</v>
      </c>
      <c r="AU128" s="174" t="s">
        <v>84</v>
      </c>
      <c r="AV128" s="13" t="s">
        <v>84</v>
      </c>
      <c r="AW128" s="13" t="s">
        <v>37</v>
      </c>
      <c r="AX128" s="13" t="s">
        <v>22</v>
      </c>
      <c r="AY128" s="174" t="s">
        <v>118</v>
      </c>
    </row>
    <row r="129" spans="1:65" s="2" customFormat="1" ht="33" customHeight="1">
      <c r="A129" s="34"/>
      <c r="B129" s="154"/>
      <c r="C129" s="155" t="s">
        <v>162</v>
      </c>
      <c r="D129" s="155" t="s">
        <v>120</v>
      </c>
      <c r="E129" s="156" t="s">
        <v>163</v>
      </c>
      <c r="F129" s="157" t="s">
        <v>164</v>
      </c>
      <c r="G129" s="158" t="s">
        <v>165</v>
      </c>
      <c r="H129" s="159">
        <v>687.1</v>
      </c>
      <c r="I129" s="160"/>
      <c r="J129" s="161">
        <f>ROUND(I129*H129,2)</f>
        <v>0</v>
      </c>
      <c r="K129" s="162"/>
      <c r="L129" s="35"/>
      <c r="M129" s="163" t="s">
        <v>3</v>
      </c>
      <c r="N129" s="164" t="s">
        <v>46</v>
      </c>
      <c r="O129" s="55"/>
      <c r="P129" s="165">
        <f>O129*H129</f>
        <v>0</v>
      </c>
      <c r="Q129" s="165">
        <v>8.4000000000000003E-4</v>
      </c>
      <c r="R129" s="165">
        <f>Q129*H129</f>
        <v>0.57716400000000001</v>
      </c>
      <c r="S129" s="165">
        <v>0</v>
      </c>
      <c r="T129" s="166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167" t="s">
        <v>124</v>
      </c>
      <c r="AT129" s="167" t="s">
        <v>120</v>
      </c>
      <c r="AU129" s="167" t="s">
        <v>84</v>
      </c>
      <c r="AY129" s="19" t="s">
        <v>118</v>
      </c>
      <c r="BE129" s="168">
        <f>IF(N129="základní",J129,0)</f>
        <v>0</v>
      </c>
      <c r="BF129" s="168">
        <f>IF(N129="snížená",J129,0)</f>
        <v>0</v>
      </c>
      <c r="BG129" s="168">
        <f>IF(N129="zákl. přenesená",J129,0)</f>
        <v>0</v>
      </c>
      <c r="BH129" s="168">
        <f>IF(N129="sníž. přenesená",J129,0)</f>
        <v>0</v>
      </c>
      <c r="BI129" s="168">
        <f>IF(N129="nulová",J129,0)</f>
        <v>0</v>
      </c>
      <c r="BJ129" s="19" t="s">
        <v>22</v>
      </c>
      <c r="BK129" s="168">
        <f>ROUND(I129*H129,2)</f>
        <v>0</v>
      </c>
      <c r="BL129" s="19" t="s">
        <v>124</v>
      </c>
      <c r="BM129" s="167" t="s">
        <v>166</v>
      </c>
    </row>
    <row r="130" spans="1:65" s="2" customFormat="1" ht="29.25">
      <c r="A130" s="34"/>
      <c r="B130" s="35"/>
      <c r="C130" s="34"/>
      <c r="D130" s="169" t="s">
        <v>126</v>
      </c>
      <c r="E130" s="34"/>
      <c r="F130" s="170" t="s">
        <v>164</v>
      </c>
      <c r="G130" s="34"/>
      <c r="H130" s="34"/>
      <c r="I130" s="93"/>
      <c r="J130" s="34"/>
      <c r="K130" s="34"/>
      <c r="L130" s="35"/>
      <c r="M130" s="171"/>
      <c r="N130" s="172"/>
      <c r="O130" s="55"/>
      <c r="P130" s="55"/>
      <c r="Q130" s="55"/>
      <c r="R130" s="55"/>
      <c r="S130" s="55"/>
      <c r="T130" s="56"/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T130" s="19" t="s">
        <v>126</v>
      </c>
      <c r="AU130" s="19" t="s">
        <v>84</v>
      </c>
    </row>
    <row r="131" spans="1:65" s="14" customFormat="1" ht="11.25">
      <c r="B131" s="181"/>
      <c r="D131" s="169" t="s">
        <v>127</v>
      </c>
      <c r="E131" s="182" t="s">
        <v>3</v>
      </c>
      <c r="F131" s="183" t="s">
        <v>138</v>
      </c>
      <c r="H131" s="182" t="s">
        <v>3</v>
      </c>
      <c r="I131" s="184"/>
      <c r="L131" s="181"/>
      <c r="M131" s="185"/>
      <c r="N131" s="186"/>
      <c r="O131" s="186"/>
      <c r="P131" s="186"/>
      <c r="Q131" s="186"/>
      <c r="R131" s="186"/>
      <c r="S131" s="186"/>
      <c r="T131" s="187"/>
      <c r="AT131" s="182" t="s">
        <v>127</v>
      </c>
      <c r="AU131" s="182" t="s">
        <v>84</v>
      </c>
      <c r="AV131" s="14" t="s">
        <v>22</v>
      </c>
      <c r="AW131" s="14" t="s">
        <v>37</v>
      </c>
      <c r="AX131" s="14" t="s">
        <v>75</v>
      </c>
      <c r="AY131" s="182" t="s">
        <v>118</v>
      </c>
    </row>
    <row r="132" spans="1:65" s="13" customFormat="1" ht="11.25">
      <c r="B132" s="173"/>
      <c r="D132" s="169" t="s">
        <v>127</v>
      </c>
      <c r="E132" s="174" t="s">
        <v>3</v>
      </c>
      <c r="F132" s="175" t="s">
        <v>167</v>
      </c>
      <c r="H132" s="176">
        <v>113.6</v>
      </c>
      <c r="I132" s="177"/>
      <c r="L132" s="173"/>
      <c r="M132" s="178"/>
      <c r="N132" s="179"/>
      <c r="O132" s="179"/>
      <c r="P132" s="179"/>
      <c r="Q132" s="179"/>
      <c r="R132" s="179"/>
      <c r="S132" s="179"/>
      <c r="T132" s="180"/>
      <c r="AT132" s="174" t="s">
        <v>127</v>
      </c>
      <c r="AU132" s="174" t="s">
        <v>84</v>
      </c>
      <c r="AV132" s="13" t="s">
        <v>84</v>
      </c>
      <c r="AW132" s="13" t="s">
        <v>37</v>
      </c>
      <c r="AX132" s="13" t="s">
        <v>75</v>
      </c>
      <c r="AY132" s="174" t="s">
        <v>118</v>
      </c>
    </row>
    <row r="133" spans="1:65" s="15" customFormat="1" ht="11.25">
      <c r="B133" s="188"/>
      <c r="D133" s="169" t="s">
        <v>127</v>
      </c>
      <c r="E133" s="189" t="s">
        <v>3</v>
      </c>
      <c r="F133" s="190" t="s">
        <v>140</v>
      </c>
      <c r="H133" s="191">
        <v>113.6</v>
      </c>
      <c r="I133" s="192"/>
      <c r="L133" s="188"/>
      <c r="M133" s="193"/>
      <c r="N133" s="194"/>
      <c r="O133" s="194"/>
      <c r="P133" s="194"/>
      <c r="Q133" s="194"/>
      <c r="R133" s="194"/>
      <c r="S133" s="194"/>
      <c r="T133" s="195"/>
      <c r="AT133" s="189" t="s">
        <v>127</v>
      </c>
      <c r="AU133" s="189" t="s">
        <v>84</v>
      </c>
      <c r="AV133" s="15" t="s">
        <v>133</v>
      </c>
      <c r="AW133" s="15" t="s">
        <v>37</v>
      </c>
      <c r="AX133" s="15" t="s">
        <v>75</v>
      </c>
      <c r="AY133" s="189" t="s">
        <v>118</v>
      </c>
    </row>
    <row r="134" spans="1:65" s="14" customFormat="1" ht="11.25">
      <c r="B134" s="181"/>
      <c r="D134" s="169" t="s">
        <v>127</v>
      </c>
      <c r="E134" s="182" t="s">
        <v>3</v>
      </c>
      <c r="F134" s="183" t="s">
        <v>141</v>
      </c>
      <c r="H134" s="182" t="s">
        <v>3</v>
      </c>
      <c r="I134" s="184"/>
      <c r="L134" s="181"/>
      <c r="M134" s="185"/>
      <c r="N134" s="186"/>
      <c r="O134" s="186"/>
      <c r="P134" s="186"/>
      <c r="Q134" s="186"/>
      <c r="R134" s="186"/>
      <c r="S134" s="186"/>
      <c r="T134" s="187"/>
      <c r="AT134" s="182" t="s">
        <v>127</v>
      </c>
      <c r="AU134" s="182" t="s">
        <v>84</v>
      </c>
      <c r="AV134" s="14" t="s">
        <v>22</v>
      </c>
      <c r="AW134" s="14" t="s">
        <v>37</v>
      </c>
      <c r="AX134" s="14" t="s">
        <v>75</v>
      </c>
      <c r="AY134" s="182" t="s">
        <v>118</v>
      </c>
    </row>
    <row r="135" spans="1:65" s="13" customFormat="1" ht="11.25">
      <c r="B135" s="173"/>
      <c r="D135" s="169" t="s">
        <v>127</v>
      </c>
      <c r="E135" s="174" t="s">
        <v>3</v>
      </c>
      <c r="F135" s="175" t="s">
        <v>168</v>
      </c>
      <c r="H135" s="176">
        <v>551.1</v>
      </c>
      <c r="I135" s="177"/>
      <c r="L135" s="173"/>
      <c r="M135" s="178"/>
      <c r="N135" s="179"/>
      <c r="O135" s="179"/>
      <c r="P135" s="179"/>
      <c r="Q135" s="179"/>
      <c r="R135" s="179"/>
      <c r="S135" s="179"/>
      <c r="T135" s="180"/>
      <c r="AT135" s="174" t="s">
        <v>127</v>
      </c>
      <c r="AU135" s="174" t="s">
        <v>84</v>
      </c>
      <c r="AV135" s="13" t="s">
        <v>84</v>
      </c>
      <c r="AW135" s="13" t="s">
        <v>37</v>
      </c>
      <c r="AX135" s="13" t="s">
        <v>75</v>
      </c>
      <c r="AY135" s="174" t="s">
        <v>118</v>
      </c>
    </row>
    <row r="136" spans="1:65" s="15" customFormat="1" ht="11.25">
      <c r="B136" s="188"/>
      <c r="D136" s="169" t="s">
        <v>127</v>
      </c>
      <c r="E136" s="189" t="s">
        <v>3</v>
      </c>
      <c r="F136" s="190" t="s">
        <v>140</v>
      </c>
      <c r="H136" s="191">
        <v>551.1</v>
      </c>
      <c r="I136" s="192"/>
      <c r="L136" s="188"/>
      <c r="M136" s="193"/>
      <c r="N136" s="194"/>
      <c r="O136" s="194"/>
      <c r="P136" s="194"/>
      <c r="Q136" s="194"/>
      <c r="R136" s="194"/>
      <c r="S136" s="194"/>
      <c r="T136" s="195"/>
      <c r="AT136" s="189" t="s">
        <v>127</v>
      </c>
      <c r="AU136" s="189" t="s">
        <v>84</v>
      </c>
      <c r="AV136" s="15" t="s">
        <v>133</v>
      </c>
      <c r="AW136" s="15" t="s">
        <v>37</v>
      </c>
      <c r="AX136" s="15" t="s">
        <v>75</v>
      </c>
      <c r="AY136" s="189" t="s">
        <v>118</v>
      </c>
    </row>
    <row r="137" spans="1:65" s="14" customFormat="1" ht="11.25">
      <c r="B137" s="181"/>
      <c r="D137" s="169" t="s">
        <v>127</v>
      </c>
      <c r="E137" s="182" t="s">
        <v>3</v>
      </c>
      <c r="F137" s="183" t="s">
        <v>143</v>
      </c>
      <c r="H137" s="182" t="s">
        <v>3</v>
      </c>
      <c r="I137" s="184"/>
      <c r="L137" s="181"/>
      <c r="M137" s="185"/>
      <c r="N137" s="186"/>
      <c r="O137" s="186"/>
      <c r="P137" s="186"/>
      <c r="Q137" s="186"/>
      <c r="R137" s="186"/>
      <c r="S137" s="186"/>
      <c r="T137" s="187"/>
      <c r="AT137" s="182" t="s">
        <v>127</v>
      </c>
      <c r="AU137" s="182" t="s">
        <v>84</v>
      </c>
      <c r="AV137" s="14" t="s">
        <v>22</v>
      </c>
      <c r="AW137" s="14" t="s">
        <v>37</v>
      </c>
      <c r="AX137" s="14" t="s">
        <v>75</v>
      </c>
      <c r="AY137" s="182" t="s">
        <v>118</v>
      </c>
    </row>
    <row r="138" spans="1:65" s="13" customFormat="1" ht="11.25">
      <c r="B138" s="173"/>
      <c r="D138" s="169" t="s">
        <v>127</v>
      </c>
      <c r="E138" s="174" t="s">
        <v>3</v>
      </c>
      <c r="F138" s="175" t="s">
        <v>169</v>
      </c>
      <c r="H138" s="176">
        <v>22.4</v>
      </c>
      <c r="I138" s="177"/>
      <c r="L138" s="173"/>
      <c r="M138" s="178"/>
      <c r="N138" s="179"/>
      <c r="O138" s="179"/>
      <c r="P138" s="179"/>
      <c r="Q138" s="179"/>
      <c r="R138" s="179"/>
      <c r="S138" s="179"/>
      <c r="T138" s="180"/>
      <c r="AT138" s="174" t="s">
        <v>127</v>
      </c>
      <c r="AU138" s="174" t="s">
        <v>84</v>
      </c>
      <c r="AV138" s="13" t="s">
        <v>84</v>
      </c>
      <c r="AW138" s="13" t="s">
        <v>37</v>
      </c>
      <c r="AX138" s="13" t="s">
        <v>75</v>
      </c>
      <c r="AY138" s="174" t="s">
        <v>118</v>
      </c>
    </row>
    <row r="139" spans="1:65" s="15" customFormat="1" ht="11.25">
      <c r="B139" s="188"/>
      <c r="D139" s="169" t="s">
        <v>127</v>
      </c>
      <c r="E139" s="189" t="s">
        <v>3</v>
      </c>
      <c r="F139" s="190" t="s">
        <v>140</v>
      </c>
      <c r="H139" s="191">
        <v>22.4</v>
      </c>
      <c r="I139" s="192"/>
      <c r="L139" s="188"/>
      <c r="M139" s="193"/>
      <c r="N139" s="194"/>
      <c r="O139" s="194"/>
      <c r="P139" s="194"/>
      <c r="Q139" s="194"/>
      <c r="R139" s="194"/>
      <c r="S139" s="194"/>
      <c r="T139" s="195"/>
      <c r="AT139" s="189" t="s">
        <v>127</v>
      </c>
      <c r="AU139" s="189" t="s">
        <v>84</v>
      </c>
      <c r="AV139" s="15" t="s">
        <v>133</v>
      </c>
      <c r="AW139" s="15" t="s">
        <v>37</v>
      </c>
      <c r="AX139" s="15" t="s">
        <v>75</v>
      </c>
      <c r="AY139" s="189" t="s">
        <v>118</v>
      </c>
    </row>
    <row r="140" spans="1:65" s="16" customFormat="1" ht="11.25">
      <c r="B140" s="196"/>
      <c r="D140" s="169" t="s">
        <v>127</v>
      </c>
      <c r="E140" s="197" t="s">
        <v>3</v>
      </c>
      <c r="F140" s="198" t="s">
        <v>145</v>
      </c>
      <c r="H140" s="199">
        <v>687.1</v>
      </c>
      <c r="I140" s="200"/>
      <c r="L140" s="196"/>
      <c r="M140" s="201"/>
      <c r="N140" s="202"/>
      <c r="O140" s="202"/>
      <c r="P140" s="202"/>
      <c r="Q140" s="202"/>
      <c r="R140" s="202"/>
      <c r="S140" s="202"/>
      <c r="T140" s="203"/>
      <c r="AT140" s="197" t="s">
        <v>127</v>
      </c>
      <c r="AU140" s="197" t="s">
        <v>84</v>
      </c>
      <c r="AV140" s="16" t="s">
        <v>124</v>
      </c>
      <c r="AW140" s="16" t="s">
        <v>37</v>
      </c>
      <c r="AX140" s="16" t="s">
        <v>22</v>
      </c>
      <c r="AY140" s="197" t="s">
        <v>118</v>
      </c>
    </row>
    <row r="141" spans="1:65" s="14" customFormat="1" ht="11.25">
      <c r="B141" s="181"/>
      <c r="D141" s="169" t="s">
        <v>127</v>
      </c>
      <c r="E141" s="182" t="s">
        <v>3</v>
      </c>
      <c r="F141" s="183" t="s">
        <v>147</v>
      </c>
      <c r="H141" s="182" t="s">
        <v>3</v>
      </c>
      <c r="I141" s="184"/>
      <c r="L141" s="181"/>
      <c r="M141" s="185"/>
      <c r="N141" s="186"/>
      <c r="O141" s="186"/>
      <c r="P141" s="186"/>
      <c r="Q141" s="186"/>
      <c r="R141" s="186"/>
      <c r="S141" s="186"/>
      <c r="T141" s="187"/>
      <c r="AT141" s="182" t="s">
        <v>127</v>
      </c>
      <c r="AU141" s="182" t="s">
        <v>84</v>
      </c>
      <c r="AV141" s="14" t="s">
        <v>22</v>
      </c>
      <c r="AW141" s="14" t="s">
        <v>37</v>
      </c>
      <c r="AX141" s="14" t="s">
        <v>75</v>
      </c>
      <c r="AY141" s="182" t="s">
        <v>118</v>
      </c>
    </row>
    <row r="142" spans="1:65" s="2" customFormat="1" ht="33" customHeight="1">
      <c r="A142" s="34"/>
      <c r="B142" s="154"/>
      <c r="C142" s="155" t="s">
        <v>170</v>
      </c>
      <c r="D142" s="155" t="s">
        <v>120</v>
      </c>
      <c r="E142" s="156" t="s">
        <v>171</v>
      </c>
      <c r="F142" s="157" t="s">
        <v>172</v>
      </c>
      <c r="G142" s="158" t="s">
        <v>165</v>
      </c>
      <c r="H142" s="159">
        <v>678.1</v>
      </c>
      <c r="I142" s="160"/>
      <c r="J142" s="161">
        <f>ROUND(I142*H142,2)</f>
        <v>0</v>
      </c>
      <c r="K142" s="162"/>
      <c r="L142" s="35"/>
      <c r="M142" s="163" t="s">
        <v>3</v>
      </c>
      <c r="N142" s="164" t="s">
        <v>46</v>
      </c>
      <c r="O142" s="55"/>
      <c r="P142" s="165">
        <f>O142*H142</f>
        <v>0</v>
      </c>
      <c r="Q142" s="165">
        <v>0</v>
      </c>
      <c r="R142" s="165">
        <f>Q142*H142</f>
        <v>0</v>
      </c>
      <c r="S142" s="165">
        <v>0</v>
      </c>
      <c r="T142" s="166">
        <f>S142*H142</f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167" t="s">
        <v>124</v>
      </c>
      <c r="AT142" s="167" t="s">
        <v>120</v>
      </c>
      <c r="AU142" s="167" t="s">
        <v>84</v>
      </c>
      <c r="AY142" s="19" t="s">
        <v>118</v>
      </c>
      <c r="BE142" s="168">
        <f>IF(N142="základní",J142,0)</f>
        <v>0</v>
      </c>
      <c r="BF142" s="168">
        <f>IF(N142="snížená",J142,0)</f>
        <v>0</v>
      </c>
      <c r="BG142" s="168">
        <f>IF(N142="zákl. přenesená",J142,0)</f>
        <v>0</v>
      </c>
      <c r="BH142" s="168">
        <f>IF(N142="sníž. přenesená",J142,0)</f>
        <v>0</v>
      </c>
      <c r="BI142" s="168">
        <f>IF(N142="nulová",J142,0)</f>
        <v>0</v>
      </c>
      <c r="BJ142" s="19" t="s">
        <v>22</v>
      </c>
      <c r="BK142" s="168">
        <f>ROUND(I142*H142,2)</f>
        <v>0</v>
      </c>
      <c r="BL142" s="19" t="s">
        <v>124</v>
      </c>
      <c r="BM142" s="167" t="s">
        <v>173</v>
      </c>
    </row>
    <row r="143" spans="1:65" s="2" customFormat="1" ht="29.25">
      <c r="A143" s="34"/>
      <c r="B143" s="35"/>
      <c r="C143" s="34"/>
      <c r="D143" s="169" t="s">
        <v>126</v>
      </c>
      <c r="E143" s="34"/>
      <c r="F143" s="170" t="s">
        <v>172</v>
      </c>
      <c r="G143" s="34"/>
      <c r="H143" s="34"/>
      <c r="I143" s="93"/>
      <c r="J143" s="34"/>
      <c r="K143" s="34"/>
      <c r="L143" s="35"/>
      <c r="M143" s="171"/>
      <c r="N143" s="172"/>
      <c r="O143" s="55"/>
      <c r="P143" s="55"/>
      <c r="Q143" s="55"/>
      <c r="R143" s="55"/>
      <c r="S143" s="55"/>
      <c r="T143" s="56"/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T143" s="19" t="s">
        <v>126</v>
      </c>
      <c r="AU143" s="19" t="s">
        <v>84</v>
      </c>
    </row>
    <row r="144" spans="1:65" s="2" customFormat="1" ht="44.25" customHeight="1">
      <c r="A144" s="34"/>
      <c r="B144" s="154"/>
      <c r="C144" s="155" t="s">
        <v>174</v>
      </c>
      <c r="D144" s="155" t="s">
        <v>120</v>
      </c>
      <c r="E144" s="156" t="s">
        <v>175</v>
      </c>
      <c r="F144" s="157" t="s">
        <v>176</v>
      </c>
      <c r="G144" s="158" t="s">
        <v>136</v>
      </c>
      <c r="H144" s="159">
        <v>168.935</v>
      </c>
      <c r="I144" s="160"/>
      <c r="J144" s="161">
        <f>ROUND(I144*H144,2)</f>
        <v>0</v>
      </c>
      <c r="K144" s="162"/>
      <c r="L144" s="35"/>
      <c r="M144" s="163" t="s">
        <v>3</v>
      </c>
      <c r="N144" s="164" t="s">
        <v>46</v>
      </c>
      <c r="O144" s="55"/>
      <c r="P144" s="165">
        <f>O144*H144</f>
        <v>0</v>
      </c>
      <c r="Q144" s="165">
        <v>0</v>
      </c>
      <c r="R144" s="165">
        <f>Q144*H144</f>
        <v>0</v>
      </c>
      <c r="S144" s="165">
        <v>0</v>
      </c>
      <c r="T144" s="166">
        <f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167" t="s">
        <v>124</v>
      </c>
      <c r="AT144" s="167" t="s">
        <v>120</v>
      </c>
      <c r="AU144" s="167" t="s">
        <v>84</v>
      </c>
      <c r="AY144" s="19" t="s">
        <v>118</v>
      </c>
      <c r="BE144" s="168">
        <f>IF(N144="základní",J144,0)</f>
        <v>0</v>
      </c>
      <c r="BF144" s="168">
        <f>IF(N144="snížená",J144,0)</f>
        <v>0</v>
      </c>
      <c r="BG144" s="168">
        <f>IF(N144="zákl. přenesená",J144,0)</f>
        <v>0</v>
      </c>
      <c r="BH144" s="168">
        <f>IF(N144="sníž. přenesená",J144,0)</f>
        <v>0</v>
      </c>
      <c r="BI144" s="168">
        <f>IF(N144="nulová",J144,0)</f>
        <v>0</v>
      </c>
      <c r="BJ144" s="19" t="s">
        <v>22</v>
      </c>
      <c r="BK144" s="168">
        <f>ROUND(I144*H144,2)</f>
        <v>0</v>
      </c>
      <c r="BL144" s="19" t="s">
        <v>124</v>
      </c>
      <c r="BM144" s="167" t="s">
        <v>177</v>
      </c>
    </row>
    <row r="145" spans="1:65" s="2" customFormat="1" ht="29.25">
      <c r="A145" s="34"/>
      <c r="B145" s="35"/>
      <c r="C145" s="34"/>
      <c r="D145" s="169" t="s">
        <v>126</v>
      </c>
      <c r="E145" s="34"/>
      <c r="F145" s="170" t="s">
        <v>176</v>
      </c>
      <c r="G145" s="34"/>
      <c r="H145" s="34"/>
      <c r="I145" s="93"/>
      <c r="J145" s="34"/>
      <c r="K145" s="34"/>
      <c r="L145" s="35"/>
      <c r="M145" s="171"/>
      <c r="N145" s="172"/>
      <c r="O145" s="55"/>
      <c r="P145" s="55"/>
      <c r="Q145" s="55"/>
      <c r="R145" s="55"/>
      <c r="S145" s="55"/>
      <c r="T145" s="56"/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T145" s="19" t="s">
        <v>126</v>
      </c>
      <c r="AU145" s="19" t="s">
        <v>84</v>
      </c>
    </row>
    <row r="146" spans="1:65" s="13" customFormat="1" ht="11.25">
      <c r="B146" s="173"/>
      <c r="D146" s="169" t="s">
        <v>127</v>
      </c>
      <c r="E146" s="174" t="s">
        <v>3</v>
      </c>
      <c r="F146" s="175" t="s">
        <v>178</v>
      </c>
      <c r="H146" s="176">
        <v>168.935</v>
      </c>
      <c r="I146" s="177"/>
      <c r="L146" s="173"/>
      <c r="M146" s="178"/>
      <c r="N146" s="179"/>
      <c r="O146" s="179"/>
      <c r="P146" s="179"/>
      <c r="Q146" s="179"/>
      <c r="R146" s="179"/>
      <c r="S146" s="179"/>
      <c r="T146" s="180"/>
      <c r="AT146" s="174" t="s">
        <v>127</v>
      </c>
      <c r="AU146" s="174" t="s">
        <v>84</v>
      </c>
      <c r="AV146" s="13" t="s">
        <v>84</v>
      </c>
      <c r="AW146" s="13" t="s">
        <v>37</v>
      </c>
      <c r="AX146" s="13" t="s">
        <v>22</v>
      </c>
      <c r="AY146" s="174" t="s">
        <v>118</v>
      </c>
    </row>
    <row r="147" spans="1:65" s="14" customFormat="1" ht="11.25">
      <c r="B147" s="181"/>
      <c r="D147" s="169" t="s">
        <v>127</v>
      </c>
      <c r="E147" s="182" t="s">
        <v>3</v>
      </c>
      <c r="F147" s="183" t="s">
        <v>147</v>
      </c>
      <c r="H147" s="182" t="s">
        <v>3</v>
      </c>
      <c r="I147" s="184"/>
      <c r="L147" s="181"/>
      <c r="M147" s="185"/>
      <c r="N147" s="186"/>
      <c r="O147" s="186"/>
      <c r="P147" s="186"/>
      <c r="Q147" s="186"/>
      <c r="R147" s="186"/>
      <c r="S147" s="186"/>
      <c r="T147" s="187"/>
      <c r="AT147" s="182" t="s">
        <v>127</v>
      </c>
      <c r="AU147" s="182" t="s">
        <v>84</v>
      </c>
      <c r="AV147" s="14" t="s">
        <v>22</v>
      </c>
      <c r="AW147" s="14" t="s">
        <v>37</v>
      </c>
      <c r="AX147" s="14" t="s">
        <v>75</v>
      </c>
      <c r="AY147" s="182" t="s">
        <v>118</v>
      </c>
    </row>
    <row r="148" spans="1:65" s="2" customFormat="1" ht="44.25" customHeight="1">
      <c r="A148" s="34"/>
      <c r="B148" s="154"/>
      <c r="C148" s="155" t="s">
        <v>27</v>
      </c>
      <c r="D148" s="155" t="s">
        <v>120</v>
      </c>
      <c r="E148" s="156" t="s">
        <v>179</v>
      </c>
      <c r="F148" s="157" t="s">
        <v>180</v>
      </c>
      <c r="G148" s="158" t="s">
        <v>136</v>
      </c>
      <c r="H148" s="159">
        <v>337.87</v>
      </c>
      <c r="I148" s="160"/>
      <c r="J148" s="161">
        <f>ROUND(I148*H148,2)</f>
        <v>0</v>
      </c>
      <c r="K148" s="162"/>
      <c r="L148" s="35"/>
      <c r="M148" s="163" t="s">
        <v>3</v>
      </c>
      <c r="N148" s="164" t="s">
        <v>46</v>
      </c>
      <c r="O148" s="55"/>
      <c r="P148" s="165">
        <f>O148*H148</f>
        <v>0</v>
      </c>
      <c r="Q148" s="165">
        <v>0</v>
      </c>
      <c r="R148" s="165">
        <f>Q148*H148</f>
        <v>0</v>
      </c>
      <c r="S148" s="165">
        <v>0</v>
      </c>
      <c r="T148" s="166">
        <f>S148*H148</f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167" t="s">
        <v>124</v>
      </c>
      <c r="AT148" s="167" t="s">
        <v>120</v>
      </c>
      <c r="AU148" s="167" t="s">
        <v>84</v>
      </c>
      <c r="AY148" s="19" t="s">
        <v>118</v>
      </c>
      <c r="BE148" s="168">
        <f>IF(N148="základní",J148,0)</f>
        <v>0</v>
      </c>
      <c r="BF148" s="168">
        <f>IF(N148="snížená",J148,0)</f>
        <v>0</v>
      </c>
      <c r="BG148" s="168">
        <f>IF(N148="zákl. přenesená",J148,0)</f>
        <v>0</v>
      </c>
      <c r="BH148" s="168">
        <f>IF(N148="sníž. přenesená",J148,0)</f>
        <v>0</v>
      </c>
      <c r="BI148" s="168">
        <f>IF(N148="nulová",J148,0)</f>
        <v>0</v>
      </c>
      <c r="BJ148" s="19" t="s">
        <v>22</v>
      </c>
      <c r="BK148" s="168">
        <f>ROUND(I148*H148,2)</f>
        <v>0</v>
      </c>
      <c r="BL148" s="19" t="s">
        <v>124</v>
      </c>
      <c r="BM148" s="167" t="s">
        <v>181</v>
      </c>
    </row>
    <row r="149" spans="1:65" s="2" customFormat="1" ht="39">
      <c r="A149" s="34"/>
      <c r="B149" s="35"/>
      <c r="C149" s="34"/>
      <c r="D149" s="169" t="s">
        <v>126</v>
      </c>
      <c r="E149" s="34"/>
      <c r="F149" s="170" t="s">
        <v>180</v>
      </c>
      <c r="G149" s="34"/>
      <c r="H149" s="34"/>
      <c r="I149" s="93"/>
      <c r="J149" s="34"/>
      <c r="K149" s="34"/>
      <c r="L149" s="35"/>
      <c r="M149" s="171"/>
      <c r="N149" s="172"/>
      <c r="O149" s="55"/>
      <c r="P149" s="55"/>
      <c r="Q149" s="55"/>
      <c r="R149" s="55"/>
      <c r="S149" s="55"/>
      <c r="T149" s="56"/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T149" s="19" t="s">
        <v>126</v>
      </c>
      <c r="AU149" s="19" t="s">
        <v>84</v>
      </c>
    </row>
    <row r="150" spans="1:65" s="13" customFormat="1" ht="11.25">
      <c r="B150" s="173"/>
      <c r="D150" s="169" t="s">
        <v>127</v>
      </c>
      <c r="E150" s="174" t="s">
        <v>3</v>
      </c>
      <c r="F150" s="175" t="s">
        <v>182</v>
      </c>
      <c r="H150" s="176">
        <v>337.87</v>
      </c>
      <c r="I150" s="177"/>
      <c r="L150" s="173"/>
      <c r="M150" s="178"/>
      <c r="N150" s="179"/>
      <c r="O150" s="179"/>
      <c r="P150" s="179"/>
      <c r="Q150" s="179"/>
      <c r="R150" s="179"/>
      <c r="S150" s="179"/>
      <c r="T150" s="180"/>
      <c r="AT150" s="174" t="s">
        <v>127</v>
      </c>
      <c r="AU150" s="174" t="s">
        <v>84</v>
      </c>
      <c r="AV150" s="13" t="s">
        <v>84</v>
      </c>
      <c r="AW150" s="13" t="s">
        <v>37</v>
      </c>
      <c r="AX150" s="13" t="s">
        <v>22</v>
      </c>
      <c r="AY150" s="174" t="s">
        <v>118</v>
      </c>
    </row>
    <row r="151" spans="1:65" s="14" customFormat="1" ht="11.25">
      <c r="B151" s="181"/>
      <c r="D151" s="169" t="s">
        <v>127</v>
      </c>
      <c r="E151" s="182" t="s">
        <v>3</v>
      </c>
      <c r="F151" s="183" t="s">
        <v>147</v>
      </c>
      <c r="H151" s="182" t="s">
        <v>3</v>
      </c>
      <c r="I151" s="184"/>
      <c r="L151" s="181"/>
      <c r="M151" s="185"/>
      <c r="N151" s="186"/>
      <c r="O151" s="186"/>
      <c r="P151" s="186"/>
      <c r="Q151" s="186"/>
      <c r="R151" s="186"/>
      <c r="S151" s="186"/>
      <c r="T151" s="187"/>
      <c r="AT151" s="182" t="s">
        <v>127</v>
      </c>
      <c r="AU151" s="182" t="s">
        <v>84</v>
      </c>
      <c r="AV151" s="14" t="s">
        <v>22</v>
      </c>
      <c r="AW151" s="14" t="s">
        <v>37</v>
      </c>
      <c r="AX151" s="14" t="s">
        <v>75</v>
      </c>
      <c r="AY151" s="182" t="s">
        <v>118</v>
      </c>
    </row>
    <row r="152" spans="1:65" s="2" customFormat="1" ht="55.5" customHeight="1">
      <c r="A152" s="34"/>
      <c r="B152" s="154"/>
      <c r="C152" s="155" t="s">
        <v>183</v>
      </c>
      <c r="D152" s="155" t="s">
        <v>120</v>
      </c>
      <c r="E152" s="156" t="s">
        <v>184</v>
      </c>
      <c r="F152" s="157" t="s">
        <v>185</v>
      </c>
      <c r="G152" s="158" t="s">
        <v>136</v>
      </c>
      <c r="H152" s="159">
        <v>675.74</v>
      </c>
      <c r="I152" s="160"/>
      <c r="J152" s="161">
        <f>ROUND(I152*H152,2)</f>
        <v>0</v>
      </c>
      <c r="K152" s="162"/>
      <c r="L152" s="35"/>
      <c r="M152" s="163" t="s">
        <v>3</v>
      </c>
      <c r="N152" s="164" t="s">
        <v>46</v>
      </c>
      <c r="O152" s="55"/>
      <c r="P152" s="165">
        <f>O152*H152</f>
        <v>0</v>
      </c>
      <c r="Q152" s="165">
        <v>0</v>
      </c>
      <c r="R152" s="165">
        <f>Q152*H152</f>
        <v>0</v>
      </c>
      <c r="S152" s="165">
        <v>0</v>
      </c>
      <c r="T152" s="166">
        <f>S152*H152</f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167" t="s">
        <v>124</v>
      </c>
      <c r="AT152" s="167" t="s">
        <v>120</v>
      </c>
      <c r="AU152" s="167" t="s">
        <v>84</v>
      </c>
      <c r="AY152" s="19" t="s">
        <v>118</v>
      </c>
      <c r="BE152" s="168">
        <f>IF(N152="základní",J152,0)</f>
        <v>0</v>
      </c>
      <c r="BF152" s="168">
        <f>IF(N152="snížená",J152,0)</f>
        <v>0</v>
      </c>
      <c r="BG152" s="168">
        <f>IF(N152="zákl. přenesená",J152,0)</f>
        <v>0</v>
      </c>
      <c r="BH152" s="168">
        <f>IF(N152="sníž. přenesená",J152,0)</f>
        <v>0</v>
      </c>
      <c r="BI152" s="168">
        <f>IF(N152="nulová",J152,0)</f>
        <v>0</v>
      </c>
      <c r="BJ152" s="19" t="s">
        <v>22</v>
      </c>
      <c r="BK152" s="168">
        <f>ROUND(I152*H152,2)</f>
        <v>0</v>
      </c>
      <c r="BL152" s="19" t="s">
        <v>124</v>
      </c>
      <c r="BM152" s="167" t="s">
        <v>186</v>
      </c>
    </row>
    <row r="153" spans="1:65" s="2" customFormat="1" ht="39">
      <c r="A153" s="34"/>
      <c r="B153" s="35"/>
      <c r="C153" s="34"/>
      <c r="D153" s="169" t="s">
        <v>126</v>
      </c>
      <c r="E153" s="34"/>
      <c r="F153" s="170" t="s">
        <v>185</v>
      </c>
      <c r="G153" s="34"/>
      <c r="H153" s="34"/>
      <c r="I153" s="93"/>
      <c r="J153" s="34"/>
      <c r="K153" s="34"/>
      <c r="L153" s="35"/>
      <c r="M153" s="171"/>
      <c r="N153" s="172"/>
      <c r="O153" s="55"/>
      <c r="P153" s="55"/>
      <c r="Q153" s="55"/>
      <c r="R153" s="55"/>
      <c r="S153" s="55"/>
      <c r="T153" s="56"/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T153" s="19" t="s">
        <v>126</v>
      </c>
      <c r="AU153" s="19" t="s">
        <v>84</v>
      </c>
    </row>
    <row r="154" spans="1:65" s="13" customFormat="1" ht="11.25">
      <c r="B154" s="173"/>
      <c r="D154" s="169" t="s">
        <v>127</v>
      </c>
      <c r="E154" s="174" t="s">
        <v>3</v>
      </c>
      <c r="F154" s="175" t="s">
        <v>187</v>
      </c>
      <c r="H154" s="176">
        <v>675.74</v>
      </c>
      <c r="I154" s="177"/>
      <c r="L154" s="173"/>
      <c r="M154" s="178"/>
      <c r="N154" s="179"/>
      <c r="O154" s="179"/>
      <c r="P154" s="179"/>
      <c r="Q154" s="179"/>
      <c r="R154" s="179"/>
      <c r="S154" s="179"/>
      <c r="T154" s="180"/>
      <c r="AT154" s="174" t="s">
        <v>127</v>
      </c>
      <c r="AU154" s="174" t="s">
        <v>84</v>
      </c>
      <c r="AV154" s="13" t="s">
        <v>84</v>
      </c>
      <c r="AW154" s="13" t="s">
        <v>37</v>
      </c>
      <c r="AX154" s="13" t="s">
        <v>22</v>
      </c>
      <c r="AY154" s="174" t="s">
        <v>118</v>
      </c>
    </row>
    <row r="155" spans="1:65" s="2" customFormat="1" ht="16.5" customHeight="1">
      <c r="A155" s="34"/>
      <c r="B155" s="154"/>
      <c r="C155" s="155" t="s">
        <v>188</v>
      </c>
      <c r="D155" s="155" t="s">
        <v>120</v>
      </c>
      <c r="E155" s="156" t="s">
        <v>189</v>
      </c>
      <c r="F155" s="157" t="s">
        <v>190</v>
      </c>
      <c r="G155" s="158" t="s">
        <v>136</v>
      </c>
      <c r="H155" s="159">
        <v>337.87</v>
      </c>
      <c r="I155" s="160"/>
      <c r="J155" s="161">
        <f>ROUND(I155*H155,2)</f>
        <v>0</v>
      </c>
      <c r="K155" s="162"/>
      <c r="L155" s="35"/>
      <c r="M155" s="163" t="s">
        <v>3</v>
      </c>
      <c r="N155" s="164" t="s">
        <v>46</v>
      </c>
      <c r="O155" s="55"/>
      <c r="P155" s="165">
        <f>O155*H155</f>
        <v>0</v>
      </c>
      <c r="Q155" s="165">
        <v>0</v>
      </c>
      <c r="R155" s="165">
        <f>Q155*H155</f>
        <v>0</v>
      </c>
      <c r="S155" s="165">
        <v>0</v>
      </c>
      <c r="T155" s="166">
        <f>S155*H155</f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167" t="s">
        <v>124</v>
      </c>
      <c r="AT155" s="167" t="s">
        <v>120</v>
      </c>
      <c r="AU155" s="167" t="s">
        <v>84</v>
      </c>
      <c r="AY155" s="19" t="s">
        <v>118</v>
      </c>
      <c r="BE155" s="168">
        <f>IF(N155="základní",J155,0)</f>
        <v>0</v>
      </c>
      <c r="BF155" s="168">
        <f>IF(N155="snížená",J155,0)</f>
        <v>0</v>
      </c>
      <c r="BG155" s="168">
        <f>IF(N155="zákl. přenesená",J155,0)</f>
        <v>0</v>
      </c>
      <c r="BH155" s="168">
        <f>IF(N155="sníž. přenesená",J155,0)</f>
        <v>0</v>
      </c>
      <c r="BI155" s="168">
        <f>IF(N155="nulová",J155,0)</f>
        <v>0</v>
      </c>
      <c r="BJ155" s="19" t="s">
        <v>22</v>
      </c>
      <c r="BK155" s="168">
        <f>ROUND(I155*H155,2)</f>
        <v>0</v>
      </c>
      <c r="BL155" s="19" t="s">
        <v>124</v>
      </c>
      <c r="BM155" s="167" t="s">
        <v>191</v>
      </c>
    </row>
    <row r="156" spans="1:65" s="2" customFormat="1" ht="11.25">
      <c r="A156" s="34"/>
      <c r="B156" s="35"/>
      <c r="C156" s="34"/>
      <c r="D156" s="169" t="s">
        <v>126</v>
      </c>
      <c r="E156" s="34"/>
      <c r="F156" s="170" t="s">
        <v>190</v>
      </c>
      <c r="G156" s="34"/>
      <c r="H156" s="34"/>
      <c r="I156" s="93"/>
      <c r="J156" s="34"/>
      <c r="K156" s="34"/>
      <c r="L156" s="35"/>
      <c r="M156" s="171"/>
      <c r="N156" s="172"/>
      <c r="O156" s="55"/>
      <c r="P156" s="55"/>
      <c r="Q156" s="55"/>
      <c r="R156" s="55"/>
      <c r="S156" s="55"/>
      <c r="T156" s="56"/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T156" s="19" t="s">
        <v>126</v>
      </c>
      <c r="AU156" s="19" t="s">
        <v>84</v>
      </c>
    </row>
    <row r="157" spans="1:65" s="2" customFormat="1" ht="21.75" customHeight="1">
      <c r="A157" s="34"/>
      <c r="B157" s="154"/>
      <c r="C157" s="155" t="s">
        <v>192</v>
      </c>
      <c r="D157" s="155" t="s">
        <v>120</v>
      </c>
      <c r="E157" s="156" t="s">
        <v>193</v>
      </c>
      <c r="F157" s="157" t="s">
        <v>194</v>
      </c>
      <c r="G157" s="158" t="s">
        <v>195</v>
      </c>
      <c r="H157" s="159">
        <v>608.16600000000005</v>
      </c>
      <c r="I157" s="160"/>
      <c r="J157" s="161">
        <f>ROUND(I157*H157,2)</f>
        <v>0</v>
      </c>
      <c r="K157" s="162"/>
      <c r="L157" s="35"/>
      <c r="M157" s="163" t="s">
        <v>3</v>
      </c>
      <c r="N157" s="164" t="s">
        <v>46</v>
      </c>
      <c r="O157" s="55"/>
      <c r="P157" s="165">
        <f>O157*H157</f>
        <v>0</v>
      </c>
      <c r="Q157" s="165">
        <v>0</v>
      </c>
      <c r="R157" s="165">
        <f>Q157*H157</f>
        <v>0</v>
      </c>
      <c r="S157" s="165">
        <v>0</v>
      </c>
      <c r="T157" s="166">
        <f>S157*H157</f>
        <v>0</v>
      </c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167" t="s">
        <v>124</v>
      </c>
      <c r="AT157" s="167" t="s">
        <v>120</v>
      </c>
      <c r="AU157" s="167" t="s">
        <v>84</v>
      </c>
      <c r="AY157" s="19" t="s">
        <v>118</v>
      </c>
      <c r="BE157" s="168">
        <f>IF(N157="základní",J157,0)</f>
        <v>0</v>
      </c>
      <c r="BF157" s="168">
        <f>IF(N157="snížená",J157,0)</f>
        <v>0</v>
      </c>
      <c r="BG157" s="168">
        <f>IF(N157="zákl. přenesená",J157,0)</f>
        <v>0</v>
      </c>
      <c r="BH157" s="168">
        <f>IF(N157="sníž. přenesená",J157,0)</f>
        <v>0</v>
      </c>
      <c r="BI157" s="168">
        <f>IF(N157="nulová",J157,0)</f>
        <v>0</v>
      </c>
      <c r="BJ157" s="19" t="s">
        <v>22</v>
      </c>
      <c r="BK157" s="168">
        <f>ROUND(I157*H157,2)</f>
        <v>0</v>
      </c>
      <c r="BL157" s="19" t="s">
        <v>124</v>
      </c>
      <c r="BM157" s="167" t="s">
        <v>196</v>
      </c>
    </row>
    <row r="158" spans="1:65" s="2" customFormat="1" ht="19.5">
      <c r="A158" s="34"/>
      <c r="B158" s="35"/>
      <c r="C158" s="34"/>
      <c r="D158" s="169" t="s">
        <v>126</v>
      </c>
      <c r="E158" s="34"/>
      <c r="F158" s="170" t="s">
        <v>194</v>
      </c>
      <c r="G158" s="34"/>
      <c r="H158" s="34"/>
      <c r="I158" s="93"/>
      <c r="J158" s="34"/>
      <c r="K158" s="34"/>
      <c r="L158" s="35"/>
      <c r="M158" s="171"/>
      <c r="N158" s="172"/>
      <c r="O158" s="55"/>
      <c r="P158" s="55"/>
      <c r="Q158" s="55"/>
      <c r="R158" s="55"/>
      <c r="S158" s="55"/>
      <c r="T158" s="56"/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T158" s="19" t="s">
        <v>126</v>
      </c>
      <c r="AU158" s="19" t="s">
        <v>84</v>
      </c>
    </row>
    <row r="159" spans="1:65" s="13" customFormat="1" ht="11.25">
      <c r="B159" s="173"/>
      <c r="D159" s="169" t="s">
        <v>127</v>
      </c>
      <c r="E159" s="174" t="s">
        <v>3</v>
      </c>
      <c r="F159" s="175" t="s">
        <v>197</v>
      </c>
      <c r="H159" s="176">
        <v>608.16600000000005</v>
      </c>
      <c r="I159" s="177"/>
      <c r="L159" s="173"/>
      <c r="M159" s="178"/>
      <c r="N159" s="179"/>
      <c r="O159" s="179"/>
      <c r="P159" s="179"/>
      <c r="Q159" s="179"/>
      <c r="R159" s="179"/>
      <c r="S159" s="179"/>
      <c r="T159" s="180"/>
      <c r="AT159" s="174" t="s">
        <v>127</v>
      </c>
      <c r="AU159" s="174" t="s">
        <v>84</v>
      </c>
      <c r="AV159" s="13" t="s">
        <v>84</v>
      </c>
      <c r="AW159" s="13" t="s">
        <v>37</v>
      </c>
      <c r="AX159" s="13" t="s">
        <v>22</v>
      </c>
      <c r="AY159" s="174" t="s">
        <v>118</v>
      </c>
    </row>
    <row r="160" spans="1:65" s="2" customFormat="1" ht="33" customHeight="1">
      <c r="A160" s="34"/>
      <c r="B160" s="154"/>
      <c r="C160" s="155" t="s">
        <v>198</v>
      </c>
      <c r="D160" s="155" t="s">
        <v>120</v>
      </c>
      <c r="E160" s="156" t="s">
        <v>199</v>
      </c>
      <c r="F160" s="157" t="s">
        <v>200</v>
      </c>
      <c r="G160" s="158" t="s">
        <v>136</v>
      </c>
      <c r="H160" s="159">
        <v>196.9</v>
      </c>
      <c r="I160" s="160"/>
      <c r="J160" s="161">
        <f>ROUND(I160*H160,2)</f>
        <v>0</v>
      </c>
      <c r="K160" s="162"/>
      <c r="L160" s="35"/>
      <c r="M160" s="163" t="s">
        <v>3</v>
      </c>
      <c r="N160" s="164" t="s">
        <v>46</v>
      </c>
      <c r="O160" s="55"/>
      <c r="P160" s="165">
        <f>O160*H160</f>
        <v>0</v>
      </c>
      <c r="Q160" s="165">
        <v>0</v>
      </c>
      <c r="R160" s="165">
        <f>Q160*H160</f>
        <v>0</v>
      </c>
      <c r="S160" s="165">
        <v>0</v>
      </c>
      <c r="T160" s="166">
        <f>S160*H160</f>
        <v>0</v>
      </c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R160" s="167" t="s">
        <v>124</v>
      </c>
      <c r="AT160" s="167" t="s">
        <v>120</v>
      </c>
      <c r="AU160" s="167" t="s">
        <v>84</v>
      </c>
      <c r="AY160" s="19" t="s">
        <v>118</v>
      </c>
      <c r="BE160" s="168">
        <f>IF(N160="základní",J160,0)</f>
        <v>0</v>
      </c>
      <c r="BF160" s="168">
        <f>IF(N160="snížená",J160,0)</f>
        <v>0</v>
      </c>
      <c r="BG160" s="168">
        <f>IF(N160="zákl. přenesená",J160,0)</f>
        <v>0</v>
      </c>
      <c r="BH160" s="168">
        <f>IF(N160="sníž. přenesená",J160,0)</f>
        <v>0</v>
      </c>
      <c r="BI160" s="168">
        <f>IF(N160="nulová",J160,0)</f>
        <v>0</v>
      </c>
      <c r="BJ160" s="19" t="s">
        <v>22</v>
      </c>
      <c r="BK160" s="168">
        <f>ROUND(I160*H160,2)</f>
        <v>0</v>
      </c>
      <c r="BL160" s="19" t="s">
        <v>124</v>
      </c>
      <c r="BM160" s="167" t="s">
        <v>201</v>
      </c>
    </row>
    <row r="161" spans="1:65" s="2" customFormat="1" ht="29.25">
      <c r="A161" s="34"/>
      <c r="B161" s="35"/>
      <c r="C161" s="34"/>
      <c r="D161" s="169" t="s">
        <v>126</v>
      </c>
      <c r="E161" s="34"/>
      <c r="F161" s="170" t="s">
        <v>200</v>
      </c>
      <c r="G161" s="34"/>
      <c r="H161" s="34"/>
      <c r="I161" s="93"/>
      <c r="J161" s="34"/>
      <c r="K161" s="34"/>
      <c r="L161" s="35"/>
      <c r="M161" s="171"/>
      <c r="N161" s="172"/>
      <c r="O161" s="55"/>
      <c r="P161" s="55"/>
      <c r="Q161" s="55"/>
      <c r="R161" s="55"/>
      <c r="S161" s="55"/>
      <c r="T161" s="56"/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T161" s="19" t="s">
        <v>126</v>
      </c>
      <c r="AU161" s="19" t="s">
        <v>84</v>
      </c>
    </row>
    <row r="162" spans="1:65" s="13" customFormat="1" ht="22.5">
      <c r="B162" s="173"/>
      <c r="D162" s="169" t="s">
        <v>127</v>
      </c>
      <c r="E162" s="174" t="s">
        <v>3</v>
      </c>
      <c r="F162" s="175" t="s">
        <v>202</v>
      </c>
      <c r="H162" s="176">
        <v>196.9</v>
      </c>
      <c r="I162" s="177"/>
      <c r="L162" s="173"/>
      <c r="M162" s="178"/>
      <c r="N162" s="179"/>
      <c r="O162" s="179"/>
      <c r="P162" s="179"/>
      <c r="Q162" s="179"/>
      <c r="R162" s="179"/>
      <c r="S162" s="179"/>
      <c r="T162" s="180"/>
      <c r="AT162" s="174" t="s">
        <v>127</v>
      </c>
      <c r="AU162" s="174" t="s">
        <v>84</v>
      </c>
      <c r="AV162" s="13" t="s">
        <v>84</v>
      </c>
      <c r="AW162" s="13" t="s">
        <v>37</v>
      </c>
      <c r="AX162" s="13" t="s">
        <v>22</v>
      </c>
      <c r="AY162" s="174" t="s">
        <v>118</v>
      </c>
    </row>
    <row r="163" spans="1:65" s="14" customFormat="1" ht="11.25">
      <c r="B163" s="181"/>
      <c r="D163" s="169" t="s">
        <v>127</v>
      </c>
      <c r="E163" s="182" t="s">
        <v>3</v>
      </c>
      <c r="F163" s="183" t="s">
        <v>147</v>
      </c>
      <c r="H163" s="182" t="s">
        <v>3</v>
      </c>
      <c r="I163" s="184"/>
      <c r="L163" s="181"/>
      <c r="M163" s="185"/>
      <c r="N163" s="186"/>
      <c r="O163" s="186"/>
      <c r="P163" s="186"/>
      <c r="Q163" s="186"/>
      <c r="R163" s="186"/>
      <c r="S163" s="186"/>
      <c r="T163" s="187"/>
      <c r="AT163" s="182" t="s">
        <v>127</v>
      </c>
      <c r="AU163" s="182" t="s">
        <v>84</v>
      </c>
      <c r="AV163" s="14" t="s">
        <v>22</v>
      </c>
      <c r="AW163" s="14" t="s">
        <v>37</v>
      </c>
      <c r="AX163" s="14" t="s">
        <v>75</v>
      </c>
      <c r="AY163" s="182" t="s">
        <v>118</v>
      </c>
    </row>
    <row r="164" spans="1:65" s="2" customFormat="1" ht="33" customHeight="1">
      <c r="A164" s="34"/>
      <c r="B164" s="154"/>
      <c r="C164" s="204" t="s">
        <v>9</v>
      </c>
      <c r="D164" s="204" t="s">
        <v>203</v>
      </c>
      <c r="E164" s="205" t="s">
        <v>204</v>
      </c>
      <c r="F164" s="206" t="s">
        <v>205</v>
      </c>
      <c r="G164" s="207" t="s">
        <v>195</v>
      </c>
      <c r="H164" s="208">
        <v>393.8</v>
      </c>
      <c r="I164" s="209"/>
      <c r="J164" s="210">
        <f>ROUND(I164*H164,2)</f>
        <v>0</v>
      </c>
      <c r="K164" s="211"/>
      <c r="L164" s="212"/>
      <c r="M164" s="213" t="s">
        <v>3</v>
      </c>
      <c r="N164" s="214" t="s">
        <v>46</v>
      </c>
      <c r="O164" s="55"/>
      <c r="P164" s="165">
        <f>O164*H164</f>
        <v>0</v>
      </c>
      <c r="Q164" s="165">
        <v>1</v>
      </c>
      <c r="R164" s="165">
        <f>Q164*H164</f>
        <v>393.8</v>
      </c>
      <c r="S164" s="165">
        <v>0</v>
      </c>
      <c r="T164" s="166">
        <f>S164*H164</f>
        <v>0</v>
      </c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R164" s="167" t="s">
        <v>170</v>
      </c>
      <c r="AT164" s="167" t="s">
        <v>203</v>
      </c>
      <c r="AU164" s="167" t="s">
        <v>84</v>
      </c>
      <c r="AY164" s="19" t="s">
        <v>118</v>
      </c>
      <c r="BE164" s="168">
        <f>IF(N164="základní",J164,0)</f>
        <v>0</v>
      </c>
      <c r="BF164" s="168">
        <f>IF(N164="snížená",J164,0)</f>
        <v>0</v>
      </c>
      <c r="BG164" s="168">
        <f>IF(N164="zákl. přenesená",J164,0)</f>
        <v>0</v>
      </c>
      <c r="BH164" s="168">
        <f>IF(N164="sníž. přenesená",J164,0)</f>
        <v>0</v>
      </c>
      <c r="BI164" s="168">
        <f>IF(N164="nulová",J164,0)</f>
        <v>0</v>
      </c>
      <c r="BJ164" s="19" t="s">
        <v>22</v>
      </c>
      <c r="BK164" s="168">
        <f>ROUND(I164*H164,2)</f>
        <v>0</v>
      </c>
      <c r="BL164" s="19" t="s">
        <v>124</v>
      </c>
      <c r="BM164" s="167" t="s">
        <v>206</v>
      </c>
    </row>
    <row r="165" spans="1:65" s="2" customFormat="1" ht="19.5">
      <c r="A165" s="34"/>
      <c r="B165" s="35"/>
      <c r="C165" s="34"/>
      <c r="D165" s="169" t="s">
        <v>126</v>
      </c>
      <c r="E165" s="34"/>
      <c r="F165" s="170" t="s">
        <v>205</v>
      </c>
      <c r="G165" s="34"/>
      <c r="H165" s="34"/>
      <c r="I165" s="93"/>
      <c r="J165" s="34"/>
      <c r="K165" s="34"/>
      <c r="L165" s="35"/>
      <c r="M165" s="171"/>
      <c r="N165" s="172"/>
      <c r="O165" s="55"/>
      <c r="P165" s="55"/>
      <c r="Q165" s="55"/>
      <c r="R165" s="55"/>
      <c r="S165" s="55"/>
      <c r="T165" s="56"/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T165" s="19" t="s">
        <v>126</v>
      </c>
      <c r="AU165" s="19" t="s">
        <v>84</v>
      </c>
    </row>
    <row r="166" spans="1:65" s="13" customFormat="1" ht="11.25">
      <c r="B166" s="173"/>
      <c r="D166" s="169" t="s">
        <v>127</v>
      </c>
      <c r="E166" s="174" t="s">
        <v>3</v>
      </c>
      <c r="F166" s="175" t="s">
        <v>207</v>
      </c>
      <c r="H166" s="176">
        <v>393.8</v>
      </c>
      <c r="I166" s="177"/>
      <c r="L166" s="173"/>
      <c r="M166" s="178"/>
      <c r="N166" s="179"/>
      <c r="O166" s="179"/>
      <c r="P166" s="179"/>
      <c r="Q166" s="179"/>
      <c r="R166" s="179"/>
      <c r="S166" s="179"/>
      <c r="T166" s="180"/>
      <c r="AT166" s="174" t="s">
        <v>127</v>
      </c>
      <c r="AU166" s="174" t="s">
        <v>84</v>
      </c>
      <c r="AV166" s="13" t="s">
        <v>84</v>
      </c>
      <c r="AW166" s="13" t="s">
        <v>37</v>
      </c>
      <c r="AX166" s="13" t="s">
        <v>22</v>
      </c>
      <c r="AY166" s="174" t="s">
        <v>118</v>
      </c>
    </row>
    <row r="167" spans="1:65" s="2" customFormat="1" ht="55.5" customHeight="1">
      <c r="A167" s="34"/>
      <c r="B167" s="154"/>
      <c r="C167" s="155" t="s">
        <v>208</v>
      </c>
      <c r="D167" s="155" t="s">
        <v>120</v>
      </c>
      <c r="E167" s="156" t="s">
        <v>209</v>
      </c>
      <c r="F167" s="157" t="s">
        <v>210</v>
      </c>
      <c r="G167" s="158" t="s">
        <v>136</v>
      </c>
      <c r="H167" s="159">
        <v>106.967</v>
      </c>
      <c r="I167" s="160"/>
      <c r="J167" s="161">
        <f>ROUND(I167*H167,2)</f>
        <v>0</v>
      </c>
      <c r="K167" s="162"/>
      <c r="L167" s="35"/>
      <c r="M167" s="163" t="s">
        <v>3</v>
      </c>
      <c r="N167" s="164" t="s">
        <v>46</v>
      </c>
      <c r="O167" s="55"/>
      <c r="P167" s="165">
        <f>O167*H167</f>
        <v>0</v>
      </c>
      <c r="Q167" s="165">
        <v>0</v>
      </c>
      <c r="R167" s="165">
        <f>Q167*H167</f>
        <v>0</v>
      </c>
      <c r="S167" s="165">
        <v>0</v>
      </c>
      <c r="T167" s="166">
        <f>S167*H167</f>
        <v>0</v>
      </c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R167" s="167" t="s">
        <v>124</v>
      </c>
      <c r="AT167" s="167" t="s">
        <v>120</v>
      </c>
      <c r="AU167" s="167" t="s">
        <v>84</v>
      </c>
      <c r="AY167" s="19" t="s">
        <v>118</v>
      </c>
      <c r="BE167" s="168">
        <f>IF(N167="základní",J167,0)</f>
        <v>0</v>
      </c>
      <c r="BF167" s="168">
        <f>IF(N167="snížená",J167,0)</f>
        <v>0</v>
      </c>
      <c r="BG167" s="168">
        <f>IF(N167="zákl. přenesená",J167,0)</f>
        <v>0</v>
      </c>
      <c r="BH167" s="168">
        <f>IF(N167="sníž. přenesená",J167,0)</f>
        <v>0</v>
      </c>
      <c r="BI167" s="168">
        <f>IF(N167="nulová",J167,0)</f>
        <v>0</v>
      </c>
      <c r="BJ167" s="19" t="s">
        <v>22</v>
      </c>
      <c r="BK167" s="168">
        <f>ROUND(I167*H167,2)</f>
        <v>0</v>
      </c>
      <c r="BL167" s="19" t="s">
        <v>124</v>
      </c>
      <c r="BM167" s="167" t="s">
        <v>211</v>
      </c>
    </row>
    <row r="168" spans="1:65" s="2" customFormat="1" ht="39">
      <c r="A168" s="34"/>
      <c r="B168" s="35"/>
      <c r="C168" s="34"/>
      <c r="D168" s="169" t="s">
        <v>126</v>
      </c>
      <c r="E168" s="34"/>
      <c r="F168" s="170" t="s">
        <v>210</v>
      </c>
      <c r="G168" s="34"/>
      <c r="H168" s="34"/>
      <c r="I168" s="93"/>
      <c r="J168" s="34"/>
      <c r="K168" s="34"/>
      <c r="L168" s="35"/>
      <c r="M168" s="171"/>
      <c r="N168" s="172"/>
      <c r="O168" s="55"/>
      <c r="P168" s="55"/>
      <c r="Q168" s="55"/>
      <c r="R168" s="55"/>
      <c r="S168" s="55"/>
      <c r="T168" s="56"/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T168" s="19" t="s">
        <v>126</v>
      </c>
      <c r="AU168" s="19" t="s">
        <v>84</v>
      </c>
    </row>
    <row r="169" spans="1:65" s="14" customFormat="1" ht="11.25">
      <c r="B169" s="181"/>
      <c r="D169" s="169" t="s">
        <v>127</v>
      </c>
      <c r="E169" s="182" t="s">
        <v>3</v>
      </c>
      <c r="F169" s="183" t="s">
        <v>138</v>
      </c>
      <c r="H169" s="182" t="s">
        <v>3</v>
      </c>
      <c r="I169" s="184"/>
      <c r="L169" s="181"/>
      <c r="M169" s="185"/>
      <c r="N169" s="186"/>
      <c r="O169" s="186"/>
      <c r="P169" s="186"/>
      <c r="Q169" s="186"/>
      <c r="R169" s="186"/>
      <c r="S169" s="186"/>
      <c r="T169" s="187"/>
      <c r="AT169" s="182" t="s">
        <v>127</v>
      </c>
      <c r="AU169" s="182" t="s">
        <v>84</v>
      </c>
      <c r="AV169" s="14" t="s">
        <v>22</v>
      </c>
      <c r="AW169" s="14" t="s">
        <v>37</v>
      </c>
      <c r="AX169" s="14" t="s">
        <v>75</v>
      </c>
      <c r="AY169" s="182" t="s">
        <v>118</v>
      </c>
    </row>
    <row r="170" spans="1:65" s="13" customFormat="1" ht="11.25">
      <c r="B170" s="173"/>
      <c r="D170" s="169" t="s">
        <v>127</v>
      </c>
      <c r="E170" s="174" t="s">
        <v>3</v>
      </c>
      <c r="F170" s="175" t="s">
        <v>212</v>
      </c>
      <c r="H170" s="176">
        <v>15.975</v>
      </c>
      <c r="I170" s="177"/>
      <c r="L170" s="173"/>
      <c r="M170" s="178"/>
      <c r="N170" s="179"/>
      <c r="O170" s="179"/>
      <c r="P170" s="179"/>
      <c r="Q170" s="179"/>
      <c r="R170" s="179"/>
      <c r="S170" s="179"/>
      <c r="T170" s="180"/>
      <c r="AT170" s="174" t="s">
        <v>127</v>
      </c>
      <c r="AU170" s="174" t="s">
        <v>84</v>
      </c>
      <c r="AV170" s="13" t="s">
        <v>84</v>
      </c>
      <c r="AW170" s="13" t="s">
        <v>37</v>
      </c>
      <c r="AX170" s="13" t="s">
        <v>75</v>
      </c>
      <c r="AY170" s="174" t="s">
        <v>118</v>
      </c>
    </row>
    <row r="171" spans="1:65" s="15" customFormat="1" ht="11.25">
      <c r="B171" s="188"/>
      <c r="D171" s="169" t="s">
        <v>127</v>
      </c>
      <c r="E171" s="189" t="s">
        <v>3</v>
      </c>
      <c r="F171" s="190" t="s">
        <v>140</v>
      </c>
      <c r="H171" s="191">
        <v>15.975</v>
      </c>
      <c r="I171" s="192"/>
      <c r="L171" s="188"/>
      <c r="M171" s="193"/>
      <c r="N171" s="194"/>
      <c r="O171" s="194"/>
      <c r="P171" s="194"/>
      <c r="Q171" s="194"/>
      <c r="R171" s="194"/>
      <c r="S171" s="194"/>
      <c r="T171" s="195"/>
      <c r="AT171" s="189" t="s">
        <v>127</v>
      </c>
      <c r="AU171" s="189" t="s">
        <v>84</v>
      </c>
      <c r="AV171" s="15" t="s">
        <v>133</v>
      </c>
      <c r="AW171" s="15" t="s">
        <v>37</v>
      </c>
      <c r="AX171" s="15" t="s">
        <v>75</v>
      </c>
      <c r="AY171" s="189" t="s">
        <v>118</v>
      </c>
    </row>
    <row r="172" spans="1:65" s="14" customFormat="1" ht="11.25">
      <c r="B172" s="181"/>
      <c r="D172" s="169" t="s">
        <v>127</v>
      </c>
      <c r="E172" s="182" t="s">
        <v>3</v>
      </c>
      <c r="F172" s="183" t="s">
        <v>141</v>
      </c>
      <c r="H172" s="182" t="s">
        <v>3</v>
      </c>
      <c r="I172" s="184"/>
      <c r="L172" s="181"/>
      <c r="M172" s="185"/>
      <c r="N172" s="186"/>
      <c r="O172" s="186"/>
      <c r="P172" s="186"/>
      <c r="Q172" s="186"/>
      <c r="R172" s="186"/>
      <c r="S172" s="186"/>
      <c r="T172" s="187"/>
      <c r="AT172" s="182" t="s">
        <v>127</v>
      </c>
      <c r="AU172" s="182" t="s">
        <v>84</v>
      </c>
      <c r="AV172" s="14" t="s">
        <v>22</v>
      </c>
      <c r="AW172" s="14" t="s">
        <v>37</v>
      </c>
      <c r="AX172" s="14" t="s">
        <v>75</v>
      </c>
      <c r="AY172" s="182" t="s">
        <v>118</v>
      </c>
    </row>
    <row r="173" spans="1:65" s="13" customFormat="1" ht="11.25">
      <c r="B173" s="173"/>
      <c r="D173" s="169" t="s">
        <v>127</v>
      </c>
      <c r="E173" s="174" t="s">
        <v>3</v>
      </c>
      <c r="F173" s="175" t="s">
        <v>213</v>
      </c>
      <c r="H173" s="176">
        <v>100.2</v>
      </c>
      <c r="I173" s="177"/>
      <c r="L173" s="173"/>
      <c r="M173" s="178"/>
      <c r="N173" s="179"/>
      <c r="O173" s="179"/>
      <c r="P173" s="179"/>
      <c r="Q173" s="179"/>
      <c r="R173" s="179"/>
      <c r="S173" s="179"/>
      <c r="T173" s="180"/>
      <c r="AT173" s="174" t="s">
        <v>127</v>
      </c>
      <c r="AU173" s="174" t="s">
        <v>84</v>
      </c>
      <c r="AV173" s="13" t="s">
        <v>84</v>
      </c>
      <c r="AW173" s="13" t="s">
        <v>37</v>
      </c>
      <c r="AX173" s="13" t="s">
        <v>75</v>
      </c>
      <c r="AY173" s="174" t="s">
        <v>118</v>
      </c>
    </row>
    <row r="174" spans="1:65" s="13" customFormat="1" ht="11.25">
      <c r="B174" s="173"/>
      <c r="D174" s="169" t="s">
        <v>127</v>
      </c>
      <c r="E174" s="174" t="s">
        <v>3</v>
      </c>
      <c r="F174" s="175" t="s">
        <v>214</v>
      </c>
      <c r="H174" s="176">
        <v>4.2</v>
      </c>
      <c r="I174" s="177"/>
      <c r="L174" s="173"/>
      <c r="M174" s="178"/>
      <c r="N174" s="179"/>
      <c r="O174" s="179"/>
      <c r="P174" s="179"/>
      <c r="Q174" s="179"/>
      <c r="R174" s="179"/>
      <c r="S174" s="179"/>
      <c r="T174" s="180"/>
      <c r="AT174" s="174" t="s">
        <v>127</v>
      </c>
      <c r="AU174" s="174" t="s">
        <v>84</v>
      </c>
      <c r="AV174" s="13" t="s">
        <v>84</v>
      </c>
      <c r="AW174" s="13" t="s">
        <v>37</v>
      </c>
      <c r="AX174" s="13" t="s">
        <v>75</v>
      </c>
      <c r="AY174" s="174" t="s">
        <v>118</v>
      </c>
    </row>
    <row r="175" spans="1:65" s="15" customFormat="1" ht="11.25">
      <c r="B175" s="188"/>
      <c r="D175" s="169" t="s">
        <v>127</v>
      </c>
      <c r="E175" s="189" t="s">
        <v>3</v>
      </c>
      <c r="F175" s="190" t="s">
        <v>140</v>
      </c>
      <c r="H175" s="191">
        <v>104.4</v>
      </c>
      <c r="I175" s="192"/>
      <c r="L175" s="188"/>
      <c r="M175" s="193"/>
      <c r="N175" s="194"/>
      <c r="O175" s="194"/>
      <c r="P175" s="194"/>
      <c r="Q175" s="194"/>
      <c r="R175" s="194"/>
      <c r="S175" s="194"/>
      <c r="T175" s="195"/>
      <c r="AT175" s="189" t="s">
        <v>127</v>
      </c>
      <c r="AU175" s="189" t="s">
        <v>84</v>
      </c>
      <c r="AV175" s="15" t="s">
        <v>133</v>
      </c>
      <c r="AW175" s="15" t="s">
        <v>37</v>
      </c>
      <c r="AX175" s="15" t="s">
        <v>75</v>
      </c>
      <c r="AY175" s="189" t="s">
        <v>118</v>
      </c>
    </row>
    <row r="176" spans="1:65" s="13" customFormat="1" ht="11.25">
      <c r="B176" s="173"/>
      <c r="D176" s="169" t="s">
        <v>127</v>
      </c>
      <c r="E176" s="174" t="s">
        <v>3</v>
      </c>
      <c r="F176" s="175" t="s">
        <v>215</v>
      </c>
      <c r="H176" s="176">
        <v>-1.115</v>
      </c>
      <c r="I176" s="177"/>
      <c r="L176" s="173"/>
      <c r="M176" s="178"/>
      <c r="N176" s="179"/>
      <c r="O176" s="179"/>
      <c r="P176" s="179"/>
      <c r="Q176" s="179"/>
      <c r="R176" s="179"/>
      <c r="S176" s="179"/>
      <c r="T176" s="180"/>
      <c r="AT176" s="174" t="s">
        <v>127</v>
      </c>
      <c r="AU176" s="174" t="s">
        <v>84</v>
      </c>
      <c r="AV176" s="13" t="s">
        <v>84</v>
      </c>
      <c r="AW176" s="13" t="s">
        <v>37</v>
      </c>
      <c r="AX176" s="13" t="s">
        <v>75</v>
      </c>
      <c r="AY176" s="174" t="s">
        <v>118</v>
      </c>
    </row>
    <row r="177" spans="1:65" s="13" customFormat="1" ht="11.25">
      <c r="B177" s="173"/>
      <c r="D177" s="169" t="s">
        <v>127</v>
      </c>
      <c r="E177" s="174" t="s">
        <v>3</v>
      </c>
      <c r="F177" s="175" t="s">
        <v>216</v>
      </c>
      <c r="H177" s="176">
        <v>-12.292999999999999</v>
      </c>
      <c r="I177" s="177"/>
      <c r="L177" s="173"/>
      <c r="M177" s="178"/>
      <c r="N177" s="179"/>
      <c r="O177" s="179"/>
      <c r="P177" s="179"/>
      <c r="Q177" s="179"/>
      <c r="R177" s="179"/>
      <c r="S177" s="179"/>
      <c r="T177" s="180"/>
      <c r="AT177" s="174" t="s">
        <v>127</v>
      </c>
      <c r="AU177" s="174" t="s">
        <v>84</v>
      </c>
      <c r="AV177" s="13" t="s">
        <v>84</v>
      </c>
      <c r="AW177" s="13" t="s">
        <v>37</v>
      </c>
      <c r="AX177" s="13" t="s">
        <v>75</v>
      </c>
      <c r="AY177" s="174" t="s">
        <v>118</v>
      </c>
    </row>
    <row r="178" spans="1:65" s="15" customFormat="1" ht="11.25">
      <c r="B178" s="188"/>
      <c r="D178" s="169" t="s">
        <v>127</v>
      </c>
      <c r="E178" s="189" t="s">
        <v>3</v>
      </c>
      <c r="F178" s="190" t="s">
        <v>217</v>
      </c>
      <c r="H178" s="191">
        <v>-13.407999999999999</v>
      </c>
      <c r="I178" s="192"/>
      <c r="L178" s="188"/>
      <c r="M178" s="193"/>
      <c r="N178" s="194"/>
      <c r="O178" s="194"/>
      <c r="P178" s="194"/>
      <c r="Q178" s="194"/>
      <c r="R178" s="194"/>
      <c r="S178" s="194"/>
      <c r="T178" s="195"/>
      <c r="AT178" s="189" t="s">
        <v>127</v>
      </c>
      <c r="AU178" s="189" t="s">
        <v>84</v>
      </c>
      <c r="AV178" s="15" t="s">
        <v>133</v>
      </c>
      <c r="AW178" s="15" t="s">
        <v>37</v>
      </c>
      <c r="AX178" s="15" t="s">
        <v>75</v>
      </c>
      <c r="AY178" s="189" t="s">
        <v>118</v>
      </c>
    </row>
    <row r="179" spans="1:65" s="16" customFormat="1" ht="11.25">
      <c r="B179" s="196"/>
      <c r="D179" s="169" t="s">
        <v>127</v>
      </c>
      <c r="E179" s="197" t="s">
        <v>3</v>
      </c>
      <c r="F179" s="198" t="s">
        <v>145</v>
      </c>
      <c r="H179" s="199">
        <v>106.96700000000001</v>
      </c>
      <c r="I179" s="200"/>
      <c r="L179" s="196"/>
      <c r="M179" s="201"/>
      <c r="N179" s="202"/>
      <c r="O179" s="202"/>
      <c r="P179" s="202"/>
      <c r="Q179" s="202"/>
      <c r="R179" s="202"/>
      <c r="S179" s="202"/>
      <c r="T179" s="203"/>
      <c r="AT179" s="197" t="s">
        <v>127</v>
      </c>
      <c r="AU179" s="197" t="s">
        <v>84</v>
      </c>
      <c r="AV179" s="16" t="s">
        <v>124</v>
      </c>
      <c r="AW179" s="16" t="s">
        <v>37</v>
      </c>
      <c r="AX179" s="16" t="s">
        <v>22</v>
      </c>
      <c r="AY179" s="197" t="s">
        <v>118</v>
      </c>
    </row>
    <row r="180" spans="1:65" s="14" customFormat="1" ht="11.25">
      <c r="B180" s="181"/>
      <c r="D180" s="169" t="s">
        <v>127</v>
      </c>
      <c r="E180" s="182" t="s">
        <v>3</v>
      </c>
      <c r="F180" s="183" t="s">
        <v>147</v>
      </c>
      <c r="H180" s="182" t="s">
        <v>3</v>
      </c>
      <c r="I180" s="184"/>
      <c r="L180" s="181"/>
      <c r="M180" s="185"/>
      <c r="N180" s="186"/>
      <c r="O180" s="186"/>
      <c r="P180" s="186"/>
      <c r="Q180" s="186"/>
      <c r="R180" s="186"/>
      <c r="S180" s="186"/>
      <c r="T180" s="187"/>
      <c r="AT180" s="182" t="s">
        <v>127</v>
      </c>
      <c r="AU180" s="182" t="s">
        <v>84</v>
      </c>
      <c r="AV180" s="14" t="s">
        <v>22</v>
      </c>
      <c r="AW180" s="14" t="s">
        <v>37</v>
      </c>
      <c r="AX180" s="14" t="s">
        <v>75</v>
      </c>
      <c r="AY180" s="182" t="s">
        <v>118</v>
      </c>
    </row>
    <row r="181" spans="1:65" s="2" customFormat="1" ht="33" customHeight="1">
      <c r="A181" s="34"/>
      <c r="B181" s="154"/>
      <c r="C181" s="204" t="s">
        <v>218</v>
      </c>
      <c r="D181" s="204" t="s">
        <v>203</v>
      </c>
      <c r="E181" s="205" t="s">
        <v>204</v>
      </c>
      <c r="F181" s="206" t="s">
        <v>205</v>
      </c>
      <c r="G181" s="207" t="s">
        <v>195</v>
      </c>
      <c r="H181" s="208">
        <v>213.934</v>
      </c>
      <c r="I181" s="209"/>
      <c r="J181" s="210">
        <f>ROUND(I181*H181,2)</f>
        <v>0</v>
      </c>
      <c r="K181" s="211"/>
      <c r="L181" s="212"/>
      <c r="M181" s="213" t="s">
        <v>3</v>
      </c>
      <c r="N181" s="214" t="s">
        <v>46</v>
      </c>
      <c r="O181" s="55"/>
      <c r="P181" s="165">
        <f>O181*H181</f>
        <v>0</v>
      </c>
      <c r="Q181" s="165">
        <v>1</v>
      </c>
      <c r="R181" s="165">
        <f>Q181*H181</f>
        <v>213.934</v>
      </c>
      <c r="S181" s="165">
        <v>0</v>
      </c>
      <c r="T181" s="166">
        <f>S181*H181</f>
        <v>0</v>
      </c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R181" s="167" t="s">
        <v>170</v>
      </c>
      <c r="AT181" s="167" t="s">
        <v>203</v>
      </c>
      <c r="AU181" s="167" t="s">
        <v>84</v>
      </c>
      <c r="AY181" s="19" t="s">
        <v>118</v>
      </c>
      <c r="BE181" s="168">
        <f>IF(N181="základní",J181,0)</f>
        <v>0</v>
      </c>
      <c r="BF181" s="168">
        <f>IF(N181="snížená",J181,0)</f>
        <v>0</v>
      </c>
      <c r="BG181" s="168">
        <f>IF(N181="zákl. přenesená",J181,0)</f>
        <v>0</v>
      </c>
      <c r="BH181" s="168">
        <f>IF(N181="sníž. přenesená",J181,0)</f>
        <v>0</v>
      </c>
      <c r="BI181" s="168">
        <f>IF(N181="nulová",J181,0)</f>
        <v>0</v>
      </c>
      <c r="BJ181" s="19" t="s">
        <v>22</v>
      </c>
      <c r="BK181" s="168">
        <f>ROUND(I181*H181,2)</f>
        <v>0</v>
      </c>
      <c r="BL181" s="19" t="s">
        <v>124</v>
      </c>
      <c r="BM181" s="167" t="s">
        <v>219</v>
      </c>
    </row>
    <row r="182" spans="1:65" s="2" customFormat="1" ht="19.5">
      <c r="A182" s="34"/>
      <c r="B182" s="35"/>
      <c r="C182" s="34"/>
      <c r="D182" s="169" t="s">
        <v>126</v>
      </c>
      <c r="E182" s="34"/>
      <c r="F182" s="170" t="s">
        <v>205</v>
      </c>
      <c r="G182" s="34"/>
      <c r="H182" s="34"/>
      <c r="I182" s="93"/>
      <c r="J182" s="34"/>
      <c r="K182" s="34"/>
      <c r="L182" s="35"/>
      <c r="M182" s="171"/>
      <c r="N182" s="172"/>
      <c r="O182" s="55"/>
      <c r="P182" s="55"/>
      <c r="Q182" s="55"/>
      <c r="R182" s="55"/>
      <c r="S182" s="55"/>
      <c r="T182" s="56"/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T182" s="19" t="s">
        <v>126</v>
      </c>
      <c r="AU182" s="19" t="s">
        <v>84</v>
      </c>
    </row>
    <row r="183" spans="1:65" s="13" customFormat="1" ht="11.25">
      <c r="B183" s="173"/>
      <c r="D183" s="169" t="s">
        <v>127</v>
      </c>
      <c r="E183" s="174" t="s">
        <v>3</v>
      </c>
      <c r="F183" s="175" t="s">
        <v>220</v>
      </c>
      <c r="H183" s="176">
        <v>213.934</v>
      </c>
      <c r="I183" s="177"/>
      <c r="L183" s="173"/>
      <c r="M183" s="178"/>
      <c r="N183" s="179"/>
      <c r="O183" s="179"/>
      <c r="P183" s="179"/>
      <c r="Q183" s="179"/>
      <c r="R183" s="179"/>
      <c r="S183" s="179"/>
      <c r="T183" s="180"/>
      <c r="AT183" s="174" t="s">
        <v>127</v>
      </c>
      <c r="AU183" s="174" t="s">
        <v>84</v>
      </c>
      <c r="AV183" s="13" t="s">
        <v>84</v>
      </c>
      <c r="AW183" s="13" t="s">
        <v>37</v>
      </c>
      <c r="AX183" s="13" t="s">
        <v>22</v>
      </c>
      <c r="AY183" s="174" t="s">
        <v>118</v>
      </c>
    </row>
    <row r="184" spans="1:65" s="12" customFormat="1" ht="20.85" customHeight="1">
      <c r="B184" s="141"/>
      <c r="D184" s="142" t="s">
        <v>74</v>
      </c>
      <c r="E184" s="152" t="s">
        <v>192</v>
      </c>
      <c r="F184" s="152" t="s">
        <v>221</v>
      </c>
      <c r="I184" s="144"/>
      <c r="J184" s="153">
        <f>BK184</f>
        <v>0</v>
      </c>
      <c r="L184" s="141"/>
      <c r="M184" s="146"/>
      <c r="N184" s="147"/>
      <c r="O184" s="147"/>
      <c r="P184" s="148">
        <f>SUM(P185:P188)</f>
        <v>0</v>
      </c>
      <c r="Q184" s="147"/>
      <c r="R184" s="148">
        <f>SUM(R185:R188)</f>
        <v>0</v>
      </c>
      <c r="S184" s="147"/>
      <c r="T184" s="149">
        <f>SUM(T185:T188)</f>
        <v>0</v>
      </c>
      <c r="AR184" s="142" t="s">
        <v>22</v>
      </c>
      <c r="AT184" s="150" t="s">
        <v>74</v>
      </c>
      <c r="AU184" s="150" t="s">
        <v>84</v>
      </c>
      <c r="AY184" s="142" t="s">
        <v>118</v>
      </c>
      <c r="BK184" s="151">
        <f>SUM(BK185:BK188)</f>
        <v>0</v>
      </c>
    </row>
    <row r="185" spans="1:65" s="2" customFormat="1" ht="33" customHeight="1">
      <c r="A185" s="34"/>
      <c r="B185" s="154"/>
      <c r="C185" s="155" t="s">
        <v>222</v>
      </c>
      <c r="D185" s="155" t="s">
        <v>120</v>
      </c>
      <c r="E185" s="156" t="s">
        <v>223</v>
      </c>
      <c r="F185" s="157" t="s">
        <v>224</v>
      </c>
      <c r="G185" s="158" t="s">
        <v>136</v>
      </c>
      <c r="H185" s="159">
        <v>50.680999999999997</v>
      </c>
      <c r="I185" s="160"/>
      <c r="J185" s="161">
        <f>ROUND(I185*H185,2)</f>
        <v>0</v>
      </c>
      <c r="K185" s="162"/>
      <c r="L185" s="35"/>
      <c r="M185" s="163" t="s">
        <v>3</v>
      </c>
      <c r="N185" s="164" t="s">
        <v>46</v>
      </c>
      <c r="O185" s="55"/>
      <c r="P185" s="165">
        <f>O185*H185</f>
        <v>0</v>
      </c>
      <c r="Q185" s="165">
        <v>0</v>
      </c>
      <c r="R185" s="165">
        <f>Q185*H185</f>
        <v>0</v>
      </c>
      <c r="S185" s="165">
        <v>0</v>
      </c>
      <c r="T185" s="166">
        <f>S185*H185</f>
        <v>0</v>
      </c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R185" s="167" t="s">
        <v>124</v>
      </c>
      <c r="AT185" s="167" t="s">
        <v>120</v>
      </c>
      <c r="AU185" s="167" t="s">
        <v>133</v>
      </c>
      <c r="AY185" s="19" t="s">
        <v>118</v>
      </c>
      <c r="BE185" s="168">
        <f>IF(N185="základní",J185,0)</f>
        <v>0</v>
      </c>
      <c r="BF185" s="168">
        <f>IF(N185="snížená",J185,0)</f>
        <v>0</v>
      </c>
      <c r="BG185" s="168">
        <f>IF(N185="zákl. přenesená",J185,0)</f>
        <v>0</v>
      </c>
      <c r="BH185" s="168">
        <f>IF(N185="sníž. přenesená",J185,0)</f>
        <v>0</v>
      </c>
      <c r="BI185" s="168">
        <f>IF(N185="nulová",J185,0)</f>
        <v>0</v>
      </c>
      <c r="BJ185" s="19" t="s">
        <v>22</v>
      </c>
      <c r="BK185" s="168">
        <f>ROUND(I185*H185,2)</f>
        <v>0</v>
      </c>
      <c r="BL185" s="19" t="s">
        <v>124</v>
      </c>
      <c r="BM185" s="167" t="s">
        <v>225</v>
      </c>
    </row>
    <row r="186" spans="1:65" s="2" customFormat="1" ht="29.25">
      <c r="A186" s="34"/>
      <c r="B186" s="35"/>
      <c r="C186" s="34"/>
      <c r="D186" s="169" t="s">
        <v>126</v>
      </c>
      <c r="E186" s="34"/>
      <c r="F186" s="170" t="s">
        <v>224</v>
      </c>
      <c r="G186" s="34"/>
      <c r="H186" s="34"/>
      <c r="I186" s="93"/>
      <c r="J186" s="34"/>
      <c r="K186" s="34"/>
      <c r="L186" s="35"/>
      <c r="M186" s="171"/>
      <c r="N186" s="172"/>
      <c r="O186" s="55"/>
      <c r="P186" s="55"/>
      <c r="Q186" s="55"/>
      <c r="R186" s="55"/>
      <c r="S186" s="55"/>
      <c r="T186" s="56"/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T186" s="19" t="s">
        <v>126</v>
      </c>
      <c r="AU186" s="19" t="s">
        <v>133</v>
      </c>
    </row>
    <row r="187" spans="1:65" s="13" customFormat="1" ht="11.25">
      <c r="B187" s="173"/>
      <c r="D187" s="169" t="s">
        <v>127</v>
      </c>
      <c r="E187" s="174" t="s">
        <v>3</v>
      </c>
      <c r="F187" s="175" t="s">
        <v>226</v>
      </c>
      <c r="H187" s="176">
        <v>50.680999999999997</v>
      </c>
      <c r="I187" s="177"/>
      <c r="L187" s="173"/>
      <c r="M187" s="178"/>
      <c r="N187" s="179"/>
      <c r="O187" s="179"/>
      <c r="P187" s="179"/>
      <c r="Q187" s="179"/>
      <c r="R187" s="179"/>
      <c r="S187" s="179"/>
      <c r="T187" s="180"/>
      <c r="AT187" s="174" t="s">
        <v>127</v>
      </c>
      <c r="AU187" s="174" t="s">
        <v>133</v>
      </c>
      <c r="AV187" s="13" t="s">
        <v>84</v>
      </c>
      <c r="AW187" s="13" t="s">
        <v>37</v>
      </c>
      <c r="AX187" s="13" t="s">
        <v>22</v>
      </c>
      <c r="AY187" s="174" t="s">
        <v>118</v>
      </c>
    </row>
    <row r="188" spans="1:65" s="14" customFormat="1" ht="11.25">
      <c r="B188" s="181"/>
      <c r="D188" s="169" t="s">
        <v>127</v>
      </c>
      <c r="E188" s="182" t="s">
        <v>3</v>
      </c>
      <c r="F188" s="183" t="s">
        <v>147</v>
      </c>
      <c r="H188" s="182" t="s">
        <v>3</v>
      </c>
      <c r="I188" s="184"/>
      <c r="L188" s="181"/>
      <c r="M188" s="185"/>
      <c r="N188" s="186"/>
      <c r="O188" s="186"/>
      <c r="P188" s="186"/>
      <c r="Q188" s="186"/>
      <c r="R188" s="186"/>
      <c r="S188" s="186"/>
      <c r="T188" s="187"/>
      <c r="AT188" s="182" t="s">
        <v>127</v>
      </c>
      <c r="AU188" s="182" t="s">
        <v>133</v>
      </c>
      <c r="AV188" s="14" t="s">
        <v>22</v>
      </c>
      <c r="AW188" s="14" t="s">
        <v>37</v>
      </c>
      <c r="AX188" s="14" t="s">
        <v>75</v>
      </c>
      <c r="AY188" s="182" t="s">
        <v>118</v>
      </c>
    </row>
    <row r="189" spans="1:65" s="12" customFormat="1" ht="22.9" customHeight="1">
      <c r="B189" s="141"/>
      <c r="D189" s="142" t="s">
        <v>74</v>
      </c>
      <c r="E189" s="152" t="s">
        <v>133</v>
      </c>
      <c r="F189" s="152" t="s">
        <v>227</v>
      </c>
      <c r="I189" s="144"/>
      <c r="J189" s="153">
        <f>BK189</f>
        <v>0</v>
      </c>
      <c r="L189" s="141"/>
      <c r="M189" s="146"/>
      <c r="N189" s="147"/>
      <c r="O189" s="147"/>
      <c r="P189" s="148">
        <f>SUM(P190:P200)</f>
        <v>0</v>
      </c>
      <c r="Q189" s="147"/>
      <c r="R189" s="148">
        <f>SUM(R190:R200)</f>
        <v>0</v>
      </c>
      <c r="S189" s="147"/>
      <c r="T189" s="149">
        <f>SUM(T190:T200)</f>
        <v>36.060200000000002</v>
      </c>
      <c r="AR189" s="142" t="s">
        <v>22</v>
      </c>
      <c r="AT189" s="150" t="s">
        <v>74</v>
      </c>
      <c r="AU189" s="150" t="s">
        <v>22</v>
      </c>
      <c r="AY189" s="142" t="s">
        <v>118</v>
      </c>
      <c r="BK189" s="151">
        <f>SUM(BK190:BK200)</f>
        <v>0</v>
      </c>
    </row>
    <row r="190" spans="1:65" s="2" customFormat="1" ht="21.75" customHeight="1">
      <c r="A190" s="34"/>
      <c r="B190" s="154"/>
      <c r="C190" s="155" t="s">
        <v>228</v>
      </c>
      <c r="D190" s="155" t="s">
        <v>120</v>
      </c>
      <c r="E190" s="156" t="s">
        <v>229</v>
      </c>
      <c r="F190" s="157" t="s">
        <v>230</v>
      </c>
      <c r="G190" s="158" t="s">
        <v>136</v>
      </c>
      <c r="H190" s="159">
        <v>16.390999999999998</v>
      </c>
      <c r="I190" s="160"/>
      <c r="J190" s="161">
        <f>ROUND(I190*H190,2)</f>
        <v>0</v>
      </c>
      <c r="K190" s="162"/>
      <c r="L190" s="35"/>
      <c r="M190" s="163" t="s">
        <v>3</v>
      </c>
      <c r="N190" s="164" t="s">
        <v>46</v>
      </c>
      <c r="O190" s="55"/>
      <c r="P190" s="165">
        <f>O190*H190</f>
        <v>0</v>
      </c>
      <c r="Q190" s="165">
        <v>0</v>
      </c>
      <c r="R190" s="165">
        <f>Q190*H190</f>
        <v>0</v>
      </c>
      <c r="S190" s="165">
        <v>2.2000000000000002</v>
      </c>
      <c r="T190" s="166">
        <f>S190*H190</f>
        <v>36.060200000000002</v>
      </c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R190" s="167" t="s">
        <v>124</v>
      </c>
      <c r="AT190" s="167" t="s">
        <v>120</v>
      </c>
      <c r="AU190" s="167" t="s">
        <v>84</v>
      </c>
      <c r="AY190" s="19" t="s">
        <v>118</v>
      </c>
      <c r="BE190" s="168">
        <f>IF(N190="základní",J190,0)</f>
        <v>0</v>
      </c>
      <c r="BF190" s="168">
        <f>IF(N190="snížená",J190,0)</f>
        <v>0</v>
      </c>
      <c r="BG190" s="168">
        <f>IF(N190="zákl. přenesená",J190,0)</f>
        <v>0</v>
      </c>
      <c r="BH190" s="168">
        <f>IF(N190="sníž. přenesená",J190,0)</f>
        <v>0</v>
      </c>
      <c r="BI190" s="168">
        <f>IF(N190="nulová",J190,0)</f>
        <v>0</v>
      </c>
      <c r="BJ190" s="19" t="s">
        <v>22</v>
      </c>
      <c r="BK190" s="168">
        <f>ROUND(I190*H190,2)</f>
        <v>0</v>
      </c>
      <c r="BL190" s="19" t="s">
        <v>124</v>
      </c>
      <c r="BM190" s="167" t="s">
        <v>231</v>
      </c>
    </row>
    <row r="191" spans="1:65" s="2" customFormat="1" ht="19.5">
      <c r="A191" s="34"/>
      <c r="B191" s="35"/>
      <c r="C191" s="34"/>
      <c r="D191" s="169" t="s">
        <v>126</v>
      </c>
      <c r="E191" s="34"/>
      <c r="F191" s="170" t="s">
        <v>230</v>
      </c>
      <c r="G191" s="34"/>
      <c r="H191" s="34"/>
      <c r="I191" s="93"/>
      <c r="J191" s="34"/>
      <c r="K191" s="34"/>
      <c r="L191" s="35"/>
      <c r="M191" s="171"/>
      <c r="N191" s="172"/>
      <c r="O191" s="55"/>
      <c r="P191" s="55"/>
      <c r="Q191" s="55"/>
      <c r="R191" s="55"/>
      <c r="S191" s="55"/>
      <c r="T191" s="56"/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T191" s="19" t="s">
        <v>126</v>
      </c>
      <c r="AU191" s="19" t="s">
        <v>84</v>
      </c>
    </row>
    <row r="192" spans="1:65" s="13" customFormat="1" ht="11.25">
      <c r="B192" s="173"/>
      <c r="D192" s="169" t="s">
        <v>127</v>
      </c>
      <c r="E192" s="174" t="s">
        <v>3</v>
      </c>
      <c r="F192" s="175" t="s">
        <v>232</v>
      </c>
      <c r="H192" s="176">
        <v>16.390999999999998</v>
      </c>
      <c r="I192" s="177"/>
      <c r="L192" s="173"/>
      <c r="M192" s="178"/>
      <c r="N192" s="179"/>
      <c r="O192" s="179"/>
      <c r="P192" s="179"/>
      <c r="Q192" s="179"/>
      <c r="R192" s="179"/>
      <c r="S192" s="179"/>
      <c r="T192" s="180"/>
      <c r="AT192" s="174" t="s">
        <v>127</v>
      </c>
      <c r="AU192" s="174" t="s">
        <v>84</v>
      </c>
      <c r="AV192" s="13" t="s">
        <v>84</v>
      </c>
      <c r="AW192" s="13" t="s">
        <v>37</v>
      </c>
      <c r="AX192" s="13" t="s">
        <v>22</v>
      </c>
      <c r="AY192" s="174" t="s">
        <v>118</v>
      </c>
    </row>
    <row r="193" spans="1:65" s="14" customFormat="1" ht="11.25">
      <c r="B193" s="181"/>
      <c r="D193" s="169" t="s">
        <v>127</v>
      </c>
      <c r="E193" s="182" t="s">
        <v>3</v>
      </c>
      <c r="F193" s="183" t="s">
        <v>147</v>
      </c>
      <c r="H193" s="182" t="s">
        <v>3</v>
      </c>
      <c r="I193" s="184"/>
      <c r="L193" s="181"/>
      <c r="M193" s="185"/>
      <c r="N193" s="186"/>
      <c r="O193" s="186"/>
      <c r="P193" s="186"/>
      <c r="Q193" s="186"/>
      <c r="R193" s="186"/>
      <c r="S193" s="186"/>
      <c r="T193" s="187"/>
      <c r="AT193" s="182" t="s">
        <v>127</v>
      </c>
      <c r="AU193" s="182" t="s">
        <v>84</v>
      </c>
      <c r="AV193" s="14" t="s">
        <v>22</v>
      </c>
      <c r="AW193" s="14" t="s">
        <v>37</v>
      </c>
      <c r="AX193" s="14" t="s">
        <v>75</v>
      </c>
      <c r="AY193" s="182" t="s">
        <v>118</v>
      </c>
    </row>
    <row r="194" spans="1:65" s="2" customFormat="1" ht="21.75" customHeight="1">
      <c r="A194" s="34"/>
      <c r="B194" s="154"/>
      <c r="C194" s="155" t="s">
        <v>233</v>
      </c>
      <c r="D194" s="155" t="s">
        <v>120</v>
      </c>
      <c r="E194" s="156" t="s">
        <v>234</v>
      </c>
      <c r="F194" s="157" t="s">
        <v>235</v>
      </c>
      <c r="G194" s="158" t="s">
        <v>236</v>
      </c>
      <c r="H194" s="159">
        <v>209.5</v>
      </c>
      <c r="I194" s="160"/>
      <c r="J194" s="161">
        <f>ROUND(I194*H194,2)</f>
        <v>0</v>
      </c>
      <c r="K194" s="162"/>
      <c r="L194" s="35"/>
      <c r="M194" s="163" t="s">
        <v>3</v>
      </c>
      <c r="N194" s="164" t="s">
        <v>46</v>
      </c>
      <c r="O194" s="55"/>
      <c r="P194" s="165">
        <f>O194*H194</f>
        <v>0</v>
      </c>
      <c r="Q194" s="165">
        <v>0</v>
      </c>
      <c r="R194" s="165">
        <f>Q194*H194</f>
        <v>0</v>
      </c>
      <c r="S194" s="165">
        <v>0</v>
      </c>
      <c r="T194" s="166">
        <f>S194*H194</f>
        <v>0</v>
      </c>
      <c r="U194" s="34"/>
      <c r="V194" s="34"/>
      <c r="W194" s="34"/>
      <c r="X194" s="34"/>
      <c r="Y194" s="34"/>
      <c r="Z194" s="34"/>
      <c r="AA194" s="34"/>
      <c r="AB194" s="34"/>
      <c r="AC194" s="34"/>
      <c r="AD194" s="34"/>
      <c r="AE194" s="34"/>
      <c r="AR194" s="167" t="s">
        <v>124</v>
      </c>
      <c r="AT194" s="167" t="s">
        <v>120</v>
      </c>
      <c r="AU194" s="167" t="s">
        <v>84</v>
      </c>
      <c r="AY194" s="19" t="s">
        <v>118</v>
      </c>
      <c r="BE194" s="168">
        <f>IF(N194="základní",J194,0)</f>
        <v>0</v>
      </c>
      <c r="BF194" s="168">
        <f>IF(N194="snížená",J194,0)</f>
        <v>0</v>
      </c>
      <c r="BG194" s="168">
        <f>IF(N194="zákl. přenesená",J194,0)</f>
        <v>0</v>
      </c>
      <c r="BH194" s="168">
        <f>IF(N194="sníž. přenesená",J194,0)</f>
        <v>0</v>
      </c>
      <c r="BI194" s="168">
        <f>IF(N194="nulová",J194,0)</f>
        <v>0</v>
      </c>
      <c r="BJ194" s="19" t="s">
        <v>22</v>
      </c>
      <c r="BK194" s="168">
        <f>ROUND(I194*H194,2)</f>
        <v>0</v>
      </c>
      <c r="BL194" s="19" t="s">
        <v>124</v>
      </c>
      <c r="BM194" s="167" t="s">
        <v>237</v>
      </c>
    </row>
    <row r="195" spans="1:65" s="2" customFormat="1" ht="11.25">
      <c r="A195" s="34"/>
      <c r="B195" s="35"/>
      <c r="C195" s="34"/>
      <c r="D195" s="169" t="s">
        <v>126</v>
      </c>
      <c r="E195" s="34"/>
      <c r="F195" s="170" t="s">
        <v>235</v>
      </c>
      <c r="G195" s="34"/>
      <c r="H195" s="34"/>
      <c r="I195" s="93"/>
      <c r="J195" s="34"/>
      <c r="K195" s="34"/>
      <c r="L195" s="35"/>
      <c r="M195" s="171"/>
      <c r="N195" s="172"/>
      <c r="O195" s="55"/>
      <c r="P195" s="55"/>
      <c r="Q195" s="55"/>
      <c r="R195" s="55"/>
      <c r="S195" s="55"/>
      <c r="T195" s="56"/>
      <c r="U195" s="34"/>
      <c r="V195" s="34"/>
      <c r="W195" s="34"/>
      <c r="X195" s="34"/>
      <c r="Y195" s="34"/>
      <c r="Z195" s="34"/>
      <c r="AA195" s="34"/>
      <c r="AB195" s="34"/>
      <c r="AC195" s="34"/>
      <c r="AD195" s="34"/>
      <c r="AE195" s="34"/>
      <c r="AT195" s="19" t="s">
        <v>126</v>
      </c>
      <c r="AU195" s="19" t="s">
        <v>84</v>
      </c>
    </row>
    <row r="196" spans="1:65" s="13" customFormat="1" ht="11.25">
      <c r="B196" s="173"/>
      <c r="D196" s="169" t="s">
        <v>127</v>
      </c>
      <c r="E196" s="174" t="s">
        <v>3</v>
      </c>
      <c r="F196" s="175" t="s">
        <v>238</v>
      </c>
      <c r="H196" s="176">
        <v>35.5</v>
      </c>
      <c r="I196" s="177"/>
      <c r="L196" s="173"/>
      <c r="M196" s="178"/>
      <c r="N196" s="179"/>
      <c r="O196" s="179"/>
      <c r="P196" s="179"/>
      <c r="Q196" s="179"/>
      <c r="R196" s="179"/>
      <c r="S196" s="179"/>
      <c r="T196" s="180"/>
      <c r="AT196" s="174" t="s">
        <v>127</v>
      </c>
      <c r="AU196" s="174" t="s">
        <v>84</v>
      </c>
      <c r="AV196" s="13" t="s">
        <v>84</v>
      </c>
      <c r="AW196" s="13" t="s">
        <v>37</v>
      </c>
      <c r="AX196" s="13" t="s">
        <v>75</v>
      </c>
      <c r="AY196" s="174" t="s">
        <v>118</v>
      </c>
    </row>
    <row r="197" spans="1:65" s="13" customFormat="1" ht="11.25">
      <c r="B197" s="173"/>
      <c r="D197" s="169" t="s">
        <v>127</v>
      </c>
      <c r="E197" s="174" t="s">
        <v>3</v>
      </c>
      <c r="F197" s="175" t="s">
        <v>239</v>
      </c>
      <c r="H197" s="176">
        <v>7</v>
      </c>
      <c r="I197" s="177"/>
      <c r="L197" s="173"/>
      <c r="M197" s="178"/>
      <c r="N197" s="179"/>
      <c r="O197" s="179"/>
      <c r="P197" s="179"/>
      <c r="Q197" s="179"/>
      <c r="R197" s="179"/>
      <c r="S197" s="179"/>
      <c r="T197" s="180"/>
      <c r="AT197" s="174" t="s">
        <v>127</v>
      </c>
      <c r="AU197" s="174" t="s">
        <v>84</v>
      </c>
      <c r="AV197" s="13" t="s">
        <v>84</v>
      </c>
      <c r="AW197" s="13" t="s">
        <v>37</v>
      </c>
      <c r="AX197" s="13" t="s">
        <v>75</v>
      </c>
      <c r="AY197" s="174" t="s">
        <v>118</v>
      </c>
    </row>
    <row r="198" spans="1:65" s="13" customFormat="1" ht="11.25">
      <c r="B198" s="173"/>
      <c r="D198" s="169" t="s">
        <v>127</v>
      </c>
      <c r="E198" s="174" t="s">
        <v>3</v>
      </c>
      <c r="F198" s="175" t="s">
        <v>240</v>
      </c>
      <c r="H198" s="176">
        <v>167</v>
      </c>
      <c r="I198" s="177"/>
      <c r="L198" s="173"/>
      <c r="M198" s="178"/>
      <c r="N198" s="179"/>
      <c r="O198" s="179"/>
      <c r="P198" s="179"/>
      <c r="Q198" s="179"/>
      <c r="R198" s="179"/>
      <c r="S198" s="179"/>
      <c r="T198" s="180"/>
      <c r="AT198" s="174" t="s">
        <v>127</v>
      </c>
      <c r="AU198" s="174" t="s">
        <v>84</v>
      </c>
      <c r="AV198" s="13" t="s">
        <v>84</v>
      </c>
      <c r="AW198" s="13" t="s">
        <v>37</v>
      </c>
      <c r="AX198" s="13" t="s">
        <v>75</v>
      </c>
      <c r="AY198" s="174" t="s">
        <v>118</v>
      </c>
    </row>
    <row r="199" spans="1:65" s="15" customFormat="1" ht="11.25">
      <c r="B199" s="188"/>
      <c r="D199" s="169" t="s">
        <v>127</v>
      </c>
      <c r="E199" s="189" t="s">
        <v>3</v>
      </c>
      <c r="F199" s="190" t="s">
        <v>140</v>
      </c>
      <c r="H199" s="191">
        <v>209.5</v>
      </c>
      <c r="I199" s="192"/>
      <c r="L199" s="188"/>
      <c r="M199" s="193"/>
      <c r="N199" s="194"/>
      <c r="O199" s="194"/>
      <c r="P199" s="194"/>
      <c r="Q199" s="194"/>
      <c r="R199" s="194"/>
      <c r="S199" s="194"/>
      <c r="T199" s="195"/>
      <c r="AT199" s="189" t="s">
        <v>127</v>
      </c>
      <c r="AU199" s="189" t="s">
        <v>84</v>
      </c>
      <c r="AV199" s="15" t="s">
        <v>133</v>
      </c>
      <c r="AW199" s="15" t="s">
        <v>37</v>
      </c>
      <c r="AX199" s="15" t="s">
        <v>22</v>
      </c>
      <c r="AY199" s="189" t="s">
        <v>118</v>
      </c>
    </row>
    <row r="200" spans="1:65" s="14" customFormat="1" ht="11.25">
      <c r="B200" s="181"/>
      <c r="D200" s="169" t="s">
        <v>127</v>
      </c>
      <c r="E200" s="182" t="s">
        <v>3</v>
      </c>
      <c r="F200" s="183" t="s">
        <v>147</v>
      </c>
      <c r="H200" s="182" t="s">
        <v>3</v>
      </c>
      <c r="I200" s="184"/>
      <c r="L200" s="181"/>
      <c r="M200" s="185"/>
      <c r="N200" s="186"/>
      <c r="O200" s="186"/>
      <c r="P200" s="186"/>
      <c r="Q200" s="186"/>
      <c r="R200" s="186"/>
      <c r="S200" s="186"/>
      <c r="T200" s="187"/>
      <c r="AT200" s="182" t="s">
        <v>127</v>
      </c>
      <c r="AU200" s="182" t="s">
        <v>84</v>
      </c>
      <c r="AV200" s="14" t="s">
        <v>22</v>
      </c>
      <c r="AW200" s="14" t="s">
        <v>37</v>
      </c>
      <c r="AX200" s="14" t="s">
        <v>75</v>
      </c>
      <c r="AY200" s="182" t="s">
        <v>118</v>
      </c>
    </row>
    <row r="201" spans="1:65" s="12" customFormat="1" ht="22.9" customHeight="1">
      <c r="B201" s="141"/>
      <c r="D201" s="142" t="s">
        <v>74</v>
      </c>
      <c r="E201" s="152" t="s">
        <v>124</v>
      </c>
      <c r="F201" s="152" t="s">
        <v>241</v>
      </c>
      <c r="I201" s="144"/>
      <c r="J201" s="153">
        <f>BK201</f>
        <v>0</v>
      </c>
      <c r="L201" s="141"/>
      <c r="M201" s="146"/>
      <c r="N201" s="147"/>
      <c r="O201" s="147"/>
      <c r="P201" s="148">
        <f>SUM(P202:P230)</f>
        <v>0</v>
      </c>
      <c r="Q201" s="147"/>
      <c r="R201" s="148">
        <f>SUM(R202:R230)</f>
        <v>39.298008149999994</v>
      </c>
      <c r="S201" s="147"/>
      <c r="T201" s="149">
        <f>SUM(T202:T230)</f>
        <v>0</v>
      </c>
      <c r="AR201" s="142" t="s">
        <v>22</v>
      </c>
      <c r="AT201" s="150" t="s">
        <v>74</v>
      </c>
      <c r="AU201" s="150" t="s">
        <v>22</v>
      </c>
      <c r="AY201" s="142" t="s">
        <v>118</v>
      </c>
      <c r="BK201" s="151">
        <f>SUM(BK202:BK230)</f>
        <v>0</v>
      </c>
    </row>
    <row r="202" spans="1:65" s="2" customFormat="1" ht="21.75" customHeight="1">
      <c r="A202" s="34"/>
      <c r="B202" s="154"/>
      <c r="C202" s="155" t="s">
        <v>8</v>
      </c>
      <c r="D202" s="155" t="s">
        <v>120</v>
      </c>
      <c r="E202" s="156" t="s">
        <v>242</v>
      </c>
      <c r="F202" s="157" t="s">
        <v>243</v>
      </c>
      <c r="G202" s="158" t="s">
        <v>136</v>
      </c>
      <c r="H202" s="159">
        <v>20.594999999999999</v>
      </c>
      <c r="I202" s="160"/>
      <c r="J202" s="161">
        <f>ROUND(I202*H202,2)</f>
        <v>0</v>
      </c>
      <c r="K202" s="162"/>
      <c r="L202" s="35"/>
      <c r="M202" s="163" t="s">
        <v>3</v>
      </c>
      <c r="N202" s="164" t="s">
        <v>46</v>
      </c>
      <c r="O202" s="55"/>
      <c r="P202" s="165">
        <f>O202*H202</f>
        <v>0</v>
      </c>
      <c r="Q202" s="165">
        <v>1.8907700000000001</v>
      </c>
      <c r="R202" s="165">
        <f>Q202*H202</f>
        <v>38.940408149999996</v>
      </c>
      <c r="S202" s="165">
        <v>0</v>
      </c>
      <c r="T202" s="166">
        <f>S202*H202</f>
        <v>0</v>
      </c>
      <c r="U202" s="34"/>
      <c r="V202" s="34"/>
      <c r="W202" s="34"/>
      <c r="X202" s="34"/>
      <c r="Y202" s="34"/>
      <c r="Z202" s="34"/>
      <c r="AA202" s="34"/>
      <c r="AB202" s="34"/>
      <c r="AC202" s="34"/>
      <c r="AD202" s="34"/>
      <c r="AE202" s="34"/>
      <c r="AR202" s="167" t="s">
        <v>124</v>
      </c>
      <c r="AT202" s="167" t="s">
        <v>120</v>
      </c>
      <c r="AU202" s="167" t="s">
        <v>84</v>
      </c>
      <c r="AY202" s="19" t="s">
        <v>118</v>
      </c>
      <c r="BE202" s="168">
        <f>IF(N202="základní",J202,0)</f>
        <v>0</v>
      </c>
      <c r="BF202" s="168">
        <f>IF(N202="snížená",J202,0)</f>
        <v>0</v>
      </c>
      <c r="BG202" s="168">
        <f>IF(N202="zákl. přenesená",J202,0)</f>
        <v>0</v>
      </c>
      <c r="BH202" s="168">
        <f>IF(N202="sníž. přenesená",J202,0)</f>
        <v>0</v>
      </c>
      <c r="BI202" s="168">
        <f>IF(N202="nulová",J202,0)</f>
        <v>0</v>
      </c>
      <c r="BJ202" s="19" t="s">
        <v>22</v>
      </c>
      <c r="BK202" s="168">
        <f>ROUND(I202*H202,2)</f>
        <v>0</v>
      </c>
      <c r="BL202" s="19" t="s">
        <v>124</v>
      </c>
      <c r="BM202" s="167" t="s">
        <v>244</v>
      </c>
    </row>
    <row r="203" spans="1:65" s="2" customFormat="1" ht="19.5">
      <c r="A203" s="34"/>
      <c r="B203" s="35"/>
      <c r="C203" s="34"/>
      <c r="D203" s="169" t="s">
        <v>126</v>
      </c>
      <c r="E203" s="34"/>
      <c r="F203" s="170" t="s">
        <v>243</v>
      </c>
      <c r="G203" s="34"/>
      <c r="H203" s="34"/>
      <c r="I203" s="93"/>
      <c r="J203" s="34"/>
      <c r="K203" s="34"/>
      <c r="L203" s="35"/>
      <c r="M203" s="171"/>
      <c r="N203" s="172"/>
      <c r="O203" s="55"/>
      <c r="P203" s="55"/>
      <c r="Q203" s="55"/>
      <c r="R203" s="55"/>
      <c r="S203" s="55"/>
      <c r="T203" s="56"/>
      <c r="U203" s="34"/>
      <c r="V203" s="34"/>
      <c r="W203" s="34"/>
      <c r="X203" s="34"/>
      <c r="Y203" s="34"/>
      <c r="Z203" s="34"/>
      <c r="AA203" s="34"/>
      <c r="AB203" s="34"/>
      <c r="AC203" s="34"/>
      <c r="AD203" s="34"/>
      <c r="AE203" s="34"/>
      <c r="AT203" s="19" t="s">
        <v>126</v>
      </c>
      <c r="AU203" s="19" t="s">
        <v>84</v>
      </c>
    </row>
    <row r="204" spans="1:65" s="14" customFormat="1" ht="11.25">
      <c r="B204" s="181"/>
      <c r="D204" s="169" t="s">
        <v>127</v>
      </c>
      <c r="E204" s="182" t="s">
        <v>3</v>
      </c>
      <c r="F204" s="183" t="s">
        <v>138</v>
      </c>
      <c r="H204" s="182" t="s">
        <v>3</v>
      </c>
      <c r="I204" s="184"/>
      <c r="L204" s="181"/>
      <c r="M204" s="185"/>
      <c r="N204" s="186"/>
      <c r="O204" s="186"/>
      <c r="P204" s="186"/>
      <c r="Q204" s="186"/>
      <c r="R204" s="186"/>
      <c r="S204" s="186"/>
      <c r="T204" s="187"/>
      <c r="AT204" s="182" t="s">
        <v>127</v>
      </c>
      <c r="AU204" s="182" t="s">
        <v>84</v>
      </c>
      <c r="AV204" s="14" t="s">
        <v>22</v>
      </c>
      <c r="AW204" s="14" t="s">
        <v>37</v>
      </c>
      <c r="AX204" s="14" t="s">
        <v>75</v>
      </c>
      <c r="AY204" s="182" t="s">
        <v>118</v>
      </c>
    </row>
    <row r="205" spans="1:65" s="13" customFormat="1" ht="11.25">
      <c r="B205" s="173"/>
      <c r="D205" s="169" t="s">
        <v>127</v>
      </c>
      <c r="E205" s="174" t="s">
        <v>3</v>
      </c>
      <c r="F205" s="175" t="s">
        <v>245</v>
      </c>
      <c r="H205" s="176">
        <v>3.1949999999999998</v>
      </c>
      <c r="I205" s="177"/>
      <c r="L205" s="173"/>
      <c r="M205" s="178"/>
      <c r="N205" s="179"/>
      <c r="O205" s="179"/>
      <c r="P205" s="179"/>
      <c r="Q205" s="179"/>
      <c r="R205" s="179"/>
      <c r="S205" s="179"/>
      <c r="T205" s="180"/>
      <c r="AT205" s="174" t="s">
        <v>127</v>
      </c>
      <c r="AU205" s="174" t="s">
        <v>84</v>
      </c>
      <c r="AV205" s="13" t="s">
        <v>84</v>
      </c>
      <c r="AW205" s="13" t="s">
        <v>37</v>
      </c>
      <c r="AX205" s="13" t="s">
        <v>75</v>
      </c>
      <c r="AY205" s="174" t="s">
        <v>118</v>
      </c>
    </row>
    <row r="206" spans="1:65" s="15" customFormat="1" ht="11.25">
      <c r="B206" s="188"/>
      <c r="D206" s="169" t="s">
        <v>127</v>
      </c>
      <c r="E206" s="189" t="s">
        <v>3</v>
      </c>
      <c r="F206" s="190" t="s">
        <v>140</v>
      </c>
      <c r="H206" s="191">
        <v>3.1949999999999998</v>
      </c>
      <c r="I206" s="192"/>
      <c r="L206" s="188"/>
      <c r="M206" s="193"/>
      <c r="N206" s="194"/>
      <c r="O206" s="194"/>
      <c r="P206" s="194"/>
      <c r="Q206" s="194"/>
      <c r="R206" s="194"/>
      <c r="S206" s="194"/>
      <c r="T206" s="195"/>
      <c r="AT206" s="189" t="s">
        <v>127</v>
      </c>
      <c r="AU206" s="189" t="s">
        <v>84</v>
      </c>
      <c r="AV206" s="15" t="s">
        <v>133</v>
      </c>
      <c r="AW206" s="15" t="s">
        <v>37</v>
      </c>
      <c r="AX206" s="15" t="s">
        <v>75</v>
      </c>
      <c r="AY206" s="189" t="s">
        <v>118</v>
      </c>
    </row>
    <row r="207" spans="1:65" s="14" customFormat="1" ht="11.25">
      <c r="B207" s="181"/>
      <c r="D207" s="169" t="s">
        <v>127</v>
      </c>
      <c r="E207" s="182" t="s">
        <v>3</v>
      </c>
      <c r="F207" s="183" t="s">
        <v>141</v>
      </c>
      <c r="H207" s="182" t="s">
        <v>3</v>
      </c>
      <c r="I207" s="184"/>
      <c r="L207" s="181"/>
      <c r="M207" s="185"/>
      <c r="N207" s="186"/>
      <c r="O207" s="186"/>
      <c r="P207" s="186"/>
      <c r="Q207" s="186"/>
      <c r="R207" s="186"/>
      <c r="S207" s="186"/>
      <c r="T207" s="187"/>
      <c r="AT207" s="182" t="s">
        <v>127</v>
      </c>
      <c r="AU207" s="182" t="s">
        <v>84</v>
      </c>
      <c r="AV207" s="14" t="s">
        <v>22</v>
      </c>
      <c r="AW207" s="14" t="s">
        <v>37</v>
      </c>
      <c r="AX207" s="14" t="s">
        <v>75</v>
      </c>
      <c r="AY207" s="182" t="s">
        <v>118</v>
      </c>
    </row>
    <row r="208" spans="1:65" s="13" customFormat="1" ht="11.25">
      <c r="B208" s="173"/>
      <c r="D208" s="169" t="s">
        <v>127</v>
      </c>
      <c r="E208" s="174" t="s">
        <v>3</v>
      </c>
      <c r="F208" s="175" t="s">
        <v>246</v>
      </c>
      <c r="H208" s="176">
        <v>16.7</v>
      </c>
      <c r="I208" s="177"/>
      <c r="L208" s="173"/>
      <c r="M208" s="178"/>
      <c r="N208" s="179"/>
      <c r="O208" s="179"/>
      <c r="P208" s="179"/>
      <c r="Q208" s="179"/>
      <c r="R208" s="179"/>
      <c r="S208" s="179"/>
      <c r="T208" s="180"/>
      <c r="AT208" s="174" t="s">
        <v>127</v>
      </c>
      <c r="AU208" s="174" t="s">
        <v>84</v>
      </c>
      <c r="AV208" s="13" t="s">
        <v>84</v>
      </c>
      <c r="AW208" s="13" t="s">
        <v>37</v>
      </c>
      <c r="AX208" s="13" t="s">
        <v>75</v>
      </c>
      <c r="AY208" s="174" t="s">
        <v>118</v>
      </c>
    </row>
    <row r="209" spans="1:65" s="15" customFormat="1" ht="11.25">
      <c r="B209" s="188"/>
      <c r="D209" s="169" t="s">
        <v>127</v>
      </c>
      <c r="E209" s="189" t="s">
        <v>3</v>
      </c>
      <c r="F209" s="190" t="s">
        <v>140</v>
      </c>
      <c r="H209" s="191">
        <v>16.7</v>
      </c>
      <c r="I209" s="192"/>
      <c r="L209" s="188"/>
      <c r="M209" s="193"/>
      <c r="N209" s="194"/>
      <c r="O209" s="194"/>
      <c r="P209" s="194"/>
      <c r="Q209" s="194"/>
      <c r="R209" s="194"/>
      <c r="S209" s="194"/>
      <c r="T209" s="195"/>
      <c r="AT209" s="189" t="s">
        <v>127</v>
      </c>
      <c r="AU209" s="189" t="s">
        <v>84</v>
      </c>
      <c r="AV209" s="15" t="s">
        <v>133</v>
      </c>
      <c r="AW209" s="15" t="s">
        <v>37</v>
      </c>
      <c r="AX209" s="15" t="s">
        <v>75</v>
      </c>
      <c r="AY209" s="189" t="s">
        <v>118</v>
      </c>
    </row>
    <row r="210" spans="1:65" s="14" customFormat="1" ht="11.25">
      <c r="B210" s="181"/>
      <c r="D210" s="169" t="s">
        <v>127</v>
      </c>
      <c r="E210" s="182" t="s">
        <v>3</v>
      </c>
      <c r="F210" s="183" t="s">
        <v>143</v>
      </c>
      <c r="H210" s="182" t="s">
        <v>3</v>
      </c>
      <c r="I210" s="184"/>
      <c r="L210" s="181"/>
      <c r="M210" s="185"/>
      <c r="N210" s="186"/>
      <c r="O210" s="186"/>
      <c r="P210" s="186"/>
      <c r="Q210" s="186"/>
      <c r="R210" s="186"/>
      <c r="S210" s="186"/>
      <c r="T210" s="187"/>
      <c r="AT210" s="182" t="s">
        <v>127</v>
      </c>
      <c r="AU210" s="182" t="s">
        <v>84</v>
      </c>
      <c r="AV210" s="14" t="s">
        <v>22</v>
      </c>
      <c r="AW210" s="14" t="s">
        <v>37</v>
      </c>
      <c r="AX210" s="14" t="s">
        <v>75</v>
      </c>
      <c r="AY210" s="182" t="s">
        <v>118</v>
      </c>
    </row>
    <row r="211" spans="1:65" s="13" customFormat="1" ht="11.25">
      <c r="B211" s="173"/>
      <c r="D211" s="169" t="s">
        <v>127</v>
      </c>
      <c r="E211" s="174" t="s">
        <v>3</v>
      </c>
      <c r="F211" s="175" t="s">
        <v>247</v>
      </c>
      <c r="H211" s="176">
        <v>0.7</v>
      </c>
      <c r="I211" s="177"/>
      <c r="L211" s="173"/>
      <c r="M211" s="178"/>
      <c r="N211" s="179"/>
      <c r="O211" s="179"/>
      <c r="P211" s="179"/>
      <c r="Q211" s="179"/>
      <c r="R211" s="179"/>
      <c r="S211" s="179"/>
      <c r="T211" s="180"/>
      <c r="AT211" s="174" t="s">
        <v>127</v>
      </c>
      <c r="AU211" s="174" t="s">
        <v>84</v>
      </c>
      <c r="AV211" s="13" t="s">
        <v>84</v>
      </c>
      <c r="AW211" s="13" t="s">
        <v>37</v>
      </c>
      <c r="AX211" s="13" t="s">
        <v>75</v>
      </c>
      <c r="AY211" s="174" t="s">
        <v>118</v>
      </c>
    </row>
    <row r="212" spans="1:65" s="15" customFormat="1" ht="11.25">
      <c r="B212" s="188"/>
      <c r="D212" s="169" t="s">
        <v>127</v>
      </c>
      <c r="E212" s="189" t="s">
        <v>3</v>
      </c>
      <c r="F212" s="190" t="s">
        <v>140</v>
      </c>
      <c r="H212" s="191">
        <v>0.7</v>
      </c>
      <c r="I212" s="192"/>
      <c r="L212" s="188"/>
      <c r="M212" s="193"/>
      <c r="N212" s="194"/>
      <c r="O212" s="194"/>
      <c r="P212" s="194"/>
      <c r="Q212" s="194"/>
      <c r="R212" s="194"/>
      <c r="S212" s="194"/>
      <c r="T212" s="195"/>
      <c r="AT212" s="189" t="s">
        <v>127</v>
      </c>
      <c r="AU212" s="189" t="s">
        <v>84</v>
      </c>
      <c r="AV212" s="15" t="s">
        <v>133</v>
      </c>
      <c r="AW212" s="15" t="s">
        <v>37</v>
      </c>
      <c r="AX212" s="15" t="s">
        <v>75</v>
      </c>
      <c r="AY212" s="189" t="s">
        <v>118</v>
      </c>
    </row>
    <row r="213" spans="1:65" s="16" customFormat="1" ht="11.25">
      <c r="B213" s="196"/>
      <c r="D213" s="169" t="s">
        <v>127</v>
      </c>
      <c r="E213" s="197" t="s">
        <v>3</v>
      </c>
      <c r="F213" s="198" t="s">
        <v>145</v>
      </c>
      <c r="H213" s="199">
        <v>20.594999999999999</v>
      </c>
      <c r="I213" s="200"/>
      <c r="L213" s="196"/>
      <c r="M213" s="201"/>
      <c r="N213" s="202"/>
      <c r="O213" s="202"/>
      <c r="P213" s="202"/>
      <c r="Q213" s="202"/>
      <c r="R213" s="202"/>
      <c r="S213" s="202"/>
      <c r="T213" s="203"/>
      <c r="AT213" s="197" t="s">
        <v>127</v>
      </c>
      <c r="AU213" s="197" t="s">
        <v>84</v>
      </c>
      <c r="AV213" s="16" t="s">
        <v>124</v>
      </c>
      <c r="AW213" s="16" t="s">
        <v>37</v>
      </c>
      <c r="AX213" s="16" t="s">
        <v>22</v>
      </c>
      <c r="AY213" s="197" t="s">
        <v>118</v>
      </c>
    </row>
    <row r="214" spans="1:65" s="14" customFormat="1" ht="11.25">
      <c r="B214" s="181"/>
      <c r="D214" s="169" t="s">
        <v>127</v>
      </c>
      <c r="E214" s="182" t="s">
        <v>3</v>
      </c>
      <c r="F214" s="183" t="s">
        <v>147</v>
      </c>
      <c r="H214" s="182" t="s">
        <v>3</v>
      </c>
      <c r="I214" s="184"/>
      <c r="L214" s="181"/>
      <c r="M214" s="185"/>
      <c r="N214" s="186"/>
      <c r="O214" s="186"/>
      <c r="P214" s="186"/>
      <c r="Q214" s="186"/>
      <c r="R214" s="186"/>
      <c r="S214" s="186"/>
      <c r="T214" s="187"/>
      <c r="AT214" s="182" t="s">
        <v>127</v>
      </c>
      <c r="AU214" s="182" t="s">
        <v>84</v>
      </c>
      <c r="AV214" s="14" t="s">
        <v>22</v>
      </c>
      <c r="AW214" s="14" t="s">
        <v>37</v>
      </c>
      <c r="AX214" s="14" t="s">
        <v>75</v>
      </c>
      <c r="AY214" s="182" t="s">
        <v>118</v>
      </c>
    </row>
    <row r="215" spans="1:65" s="2" customFormat="1" ht="21.75" customHeight="1">
      <c r="A215" s="34"/>
      <c r="B215" s="154"/>
      <c r="C215" s="155" t="s">
        <v>248</v>
      </c>
      <c r="D215" s="155" t="s">
        <v>120</v>
      </c>
      <c r="E215" s="156" t="s">
        <v>249</v>
      </c>
      <c r="F215" s="157" t="s">
        <v>250</v>
      </c>
      <c r="G215" s="158" t="s">
        <v>251</v>
      </c>
      <c r="H215" s="159">
        <v>4</v>
      </c>
      <c r="I215" s="160"/>
      <c r="J215" s="161">
        <f>ROUND(I215*H215,2)</f>
        <v>0</v>
      </c>
      <c r="K215" s="162"/>
      <c r="L215" s="35"/>
      <c r="M215" s="163" t="s">
        <v>3</v>
      </c>
      <c r="N215" s="164" t="s">
        <v>46</v>
      </c>
      <c r="O215" s="55"/>
      <c r="P215" s="165">
        <f>O215*H215</f>
        <v>0</v>
      </c>
      <c r="Q215" s="165">
        <v>6.6E-3</v>
      </c>
      <c r="R215" s="165">
        <f>Q215*H215</f>
        <v>2.64E-2</v>
      </c>
      <c r="S215" s="165">
        <v>0</v>
      </c>
      <c r="T215" s="166">
        <f>S215*H215</f>
        <v>0</v>
      </c>
      <c r="U215" s="34"/>
      <c r="V215" s="34"/>
      <c r="W215" s="34"/>
      <c r="X215" s="34"/>
      <c r="Y215" s="34"/>
      <c r="Z215" s="34"/>
      <c r="AA215" s="34"/>
      <c r="AB215" s="34"/>
      <c r="AC215" s="34"/>
      <c r="AD215" s="34"/>
      <c r="AE215" s="34"/>
      <c r="AR215" s="167" t="s">
        <v>124</v>
      </c>
      <c r="AT215" s="167" t="s">
        <v>120</v>
      </c>
      <c r="AU215" s="167" t="s">
        <v>84</v>
      </c>
      <c r="AY215" s="19" t="s">
        <v>118</v>
      </c>
      <c r="BE215" s="168">
        <f>IF(N215="základní",J215,0)</f>
        <v>0</v>
      </c>
      <c r="BF215" s="168">
        <f>IF(N215="snížená",J215,0)</f>
        <v>0</v>
      </c>
      <c r="BG215" s="168">
        <f>IF(N215="zákl. přenesená",J215,0)</f>
        <v>0</v>
      </c>
      <c r="BH215" s="168">
        <f>IF(N215="sníž. přenesená",J215,0)</f>
        <v>0</v>
      </c>
      <c r="BI215" s="168">
        <f>IF(N215="nulová",J215,0)</f>
        <v>0</v>
      </c>
      <c r="BJ215" s="19" t="s">
        <v>22</v>
      </c>
      <c r="BK215" s="168">
        <f>ROUND(I215*H215,2)</f>
        <v>0</v>
      </c>
      <c r="BL215" s="19" t="s">
        <v>124</v>
      </c>
      <c r="BM215" s="167" t="s">
        <v>252</v>
      </c>
    </row>
    <row r="216" spans="1:65" s="2" customFormat="1" ht="19.5">
      <c r="A216" s="34"/>
      <c r="B216" s="35"/>
      <c r="C216" s="34"/>
      <c r="D216" s="169" t="s">
        <v>126</v>
      </c>
      <c r="E216" s="34"/>
      <c r="F216" s="170" t="s">
        <v>250</v>
      </c>
      <c r="G216" s="34"/>
      <c r="H216" s="34"/>
      <c r="I216" s="93"/>
      <c r="J216" s="34"/>
      <c r="K216" s="34"/>
      <c r="L216" s="35"/>
      <c r="M216" s="171"/>
      <c r="N216" s="172"/>
      <c r="O216" s="55"/>
      <c r="P216" s="55"/>
      <c r="Q216" s="55"/>
      <c r="R216" s="55"/>
      <c r="S216" s="55"/>
      <c r="T216" s="56"/>
      <c r="U216" s="34"/>
      <c r="V216" s="34"/>
      <c r="W216" s="34"/>
      <c r="X216" s="34"/>
      <c r="Y216" s="34"/>
      <c r="Z216" s="34"/>
      <c r="AA216" s="34"/>
      <c r="AB216" s="34"/>
      <c r="AC216" s="34"/>
      <c r="AD216" s="34"/>
      <c r="AE216" s="34"/>
      <c r="AT216" s="19" t="s">
        <v>126</v>
      </c>
      <c r="AU216" s="19" t="s">
        <v>84</v>
      </c>
    </row>
    <row r="217" spans="1:65" s="13" customFormat="1" ht="11.25">
      <c r="B217" s="173"/>
      <c r="D217" s="169" t="s">
        <v>127</v>
      </c>
      <c r="E217" s="174" t="s">
        <v>3</v>
      </c>
      <c r="F217" s="175" t="s">
        <v>124</v>
      </c>
      <c r="H217" s="176">
        <v>4</v>
      </c>
      <c r="I217" s="177"/>
      <c r="L217" s="173"/>
      <c r="M217" s="178"/>
      <c r="N217" s="179"/>
      <c r="O217" s="179"/>
      <c r="P217" s="179"/>
      <c r="Q217" s="179"/>
      <c r="R217" s="179"/>
      <c r="S217" s="179"/>
      <c r="T217" s="180"/>
      <c r="AT217" s="174" t="s">
        <v>127</v>
      </c>
      <c r="AU217" s="174" t="s">
        <v>84</v>
      </c>
      <c r="AV217" s="13" t="s">
        <v>84</v>
      </c>
      <c r="AW217" s="13" t="s">
        <v>37</v>
      </c>
      <c r="AX217" s="13" t="s">
        <v>22</v>
      </c>
      <c r="AY217" s="174" t="s">
        <v>118</v>
      </c>
    </row>
    <row r="218" spans="1:65" s="14" customFormat="1" ht="11.25">
      <c r="B218" s="181"/>
      <c r="D218" s="169" t="s">
        <v>127</v>
      </c>
      <c r="E218" s="182" t="s">
        <v>3</v>
      </c>
      <c r="F218" s="183" t="s">
        <v>147</v>
      </c>
      <c r="H218" s="182" t="s">
        <v>3</v>
      </c>
      <c r="I218" s="184"/>
      <c r="L218" s="181"/>
      <c r="M218" s="185"/>
      <c r="N218" s="186"/>
      <c r="O218" s="186"/>
      <c r="P218" s="186"/>
      <c r="Q218" s="186"/>
      <c r="R218" s="186"/>
      <c r="S218" s="186"/>
      <c r="T218" s="187"/>
      <c r="AT218" s="182" t="s">
        <v>127</v>
      </c>
      <c r="AU218" s="182" t="s">
        <v>84</v>
      </c>
      <c r="AV218" s="14" t="s">
        <v>22</v>
      </c>
      <c r="AW218" s="14" t="s">
        <v>37</v>
      </c>
      <c r="AX218" s="14" t="s">
        <v>75</v>
      </c>
      <c r="AY218" s="182" t="s">
        <v>118</v>
      </c>
    </row>
    <row r="219" spans="1:65" s="2" customFormat="1" ht="16.5" customHeight="1">
      <c r="A219" s="34"/>
      <c r="B219" s="154"/>
      <c r="C219" s="204" t="s">
        <v>253</v>
      </c>
      <c r="D219" s="204" t="s">
        <v>203</v>
      </c>
      <c r="E219" s="205" t="s">
        <v>254</v>
      </c>
      <c r="F219" s="206" t="s">
        <v>255</v>
      </c>
      <c r="G219" s="207" t="s">
        <v>251</v>
      </c>
      <c r="H219" s="208">
        <v>1</v>
      </c>
      <c r="I219" s="209"/>
      <c r="J219" s="210">
        <f>ROUND(I219*H219,2)</f>
        <v>0</v>
      </c>
      <c r="K219" s="211"/>
      <c r="L219" s="212"/>
      <c r="M219" s="213" t="s">
        <v>3</v>
      </c>
      <c r="N219" s="214" t="s">
        <v>46</v>
      </c>
      <c r="O219" s="55"/>
      <c r="P219" s="165">
        <f>O219*H219</f>
        <v>0</v>
      </c>
      <c r="Q219" s="165">
        <v>3.3000000000000002E-2</v>
      </c>
      <c r="R219" s="165">
        <f>Q219*H219</f>
        <v>3.3000000000000002E-2</v>
      </c>
      <c r="S219" s="165">
        <v>0</v>
      </c>
      <c r="T219" s="166">
        <f>S219*H219</f>
        <v>0</v>
      </c>
      <c r="U219" s="34"/>
      <c r="V219" s="34"/>
      <c r="W219" s="34"/>
      <c r="X219" s="34"/>
      <c r="Y219" s="34"/>
      <c r="Z219" s="34"/>
      <c r="AA219" s="34"/>
      <c r="AB219" s="34"/>
      <c r="AC219" s="34"/>
      <c r="AD219" s="34"/>
      <c r="AE219" s="34"/>
      <c r="AR219" s="167" t="s">
        <v>170</v>
      </c>
      <c r="AT219" s="167" t="s">
        <v>203</v>
      </c>
      <c r="AU219" s="167" t="s">
        <v>84</v>
      </c>
      <c r="AY219" s="19" t="s">
        <v>118</v>
      </c>
      <c r="BE219" s="168">
        <f>IF(N219="základní",J219,0)</f>
        <v>0</v>
      </c>
      <c r="BF219" s="168">
        <f>IF(N219="snížená",J219,0)</f>
        <v>0</v>
      </c>
      <c r="BG219" s="168">
        <f>IF(N219="zákl. přenesená",J219,0)</f>
        <v>0</v>
      </c>
      <c r="BH219" s="168">
        <f>IF(N219="sníž. přenesená",J219,0)</f>
        <v>0</v>
      </c>
      <c r="BI219" s="168">
        <f>IF(N219="nulová",J219,0)</f>
        <v>0</v>
      </c>
      <c r="BJ219" s="19" t="s">
        <v>22</v>
      </c>
      <c r="BK219" s="168">
        <f>ROUND(I219*H219,2)</f>
        <v>0</v>
      </c>
      <c r="BL219" s="19" t="s">
        <v>124</v>
      </c>
      <c r="BM219" s="167" t="s">
        <v>256</v>
      </c>
    </row>
    <row r="220" spans="1:65" s="2" customFormat="1" ht="11.25">
      <c r="A220" s="34"/>
      <c r="B220" s="35"/>
      <c r="C220" s="34"/>
      <c r="D220" s="169" t="s">
        <v>126</v>
      </c>
      <c r="E220" s="34"/>
      <c r="F220" s="170" t="s">
        <v>255</v>
      </c>
      <c r="G220" s="34"/>
      <c r="H220" s="34"/>
      <c r="I220" s="93"/>
      <c r="J220" s="34"/>
      <c r="K220" s="34"/>
      <c r="L220" s="35"/>
      <c r="M220" s="171"/>
      <c r="N220" s="172"/>
      <c r="O220" s="55"/>
      <c r="P220" s="55"/>
      <c r="Q220" s="55"/>
      <c r="R220" s="55"/>
      <c r="S220" s="55"/>
      <c r="T220" s="56"/>
      <c r="U220" s="34"/>
      <c r="V220" s="34"/>
      <c r="W220" s="34"/>
      <c r="X220" s="34"/>
      <c r="Y220" s="34"/>
      <c r="Z220" s="34"/>
      <c r="AA220" s="34"/>
      <c r="AB220" s="34"/>
      <c r="AC220" s="34"/>
      <c r="AD220" s="34"/>
      <c r="AE220" s="34"/>
      <c r="AT220" s="19" t="s">
        <v>126</v>
      </c>
      <c r="AU220" s="19" t="s">
        <v>84</v>
      </c>
    </row>
    <row r="221" spans="1:65" s="2" customFormat="1" ht="16.5" customHeight="1">
      <c r="A221" s="34"/>
      <c r="B221" s="154"/>
      <c r="C221" s="204" t="s">
        <v>257</v>
      </c>
      <c r="D221" s="204" t="s">
        <v>203</v>
      </c>
      <c r="E221" s="205" t="s">
        <v>258</v>
      </c>
      <c r="F221" s="206" t="s">
        <v>255</v>
      </c>
      <c r="G221" s="207" t="s">
        <v>251</v>
      </c>
      <c r="H221" s="208">
        <v>1</v>
      </c>
      <c r="I221" s="209"/>
      <c r="J221" s="210">
        <f>ROUND(I221*H221,2)</f>
        <v>0</v>
      </c>
      <c r="K221" s="211"/>
      <c r="L221" s="212"/>
      <c r="M221" s="213" t="s">
        <v>3</v>
      </c>
      <c r="N221" s="214" t="s">
        <v>46</v>
      </c>
      <c r="O221" s="55"/>
      <c r="P221" s="165">
        <f>O221*H221</f>
        <v>0</v>
      </c>
      <c r="Q221" s="165">
        <v>3.3000000000000002E-2</v>
      </c>
      <c r="R221" s="165">
        <f>Q221*H221</f>
        <v>3.3000000000000002E-2</v>
      </c>
      <c r="S221" s="165">
        <v>0</v>
      </c>
      <c r="T221" s="166">
        <f>S221*H221</f>
        <v>0</v>
      </c>
      <c r="U221" s="34"/>
      <c r="V221" s="34"/>
      <c r="W221" s="34"/>
      <c r="X221" s="34"/>
      <c r="Y221" s="34"/>
      <c r="Z221" s="34"/>
      <c r="AA221" s="34"/>
      <c r="AB221" s="34"/>
      <c r="AC221" s="34"/>
      <c r="AD221" s="34"/>
      <c r="AE221" s="34"/>
      <c r="AR221" s="167" t="s">
        <v>170</v>
      </c>
      <c r="AT221" s="167" t="s">
        <v>203</v>
      </c>
      <c r="AU221" s="167" t="s">
        <v>84</v>
      </c>
      <c r="AY221" s="19" t="s">
        <v>118</v>
      </c>
      <c r="BE221" s="168">
        <f>IF(N221="základní",J221,0)</f>
        <v>0</v>
      </c>
      <c r="BF221" s="168">
        <f>IF(N221="snížená",J221,0)</f>
        <v>0</v>
      </c>
      <c r="BG221" s="168">
        <f>IF(N221="zákl. přenesená",J221,0)</f>
        <v>0</v>
      </c>
      <c r="BH221" s="168">
        <f>IF(N221="sníž. přenesená",J221,0)</f>
        <v>0</v>
      </c>
      <c r="BI221" s="168">
        <f>IF(N221="nulová",J221,0)</f>
        <v>0</v>
      </c>
      <c r="BJ221" s="19" t="s">
        <v>22</v>
      </c>
      <c r="BK221" s="168">
        <f>ROUND(I221*H221,2)</f>
        <v>0</v>
      </c>
      <c r="BL221" s="19" t="s">
        <v>124</v>
      </c>
      <c r="BM221" s="167" t="s">
        <v>259</v>
      </c>
    </row>
    <row r="222" spans="1:65" s="2" customFormat="1" ht="11.25">
      <c r="A222" s="34"/>
      <c r="B222" s="35"/>
      <c r="C222" s="34"/>
      <c r="D222" s="169" t="s">
        <v>126</v>
      </c>
      <c r="E222" s="34"/>
      <c r="F222" s="170" t="s">
        <v>255</v>
      </c>
      <c r="G222" s="34"/>
      <c r="H222" s="34"/>
      <c r="I222" s="93"/>
      <c r="J222" s="34"/>
      <c r="K222" s="34"/>
      <c r="L222" s="35"/>
      <c r="M222" s="171"/>
      <c r="N222" s="172"/>
      <c r="O222" s="55"/>
      <c r="P222" s="55"/>
      <c r="Q222" s="55"/>
      <c r="R222" s="55"/>
      <c r="S222" s="55"/>
      <c r="T222" s="56"/>
      <c r="U222" s="34"/>
      <c r="V222" s="34"/>
      <c r="W222" s="34"/>
      <c r="X222" s="34"/>
      <c r="Y222" s="34"/>
      <c r="Z222" s="34"/>
      <c r="AA222" s="34"/>
      <c r="AB222" s="34"/>
      <c r="AC222" s="34"/>
      <c r="AD222" s="34"/>
      <c r="AE222" s="34"/>
      <c r="AT222" s="19" t="s">
        <v>126</v>
      </c>
      <c r="AU222" s="19" t="s">
        <v>84</v>
      </c>
    </row>
    <row r="223" spans="1:65" s="2" customFormat="1" ht="16.5" customHeight="1">
      <c r="A223" s="34"/>
      <c r="B223" s="154"/>
      <c r="C223" s="204" t="s">
        <v>260</v>
      </c>
      <c r="D223" s="204" t="s">
        <v>203</v>
      </c>
      <c r="E223" s="205" t="s">
        <v>261</v>
      </c>
      <c r="F223" s="206" t="s">
        <v>262</v>
      </c>
      <c r="G223" s="207" t="s">
        <v>251</v>
      </c>
      <c r="H223" s="208">
        <v>2</v>
      </c>
      <c r="I223" s="209"/>
      <c r="J223" s="210">
        <f>ROUND(I223*H223,2)</f>
        <v>0</v>
      </c>
      <c r="K223" s="211"/>
      <c r="L223" s="212"/>
      <c r="M223" s="213" t="s">
        <v>3</v>
      </c>
      <c r="N223" s="214" t="s">
        <v>46</v>
      </c>
      <c r="O223" s="55"/>
      <c r="P223" s="165">
        <f>O223*H223</f>
        <v>0</v>
      </c>
      <c r="Q223" s="165">
        <v>6.3E-2</v>
      </c>
      <c r="R223" s="165">
        <f>Q223*H223</f>
        <v>0.126</v>
      </c>
      <c r="S223" s="165">
        <v>0</v>
      </c>
      <c r="T223" s="166">
        <f>S223*H223</f>
        <v>0</v>
      </c>
      <c r="U223" s="34"/>
      <c r="V223" s="34"/>
      <c r="W223" s="34"/>
      <c r="X223" s="34"/>
      <c r="Y223" s="34"/>
      <c r="Z223" s="34"/>
      <c r="AA223" s="34"/>
      <c r="AB223" s="34"/>
      <c r="AC223" s="34"/>
      <c r="AD223" s="34"/>
      <c r="AE223" s="34"/>
      <c r="AR223" s="167" t="s">
        <v>170</v>
      </c>
      <c r="AT223" s="167" t="s">
        <v>203</v>
      </c>
      <c r="AU223" s="167" t="s">
        <v>84</v>
      </c>
      <c r="AY223" s="19" t="s">
        <v>118</v>
      </c>
      <c r="BE223" s="168">
        <f>IF(N223="základní",J223,0)</f>
        <v>0</v>
      </c>
      <c r="BF223" s="168">
        <f>IF(N223="snížená",J223,0)</f>
        <v>0</v>
      </c>
      <c r="BG223" s="168">
        <f>IF(N223="zákl. přenesená",J223,0)</f>
        <v>0</v>
      </c>
      <c r="BH223" s="168">
        <f>IF(N223="sníž. přenesená",J223,0)</f>
        <v>0</v>
      </c>
      <c r="BI223" s="168">
        <f>IF(N223="nulová",J223,0)</f>
        <v>0</v>
      </c>
      <c r="BJ223" s="19" t="s">
        <v>22</v>
      </c>
      <c r="BK223" s="168">
        <f>ROUND(I223*H223,2)</f>
        <v>0</v>
      </c>
      <c r="BL223" s="19" t="s">
        <v>124</v>
      </c>
      <c r="BM223" s="167" t="s">
        <v>263</v>
      </c>
    </row>
    <row r="224" spans="1:65" s="2" customFormat="1" ht="11.25">
      <c r="A224" s="34"/>
      <c r="B224" s="35"/>
      <c r="C224" s="34"/>
      <c r="D224" s="169" t="s">
        <v>126</v>
      </c>
      <c r="E224" s="34"/>
      <c r="F224" s="170" t="s">
        <v>262</v>
      </c>
      <c r="G224" s="34"/>
      <c r="H224" s="34"/>
      <c r="I224" s="93"/>
      <c r="J224" s="34"/>
      <c r="K224" s="34"/>
      <c r="L224" s="35"/>
      <c r="M224" s="171"/>
      <c r="N224" s="172"/>
      <c r="O224" s="55"/>
      <c r="P224" s="55"/>
      <c r="Q224" s="55"/>
      <c r="R224" s="55"/>
      <c r="S224" s="55"/>
      <c r="T224" s="56"/>
      <c r="U224" s="34"/>
      <c r="V224" s="34"/>
      <c r="W224" s="34"/>
      <c r="X224" s="34"/>
      <c r="Y224" s="34"/>
      <c r="Z224" s="34"/>
      <c r="AA224" s="34"/>
      <c r="AB224" s="34"/>
      <c r="AC224" s="34"/>
      <c r="AD224" s="34"/>
      <c r="AE224" s="34"/>
      <c r="AT224" s="19" t="s">
        <v>126</v>
      </c>
      <c r="AU224" s="19" t="s">
        <v>84</v>
      </c>
    </row>
    <row r="225" spans="1:65" s="2" customFormat="1" ht="21.75" customHeight="1">
      <c r="A225" s="34"/>
      <c r="B225" s="154"/>
      <c r="C225" s="155" t="s">
        <v>264</v>
      </c>
      <c r="D225" s="155" t="s">
        <v>120</v>
      </c>
      <c r="E225" s="156" t="s">
        <v>265</v>
      </c>
      <c r="F225" s="157" t="s">
        <v>266</v>
      </c>
      <c r="G225" s="158" t="s">
        <v>251</v>
      </c>
      <c r="H225" s="159">
        <v>2</v>
      </c>
      <c r="I225" s="160"/>
      <c r="J225" s="161">
        <f>ROUND(I225*H225,2)</f>
        <v>0</v>
      </c>
      <c r="K225" s="162"/>
      <c r="L225" s="35"/>
      <c r="M225" s="163" t="s">
        <v>3</v>
      </c>
      <c r="N225" s="164" t="s">
        <v>46</v>
      </c>
      <c r="O225" s="55"/>
      <c r="P225" s="165">
        <f>O225*H225</f>
        <v>0</v>
      </c>
      <c r="Q225" s="165">
        <v>6.6E-3</v>
      </c>
      <c r="R225" s="165">
        <f>Q225*H225</f>
        <v>1.32E-2</v>
      </c>
      <c r="S225" s="165">
        <v>0</v>
      </c>
      <c r="T225" s="166">
        <f>S225*H225</f>
        <v>0</v>
      </c>
      <c r="U225" s="34"/>
      <c r="V225" s="34"/>
      <c r="W225" s="34"/>
      <c r="X225" s="34"/>
      <c r="Y225" s="34"/>
      <c r="Z225" s="34"/>
      <c r="AA225" s="34"/>
      <c r="AB225" s="34"/>
      <c r="AC225" s="34"/>
      <c r="AD225" s="34"/>
      <c r="AE225" s="34"/>
      <c r="AR225" s="167" t="s">
        <v>124</v>
      </c>
      <c r="AT225" s="167" t="s">
        <v>120</v>
      </c>
      <c r="AU225" s="167" t="s">
        <v>84</v>
      </c>
      <c r="AY225" s="19" t="s">
        <v>118</v>
      </c>
      <c r="BE225" s="168">
        <f>IF(N225="základní",J225,0)</f>
        <v>0</v>
      </c>
      <c r="BF225" s="168">
        <f>IF(N225="snížená",J225,0)</f>
        <v>0</v>
      </c>
      <c r="BG225" s="168">
        <f>IF(N225="zákl. přenesená",J225,0)</f>
        <v>0</v>
      </c>
      <c r="BH225" s="168">
        <f>IF(N225="sníž. přenesená",J225,0)</f>
        <v>0</v>
      </c>
      <c r="BI225" s="168">
        <f>IF(N225="nulová",J225,0)</f>
        <v>0</v>
      </c>
      <c r="BJ225" s="19" t="s">
        <v>22</v>
      </c>
      <c r="BK225" s="168">
        <f>ROUND(I225*H225,2)</f>
        <v>0</v>
      </c>
      <c r="BL225" s="19" t="s">
        <v>124</v>
      </c>
      <c r="BM225" s="167" t="s">
        <v>267</v>
      </c>
    </row>
    <row r="226" spans="1:65" s="2" customFormat="1" ht="19.5">
      <c r="A226" s="34"/>
      <c r="B226" s="35"/>
      <c r="C226" s="34"/>
      <c r="D226" s="169" t="s">
        <v>126</v>
      </c>
      <c r="E226" s="34"/>
      <c r="F226" s="170" t="s">
        <v>266</v>
      </c>
      <c r="G226" s="34"/>
      <c r="H226" s="34"/>
      <c r="I226" s="93"/>
      <c r="J226" s="34"/>
      <c r="K226" s="34"/>
      <c r="L226" s="35"/>
      <c r="M226" s="171"/>
      <c r="N226" s="172"/>
      <c r="O226" s="55"/>
      <c r="P226" s="55"/>
      <c r="Q226" s="55"/>
      <c r="R226" s="55"/>
      <c r="S226" s="55"/>
      <c r="T226" s="56"/>
      <c r="U226" s="34"/>
      <c r="V226" s="34"/>
      <c r="W226" s="34"/>
      <c r="X226" s="34"/>
      <c r="Y226" s="34"/>
      <c r="Z226" s="34"/>
      <c r="AA226" s="34"/>
      <c r="AB226" s="34"/>
      <c r="AC226" s="34"/>
      <c r="AD226" s="34"/>
      <c r="AE226" s="34"/>
      <c r="AT226" s="19" t="s">
        <v>126</v>
      </c>
      <c r="AU226" s="19" t="s">
        <v>84</v>
      </c>
    </row>
    <row r="227" spans="1:65" s="13" customFormat="1" ht="11.25">
      <c r="B227" s="173"/>
      <c r="D227" s="169" t="s">
        <v>127</v>
      </c>
      <c r="E227" s="174" t="s">
        <v>3</v>
      </c>
      <c r="F227" s="175" t="s">
        <v>84</v>
      </c>
      <c r="H227" s="176">
        <v>2</v>
      </c>
      <c r="I227" s="177"/>
      <c r="L227" s="173"/>
      <c r="M227" s="178"/>
      <c r="N227" s="179"/>
      <c r="O227" s="179"/>
      <c r="P227" s="179"/>
      <c r="Q227" s="179"/>
      <c r="R227" s="179"/>
      <c r="S227" s="179"/>
      <c r="T227" s="180"/>
      <c r="AT227" s="174" t="s">
        <v>127</v>
      </c>
      <c r="AU227" s="174" t="s">
        <v>84</v>
      </c>
      <c r="AV227" s="13" t="s">
        <v>84</v>
      </c>
      <c r="AW227" s="13" t="s">
        <v>37</v>
      </c>
      <c r="AX227" s="13" t="s">
        <v>22</v>
      </c>
      <c r="AY227" s="174" t="s">
        <v>118</v>
      </c>
    </row>
    <row r="228" spans="1:65" s="14" customFormat="1" ht="11.25">
      <c r="B228" s="181"/>
      <c r="D228" s="169" t="s">
        <v>127</v>
      </c>
      <c r="E228" s="182" t="s">
        <v>3</v>
      </c>
      <c r="F228" s="183" t="s">
        <v>147</v>
      </c>
      <c r="H228" s="182" t="s">
        <v>3</v>
      </c>
      <c r="I228" s="184"/>
      <c r="L228" s="181"/>
      <c r="M228" s="185"/>
      <c r="N228" s="186"/>
      <c r="O228" s="186"/>
      <c r="P228" s="186"/>
      <c r="Q228" s="186"/>
      <c r="R228" s="186"/>
      <c r="S228" s="186"/>
      <c r="T228" s="187"/>
      <c r="AT228" s="182" t="s">
        <v>127</v>
      </c>
      <c r="AU228" s="182" t="s">
        <v>84</v>
      </c>
      <c r="AV228" s="14" t="s">
        <v>22</v>
      </c>
      <c r="AW228" s="14" t="s">
        <v>37</v>
      </c>
      <c r="AX228" s="14" t="s">
        <v>75</v>
      </c>
      <c r="AY228" s="182" t="s">
        <v>118</v>
      </c>
    </row>
    <row r="229" spans="1:65" s="2" customFormat="1" ht="16.5" customHeight="1">
      <c r="A229" s="34"/>
      <c r="B229" s="154"/>
      <c r="C229" s="204" t="s">
        <v>268</v>
      </c>
      <c r="D229" s="204" t="s">
        <v>203</v>
      </c>
      <c r="E229" s="205" t="s">
        <v>269</v>
      </c>
      <c r="F229" s="206" t="s">
        <v>270</v>
      </c>
      <c r="G229" s="207" t="s">
        <v>251</v>
      </c>
      <c r="H229" s="208">
        <v>2</v>
      </c>
      <c r="I229" s="209"/>
      <c r="J229" s="210">
        <f>ROUND(I229*H229,2)</f>
        <v>0</v>
      </c>
      <c r="K229" s="211"/>
      <c r="L229" s="212"/>
      <c r="M229" s="213" t="s">
        <v>3</v>
      </c>
      <c r="N229" s="214" t="s">
        <v>46</v>
      </c>
      <c r="O229" s="55"/>
      <c r="P229" s="165">
        <f>O229*H229</f>
        <v>0</v>
      </c>
      <c r="Q229" s="165">
        <v>6.3E-2</v>
      </c>
      <c r="R229" s="165">
        <f>Q229*H229</f>
        <v>0.126</v>
      </c>
      <c r="S229" s="165">
        <v>0</v>
      </c>
      <c r="T229" s="166">
        <f>S229*H229</f>
        <v>0</v>
      </c>
      <c r="U229" s="34"/>
      <c r="V229" s="34"/>
      <c r="W229" s="34"/>
      <c r="X229" s="34"/>
      <c r="Y229" s="34"/>
      <c r="Z229" s="34"/>
      <c r="AA229" s="34"/>
      <c r="AB229" s="34"/>
      <c r="AC229" s="34"/>
      <c r="AD229" s="34"/>
      <c r="AE229" s="34"/>
      <c r="AR229" s="167" t="s">
        <v>170</v>
      </c>
      <c r="AT229" s="167" t="s">
        <v>203</v>
      </c>
      <c r="AU229" s="167" t="s">
        <v>84</v>
      </c>
      <c r="AY229" s="19" t="s">
        <v>118</v>
      </c>
      <c r="BE229" s="168">
        <f>IF(N229="základní",J229,0)</f>
        <v>0</v>
      </c>
      <c r="BF229" s="168">
        <f>IF(N229="snížená",J229,0)</f>
        <v>0</v>
      </c>
      <c r="BG229" s="168">
        <f>IF(N229="zákl. přenesená",J229,0)</f>
        <v>0</v>
      </c>
      <c r="BH229" s="168">
        <f>IF(N229="sníž. přenesená",J229,0)</f>
        <v>0</v>
      </c>
      <c r="BI229" s="168">
        <f>IF(N229="nulová",J229,0)</f>
        <v>0</v>
      </c>
      <c r="BJ229" s="19" t="s">
        <v>22</v>
      </c>
      <c r="BK229" s="168">
        <f>ROUND(I229*H229,2)</f>
        <v>0</v>
      </c>
      <c r="BL229" s="19" t="s">
        <v>124</v>
      </c>
      <c r="BM229" s="167" t="s">
        <v>271</v>
      </c>
    </row>
    <row r="230" spans="1:65" s="2" customFormat="1" ht="11.25">
      <c r="A230" s="34"/>
      <c r="B230" s="35"/>
      <c r="C230" s="34"/>
      <c r="D230" s="169" t="s">
        <v>126</v>
      </c>
      <c r="E230" s="34"/>
      <c r="F230" s="170" t="s">
        <v>270</v>
      </c>
      <c r="G230" s="34"/>
      <c r="H230" s="34"/>
      <c r="I230" s="93"/>
      <c r="J230" s="34"/>
      <c r="K230" s="34"/>
      <c r="L230" s="35"/>
      <c r="M230" s="171"/>
      <c r="N230" s="172"/>
      <c r="O230" s="55"/>
      <c r="P230" s="55"/>
      <c r="Q230" s="55"/>
      <c r="R230" s="55"/>
      <c r="S230" s="55"/>
      <c r="T230" s="56"/>
      <c r="U230" s="34"/>
      <c r="V230" s="34"/>
      <c r="W230" s="34"/>
      <c r="X230" s="34"/>
      <c r="Y230" s="34"/>
      <c r="Z230" s="34"/>
      <c r="AA230" s="34"/>
      <c r="AB230" s="34"/>
      <c r="AC230" s="34"/>
      <c r="AD230" s="34"/>
      <c r="AE230" s="34"/>
      <c r="AT230" s="19" t="s">
        <v>126</v>
      </c>
      <c r="AU230" s="19" t="s">
        <v>84</v>
      </c>
    </row>
    <row r="231" spans="1:65" s="12" customFormat="1" ht="22.9" customHeight="1">
      <c r="B231" s="141"/>
      <c r="D231" s="142" t="s">
        <v>74</v>
      </c>
      <c r="E231" s="152" t="s">
        <v>170</v>
      </c>
      <c r="F231" s="152" t="s">
        <v>272</v>
      </c>
      <c r="I231" s="144"/>
      <c r="J231" s="153">
        <f>BK231</f>
        <v>0</v>
      </c>
      <c r="L231" s="141"/>
      <c r="M231" s="146"/>
      <c r="N231" s="147"/>
      <c r="O231" s="147"/>
      <c r="P231" s="148">
        <f>SUM(P232:P308)</f>
        <v>0</v>
      </c>
      <c r="Q231" s="147"/>
      <c r="R231" s="148">
        <f>SUM(R232:R308)</f>
        <v>22.968981399999997</v>
      </c>
      <c r="S231" s="147"/>
      <c r="T231" s="149">
        <f>SUM(T232:T308)</f>
        <v>0</v>
      </c>
      <c r="AR231" s="142" t="s">
        <v>22</v>
      </c>
      <c r="AT231" s="150" t="s">
        <v>74</v>
      </c>
      <c r="AU231" s="150" t="s">
        <v>22</v>
      </c>
      <c r="AY231" s="142" t="s">
        <v>118</v>
      </c>
      <c r="BK231" s="151">
        <f>SUM(BK232:BK308)</f>
        <v>0</v>
      </c>
    </row>
    <row r="232" spans="1:65" s="2" customFormat="1" ht="33" customHeight="1">
      <c r="A232" s="34"/>
      <c r="B232" s="154"/>
      <c r="C232" s="155" t="s">
        <v>273</v>
      </c>
      <c r="D232" s="155" t="s">
        <v>120</v>
      </c>
      <c r="E232" s="156" t="s">
        <v>274</v>
      </c>
      <c r="F232" s="157" t="s">
        <v>275</v>
      </c>
      <c r="G232" s="158" t="s">
        <v>236</v>
      </c>
      <c r="H232" s="159">
        <v>35.5</v>
      </c>
      <c r="I232" s="160"/>
      <c r="J232" s="161">
        <f>ROUND(I232*H232,2)</f>
        <v>0</v>
      </c>
      <c r="K232" s="162"/>
      <c r="L232" s="35"/>
      <c r="M232" s="163" t="s">
        <v>3</v>
      </c>
      <c r="N232" s="164" t="s">
        <v>46</v>
      </c>
      <c r="O232" s="55"/>
      <c r="P232" s="165">
        <f>O232*H232</f>
        <v>0</v>
      </c>
      <c r="Q232" s="165">
        <v>1.0000000000000001E-5</v>
      </c>
      <c r="R232" s="165">
        <f>Q232*H232</f>
        <v>3.5500000000000001E-4</v>
      </c>
      <c r="S232" s="165">
        <v>0</v>
      </c>
      <c r="T232" s="166">
        <f>S232*H232</f>
        <v>0</v>
      </c>
      <c r="U232" s="34"/>
      <c r="V232" s="34"/>
      <c r="W232" s="34"/>
      <c r="X232" s="34"/>
      <c r="Y232" s="34"/>
      <c r="Z232" s="34"/>
      <c r="AA232" s="34"/>
      <c r="AB232" s="34"/>
      <c r="AC232" s="34"/>
      <c r="AD232" s="34"/>
      <c r="AE232" s="34"/>
      <c r="AR232" s="167" t="s">
        <v>124</v>
      </c>
      <c r="AT232" s="167" t="s">
        <v>120</v>
      </c>
      <c r="AU232" s="167" t="s">
        <v>84</v>
      </c>
      <c r="AY232" s="19" t="s">
        <v>118</v>
      </c>
      <c r="BE232" s="168">
        <f>IF(N232="základní",J232,0)</f>
        <v>0</v>
      </c>
      <c r="BF232" s="168">
        <f>IF(N232="snížená",J232,0)</f>
        <v>0</v>
      </c>
      <c r="BG232" s="168">
        <f>IF(N232="zákl. přenesená",J232,0)</f>
        <v>0</v>
      </c>
      <c r="BH232" s="168">
        <f>IF(N232="sníž. přenesená",J232,0)</f>
        <v>0</v>
      </c>
      <c r="BI232" s="168">
        <f>IF(N232="nulová",J232,0)</f>
        <v>0</v>
      </c>
      <c r="BJ232" s="19" t="s">
        <v>22</v>
      </c>
      <c r="BK232" s="168">
        <f>ROUND(I232*H232,2)</f>
        <v>0</v>
      </c>
      <c r="BL232" s="19" t="s">
        <v>124</v>
      </c>
      <c r="BM232" s="167" t="s">
        <v>276</v>
      </c>
    </row>
    <row r="233" spans="1:65" s="2" customFormat="1" ht="29.25">
      <c r="A233" s="34"/>
      <c r="B233" s="35"/>
      <c r="C233" s="34"/>
      <c r="D233" s="169" t="s">
        <v>126</v>
      </c>
      <c r="E233" s="34"/>
      <c r="F233" s="170" t="s">
        <v>275</v>
      </c>
      <c r="G233" s="34"/>
      <c r="H233" s="34"/>
      <c r="I233" s="93"/>
      <c r="J233" s="34"/>
      <c r="K233" s="34"/>
      <c r="L233" s="35"/>
      <c r="M233" s="171"/>
      <c r="N233" s="172"/>
      <c r="O233" s="55"/>
      <c r="P233" s="55"/>
      <c r="Q233" s="55"/>
      <c r="R233" s="55"/>
      <c r="S233" s="55"/>
      <c r="T233" s="56"/>
      <c r="U233" s="34"/>
      <c r="V233" s="34"/>
      <c r="W233" s="34"/>
      <c r="X233" s="34"/>
      <c r="Y233" s="34"/>
      <c r="Z233" s="34"/>
      <c r="AA233" s="34"/>
      <c r="AB233" s="34"/>
      <c r="AC233" s="34"/>
      <c r="AD233" s="34"/>
      <c r="AE233" s="34"/>
      <c r="AT233" s="19" t="s">
        <v>126</v>
      </c>
      <c r="AU233" s="19" t="s">
        <v>84</v>
      </c>
    </row>
    <row r="234" spans="1:65" s="14" customFormat="1" ht="11.25">
      <c r="B234" s="181"/>
      <c r="D234" s="169" t="s">
        <v>127</v>
      </c>
      <c r="E234" s="182" t="s">
        <v>3</v>
      </c>
      <c r="F234" s="183" t="s">
        <v>138</v>
      </c>
      <c r="H234" s="182" t="s">
        <v>3</v>
      </c>
      <c r="I234" s="184"/>
      <c r="L234" s="181"/>
      <c r="M234" s="185"/>
      <c r="N234" s="186"/>
      <c r="O234" s="186"/>
      <c r="P234" s="186"/>
      <c r="Q234" s="186"/>
      <c r="R234" s="186"/>
      <c r="S234" s="186"/>
      <c r="T234" s="187"/>
      <c r="AT234" s="182" t="s">
        <v>127</v>
      </c>
      <c r="AU234" s="182" t="s">
        <v>84</v>
      </c>
      <c r="AV234" s="14" t="s">
        <v>22</v>
      </c>
      <c r="AW234" s="14" t="s">
        <v>37</v>
      </c>
      <c r="AX234" s="14" t="s">
        <v>75</v>
      </c>
      <c r="AY234" s="182" t="s">
        <v>118</v>
      </c>
    </row>
    <row r="235" spans="1:65" s="13" customFormat="1" ht="11.25">
      <c r="B235" s="173"/>
      <c r="D235" s="169" t="s">
        <v>127</v>
      </c>
      <c r="E235" s="174" t="s">
        <v>3</v>
      </c>
      <c r="F235" s="175" t="s">
        <v>277</v>
      </c>
      <c r="H235" s="176">
        <v>35.5</v>
      </c>
      <c r="I235" s="177"/>
      <c r="L235" s="173"/>
      <c r="M235" s="178"/>
      <c r="N235" s="179"/>
      <c r="O235" s="179"/>
      <c r="P235" s="179"/>
      <c r="Q235" s="179"/>
      <c r="R235" s="179"/>
      <c r="S235" s="179"/>
      <c r="T235" s="180"/>
      <c r="AT235" s="174" t="s">
        <v>127</v>
      </c>
      <c r="AU235" s="174" t="s">
        <v>84</v>
      </c>
      <c r="AV235" s="13" t="s">
        <v>84</v>
      </c>
      <c r="AW235" s="13" t="s">
        <v>37</v>
      </c>
      <c r="AX235" s="13" t="s">
        <v>22</v>
      </c>
      <c r="AY235" s="174" t="s">
        <v>118</v>
      </c>
    </row>
    <row r="236" spans="1:65" s="14" customFormat="1" ht="11.25">
      <c r="B236" s="181"/>
      <c r="D236" s="169" t="s">
        <v>127</v>
      </c>
      <c r="E236" s="182" t="s">
        <v>3</v>
      </c>
      <c r="F236" s="183" t="s">
        <v>147</v>
      </c>
      <c r="H236" s="182" t="s">
        <v>3</v>
      </c>
      <c r="I236" s="184"/>
      <c r="L236" s="181"/>
      <c r="M236" s="185"/>
      <c r="N236" s="186"/>
      <c r="O236" s="186"/>
      <c r="P236" s="186"/>
      <c r="Q236" s="186"/>
      <c r="R236" s="186"/>
      <c r="S236" s="186"/>
      <c r="T236" s="187"/>
      <c r="AT236" s="182" t="s">
        <v>127</v>
      </c>
      <c r="AU236" s="182" t="s">
        <v>84</v>
      </c>
      <c r="AV236" s="14" t="s">
        <v>22</v>
      </c>
      <c r="AW236" s="14" t="s">
        <v>37</v>
      </c>
      <c r="AX236" s="14" t="s">
        <v>75</v>
      </c>
      <c r="AY236" s="182" t="s">
        <v>118</v>
      </c>
    </row>
    <row r="237" spans="1:65" s="2" customFormat="1" ht="21.75" customHeight="1">
      <c r="A237" s="34"/>
      <c r="B237" s="154"/>
      <c r="C237" s="204" t="s">
        <v>278</v>
      </c>
      <c r="D237" s="204" t="s">
        <v>203</v>
      </c>
      <c r="E237" s="205" t="s">
        <v>279</v>
      </c>
      <c r="F237" s="206" t="s">
        <v>280</v>
      </c>
      <c r="G237" s="207" t="s">
        <v>251</v>
      </c>
      <c r="H237" s="208">
        <v>6.0940000000000003</v>
      </c>
      <c r="I237" s="209"/>
      <c r="J237" s="210">
        <f>ROUND(I237*H237,2)</f>
        <v>0</v>
      </c>
      <c r="K237" s="211"/>
      <c r="L237" s="212"/>
      <c r="M237" s="213" t="s">
        <v>3</v>
      </c>
      <c r="N237" s="214" t="s">
        <v>46</v>
      </c>
      <c r="O237" s="55"/>
      <c r="P237" s="165">
        <f>O237*H237</f>
        <v>0</v>
      </c>
      <c r="Q237" s="165">
        <v>1.5100000000000001E-2</v>
      </c>
      <c r="R237" s="165">
        <f>Q237*H237</f>
        <v>9.2019400000000001E-2</v>
      </c>
      <c r="S237" s="165">
        <v>0</v>
      </c>
      <c r="T237" s="166">
        <f>S237*H237</f>
        <v>0</v>
      </c>
      <c r="U237" s="34"/>
      <c r="V237" s="34"/>
      <c r="W237" s="34"/>
      <c r="X237" s="34"/>
      <c r="Y237" s="34"/>
      <c r="Z237" s="34"/>
      <c r="AA237" s="34"/>
      <c r="AB237" s="34"/>
      <c r="AC237" s="34"/>
      <c r="AD237" s="34"/>
      <c r="AE237" s="34"/>
      <c r="AR237" s="167" t="s">
        <v>170</v>
      </c>
      <c r="AT237" s="167" t="s">
        <v>203</v>
      </c>
      <c r="AU237" s="167" t="s">
        <v>84</v>
      </c>
      <c r="AY237" s="19" t="s">
        <v>118</v>
      </c>
      <c r="BE237" s="168">
        <f>IF(N237="základní",J237,0)</f>
        <v>0</v>
      </c>
      <c r="BF237" s="168">
        <f>IF(N237="snížená",J237,0)</f>
        <v>0</v>
      </c>
      <c r="BG237" s="168">
        <f>IF(N237="zákl. přenesená",J237,0)</f>
        <v>0</v>
      </c>
      <c r="BH237" s="168">
        <f>IF(N237="sníž. přenesená",J237,0)</f>
        <v>0</v>
      </c>
      <c r="BI237" s="168">
        <f>IF(N237="nulová",J237,0)</f>
        <v>0</v>
      </c>
      <c r="BJ237" s="19" t="s">
        <v>22</v>
      </c>
      <c r="BK237" s="168">
        <f>ROUND(I237*H237,2)</f>
        <v>0</v>
      </c>
      <c r="BL237" s="19" t="s">
        <v>124</v>
      </c>
      <c r="BM237" s="167" t="s">
        <v>281</v>
      </c>
    </row>
    <row r="238" spans="1:65" s="2" customFormat="1" ht="11.25">
      <c r="A238" s="34"/>
      <c r="B238" s="35"/>
      <c r="C238" s="34"/>
      <c r="D238" s="169" t="s">
        <v>126</v>
      </c>
      <c r="E238" s="34"/>
      <c r="F238" s="170" t="s">
        <v>280</v>
      </c>
      <c r="G238" s="34"/>
      <c r="H238" s="34"/>
      <c r="I238" s="93"/>
      <c r="J238" s="34"/>
      <c r="K238" s="34"/>
      <c r="L238" s="35"/>
      <c r="M238" s="171"/>
      <c r="N238" s="172"/>
      <c r="O238" s="55"/>
      <c r="P238" s="55"/>
      <c r="Q238" s="55"/>
      <c r="R238" s="55"/>
      <c r="S238" s="55"/>
      <c r="T238" s="56"/>
      <c r="U238" s="34"/>
      <c r="V238" s="34"/>
      <c r="W238" s="34"/>
      <c r="X238" s="34"/>
      <c r="Y238" s="34"/>
      <c r="Z238" s="34"/>
      <c r="AA238" s="34"/>
      <c r="AB238" s="34"/>
      <c r="AC238" s="34"/>
      <c r="AD238" s="34"/>
      <c r="AE238" s="34"/>
      <c r="AT238" s="19" t="s">
        <v>126</v>
      </c>
      <c r="AU238" s="19" t="s">
        <v>84</v>
      </c>
    </row>
    <row r="239" spans="1:65" s="13" customFormat="1" ht="11.25">
      <c r="B239" s="173"/>
      <c r="D239" s="169" t="s">
        <v>127</v>
      </c>
      <c r="E239" s="174" t="s">
        <v>3</v>
      </c>
      <c r="F239" s="175" t="s">
        <v>282</v>
      </c>
      <c r="H239" s="176">
        <v>6.0940000000000003</v>
      </c>
      <c r="I239" s="177"/>
      <c r="L239" s="173"/>
      <c r="M239" s="178"/>
      <c r="N239" s="179"/>
      <c r="O239" s="179"/>
      <c r="P239" s="179"/>
      <c r="Q239" s="179"/>
      <c r="R239" s="179"/>
      <c r="S239" s="179"/>
      <c r="T239" s="180"/>
      <c r="AT239" s="174" t="s">
        <v>127</v>
      </c>
      <c r="AU239" s="174" t="s">
        <v>84</v>
      </c>
      <c r="AV239" s="13" t="s">
        <v>84</v>
      </c>
      <c r="AW239" s="13" t="s">
        <v>37</v>
      </c>
      <c r="AX239" s="13" t="s">
        <v>22</v>
      </c>
      <c r="AY239" s="174" t="s">
        <v>118</v>
      </c>
    </row>
    <row r="240" spans="1:65" s="2" customFormat="1" ht="33" customHeight="1">
      <c r="A240" s="34"/>
      <c r="B240" s="154"/>
      <c r="C240" s="155" t="s">
        <v>283</v>
      </c>
      <c r="D240" s="155" t="s">
        <v>120</v>
      </c>
      <c r="E240" s="156" t="s">
        <v>284</v>
      </c>
      <c r="F240" s="157" t="s">
        <v>285</v>
      </c>
      <c r="G240" s="158" t="s">
        <v>236</v>
      </c>
      <c r="H240" s="159">
        <v>174</v>
      </c>
      <c r="I240" s="160"/>
      <c r="J240" s="161">
        <f>ROUND(I240*H240,2)</f>
        <v>0</v>
      </c>
      <c r="K240" s="162"/>
      <c r="L240" s="35"/>
      <c r="M240" s="163" t="s">
        <v>3</v>
      </c>
      <c r="N240" s="164" t="s">
        <v>46</v>
      </c>
      <c r="O240" s="55"/>
      <c r="P240" s="165">
        <f>O240*H240</f>
        <v>0</v>
      </c>
      <c r="Q240" s="165">
        <v>2.0000000000000002E-5</v>
      </c>
      <c r="R240" s="165">
        <f>Q240*H240</f>
        <v>3.4800000000000005E-3</v>
      </c>
      <c r="S240" s="165">
        <v>0</v>
      </c>
      <c r="T240" s="166">
        <f>S240*H240</f>
        <v>0</v>
      </c>
      <c r="U240" s="34"/>
      <c r="V240" s="34"/>
      <c r="W240" s="34"/>
      <c r="X240" s="34"/>
      <c r="Y240" s="34"/>
      <c r="Z240" s="34"/>
      <c r="AA240" s="34"/>
      <c r="AB240" s="34"/>
      <c r="AC240" s="34"/>
      <c r="AD240" s="34"/>
      <c r="AE240" s="34"/>
      <c r="AR240" s="167" t="s">
        <v>124</v>
      </c>
      <c r="AT240" s="167" t="s">
        <v>120</v>
      </c>
      <c r="AU240" s="167" t="s">
        <v>84</v>
      </c>
      <c r="AY240" s="19" t="s">
        <v>118</v>
      </c>
      <c r="BE240" s="168">
        <f>IF(N240="základní",J240,0)</f>
        <v>0</v>
      </c>
      <c r="BF240" s="168">
        <f>IF(N240="snížená",J240,0)</f>
        <v>0</v>
      </c>
      <c r="BG240" s="168">
        <f>IF(N240="zákl. přenesená",J240,0)</f>
        <v>0</v>
      </c>
      <c r="BH240" s="168">
        <f>IF(N240="sníž. přenesená",J240,0)</f>
        <v>0</v>
      </c>
      <c r="BI240" s="168">
        <f>IF(N240="nulová",J240,0)</f>
        <v>0</v>
      </c>
      <c r="BJ240" s="19" t="s">
        <v>22</v>
      </c>
      <c r="BK240" s="168">
        <f>ROUND(I240*H240,2)</f>
        <v>0</v>
      </c>
      <c r="BL240" s="19" t="s">
        <v>124</v>
      </c>
      <c r="BM240" s="167" t="s">
        <v>286</v>
      </c>
    </row>
    <row r="241" spans="1:65" s="2" customFormat="1" ht="29.25">
      <c r="A241" s="34"/>
      <c r="B241" s="35"/>
      <c r="C241" s="34"/>
      <c r="D241" s="169" t="s">
        <v>126</v>
      </c>
      <c r="E241" s="34"/>
      <c r="F241" s="170" t="s">
        <v>285</v>
      </c>
      <c r="G241" s="34"/>
      <c r="H241" s="34"/>
      <c r="I241" s="93"/>
      <c r="J241" s="34"/>
      <c r="K241" s="34"/>
      <c r="L241" s="35"/>
      <c r="M241" s="171"/>
      <c r="N241" s="172"/>
      <c r="O241" s="55"/>
      <c r="P241" s="55"/>
      <c r="Q241" s="55"/>
      <c r="R241" s="55"/>
      <c r="S241" s="55"/>
      <c r="T241" s="56"/>
      <c r="U241" s="34"/>
      <c r="V241" s="34"/>
      <c r="W241" s="34"/>
      <c r="X241" s="34"/>
      <c r="Y241" s="34"/>
      <c r="Z241" s="34"/>
      <c r="AA241" s="34"/>
      <c r="AB241" s="34"/>
      <c r="AC241" s="34"/>
      <c r="AD241" s="34"/>
      <c r="AE241" s="34"/>
      <c r="AT241" s="19" t="s">
        <v>126</v>
      </c>
      <c r="AU241" s="19" t="s">
        <v>84</v>
      </c>
    </row>
    <row r="242" spans="1:65" s="13" customFormat="1" ht="11.25">
      <c r="B242" s="173"/>
      <c r="D242" s="169" t="s">
        <v>127</v>
      </c>
      <c r="E242" s="174" t="s">
        <v>3</v>
      </c>
      <c r="F242" s="175" t="s">
        <v>287</v>
      </c>
      <c r="H242" s="176">
        <v>174</v>
      </c>
      <c r="I242" s="177"/>
      <c r="L242" s="173"/>
      <c r="M242" s="178"/>
      <c r="N242" s="179"/>
      <c r="O242" s="179"/>
      <c r="P242" s="179"/>
      <c r="Q242" s="179"/>
      <c r="R242" s="179"/>
      <c r="S242" s="179"/>
      <c r="T242" s="180"/>
      <c r="AT242" s="174" t="s">
        <v>127</v>
      </c>
      <c r="AU242" s="174" t="s">
        <v>84</v>
      </c>
      <c r="AV242" s="13" t="s">
        <v>84</v>
      </c>
      <c r="AW242" s="13" t="s">
        <v>37</v>
      </c>
      <c r="AX242" s="13" t="s">
        <v>22</v>
      </c>
      <c r="AY242" s="174" t="s">
        <v>118</v>
      </c>
    </row>
    <row r="243" spans="1:65" s="14" customFormat="1" ht="11.25">
      <c r="B243" s="181"/>
      <c r="D243" s="169" t="s">
        <v>127</v>
      </c>
      <c r="E243" s="182" t="s">
        <v>3</v>
      </c>
      <c r="F243" s="183" t="s">
        <v>147</v>
      </c>
      <c r="H243" s="182" t="s">
        <v>3</v>
      </c>
      <c r="I243" s="184"/>
      <c r="L243" s="181"/>
      <c r="M243" s="185"/>
      <c r="N243" s="186"/>
      <c r="O243" s="186"/>
      <c r="P243" s="186"/>
      <c r="Q243" s="186"/>
      <c r="R243" s="186"/>
      <c r="S243" s="186"/>
      <c r="T243" s="187"/>
      <c r="AT243" s="182" t="s">
        <v>127</v>
      </c>
      <c r="AU243" s="182" t="s">
        <v>84</v>
      </c>
      <c r="AV243" s="14" t="s">
        <v>22</v>
      </c>
      <c r="AW243" s="14" t="s">
        <v>37</v>
      </c>
      <c r="AX243" s="14" t="s">
        <v>75</v>
      </c>
      <c r="AY243" s="182" t="s">
        <v>118</v>
      </c>
    </row>
    <row r="244" spans="1:65" s="2" customFormat="1" ht="21.75" customHeight="1">
      <c r="A244" s="34"/>
      <c r="B244" s="154"/>
      <c r="C244" s="204" t="s">
        <v>288</v>
      </c>
      <c r="D244" s="204" t="s">
        <v>203</v>
      </c>
      <c r="E244" s="205" t="s">
        <v>289</v>
      </c>
      <c r="F244" s="206" t="s">
        <v>290</v>
      </c>
      <c r="G244" s="207" t="s">
        <v>251</v>
      </c>
      <c r="H244" s="208">
        <v>29.87</v>
      </c>
      <c r="I244" s="209"/>
      <c r="J244" s="210">
        <f>ROUND(I244*H244,2)</f>
        <v>0</v>
      </c>
      <c r="K244" s="211"/>
      <c r="L244" s="212"/>
      <c r="M244" s="213" t="s">
        <v>3</v>
      </c>
      <c r="N244" s="214" t="s">
        <v>46</v>
      </c>
      <c r="O244" s="55"/>
      <c r="P244" s="165">
        <f>O244*H244</f>
        <v>0</v>
      </c>
      <c r="Q244" s="165">
        <v>1.5100000000000001E-2</v>
      </c>
      <c r="R244" s="165">
        <f>Q244*H244</f>
        <v>0.45103700000000002</v>
      </c>
      <c r="S244" s="165">
        <v>0</v>
      </c>
      <c r="T244" s="166">
        <f>S244*H244</f>
        <v>0</v>
      </c>
      <c r="U244" s="34"/>
      <c r="V244" s="34"/>
      <c r="W244" s="34"/>
      <c r="X244" s="34"/>
      <c r="Y244" s="34"/>
      <c r="Z244" s="34"/>
      <c r="AA244" s="34"/>
      <c r="AB244" s="34"/>
      <c r="AC244" s="34"/>
      <c r="AD244" s="34"/>
      <c r="AE244" s="34"/>
      <c r="AR244" s="167" t="s">
        <v>170</v>
      </c>
      <c r="AT244" s="167" t="s">
        <v>203</v>
      </c>
      <c r="AU244" s="167" t="s">
        <v>84</v>
      </c>
      <c r="AY244" s="19" t="s">
        <v>118</v>
      </c>
      <c r="BE244" s="168">
        <f>IF(N244="základní",J244,0)</f>
        <v>0</v>
      </c>
      <c r="BF244" s="168">
        <f>IF(N244="snížená",J244,0)</f>
        <v>0</v>
      </c>
      <c r="BG244" s="168">
        <f>IF(N244="zákl. přenesená",J244,0)</f>
        <v>0</v>
      </c>
      <c r="BH244" s="168">
        <f>IF(N244="sníž. přenesená",J244,0)</f>
        <v>0</v>
      </c>
      <c r="BI244" s="168">
        <f>IF(N244="nulová",J244,0)</f>
        <v>0</v>
      </c>
      <c r="BJ244" s="19" t="s">
        <v>22</v>
      </c>
      <c r="BK244" s="168">
        <f>ROUND(I244*H244,2)</f>
        <v>0</v>
      </c>
      <c r="BL244" s="19" t="s">
        <v>124</v>
      </c>
      <c r="BM244" s="167" t="s">
        <v>291</v>
      </c>
    </row>
    <row r="245" spans="1:65" s="2" customFormat="1" ht="11.25">
      <c r="A245" s="34"/>
      <c r="B245" s="35"/>
      <c r="C245" s="34"/>
      <c r="D245" s="169" t="s">
        <v>126</v>
      </c>
      <c r="E245" s="34"/>
      <c r="F245" s="170" t="s">
        <v>290</v>
      </c>
      <c r="G245" s="34"/>
      <c r="H245" s="34"/>
      <c r="I245" s="93"/>
      <c r="J245" s="34"/>
      <c r="K245" s="34"/>
      <c r="L245" s="35"/>
      <c r="M245" s="171"/>
      <c r="N245" s="172"/>
      <c r="O245" s="55"/>
      <c r="P245" s="55"/>
      <c r="Q245" s="55"/>
      <c r="R245" s="55"/>
      <c r="S245" s="55"/>
      <c r="T245" s="56"/>
      <c r="U245" s="34"/>
      <c r="V245" s="34"/>
      <c r="W245" s="34"/>
      <c r="X245" s="34"/>
      <c r="Y245" s="34"/>
      <c r="Z245" s="34"/>
      <c r="AA245" s="34"/>
      <c r="AB245" s="34"/>
      <c r="AC245" s="34"/>
      <c r="AD245" s="34"/>
      <c r="AE245" s="34"/>
      <c r="AT245" s="19" t="s">
        <v>126</v>
      </c>
      <c r="AU245" s="19" t="s">
        <v>84</v>
      </c>
    </row>
    <row r="246" spans="1:65" s="13" customFormat="1" ht="11.25">
      <c r="B246" s="173"/>
      <c r="D246" s="169" t="s">
        <v>127</v>
      </c>
      <c r="E246" s="174" t="s">
        <v>3</v>
      </c>
      <c r="F246" s="175" t="s">
        <v>292</v>
      </c>
      <c r="H246" s="176">
        <v>29.87</v>
      </c>
      <c r="I246" s="177"/>
      <c r="L246" s="173"/>
      <c r="M246" s="178"/>
      <c r="N246" s="179"/>
      <c r="O246" s="179"/>
      <c r="P246" s="179"/>
      <c r="Q246" s="179"/>
      <c r="R246" s="179"/>
      <c r="S246" s="179"/>
      <c r="T246" s="180"/>
      <c r="AT246" s="174" t="s">
        <v>127</v>
      </c>
      <c r="AU246" s="174" t="s">
        <v>84</v>
      </c>
      <c r="AV246" s="13" t="s">
        <v>84</v>
      </c>
      <c r="AW246" s="13" t="s">
        <v>37</v>
      </c>
      <c r="AX246" s="13" t="s">
        <v>22</v>
      </c>
      <c r="AY246" s="174" t="s">
        <v>118</v>
      </c>
    </row>
    <row r="247" spans="1:65" s="2" customFormat="1" ht="16.5" customHeight="1">
      <c r="A247" s="34"/>
      <c r="B247" s="154"/>
      <c r="C247" s="155" t="s">
        <v>293</v>
      </c>
      <c r="D247" s="155" t="s">
        <v>120</v>
      </c>
      <c r="E247" s="156" t="s">
        <v>294</v>
      </c>
      <c r="F247" s="157" t="s">
        <v>295</v>
      </c>
      <c r="G247" s="158" t="s">
        <v>251</v>
      </c>
      <c r="H247" s="159">
        <v>5</v>
      </c>
      <c r="I247" s="160"/>
      <c r="J247" s="161">
        <f>ROUND(I247*H247,2)</f>
        <v>0</v>
      </c>
      <c r="K247" s="162"/>
      <c r="L247" s="35"/>
      <c r="M247" s="163" t="s">
        <v>3</v>
      </c>
      <c r="N247" s="164" t="s">
        <v>46</v>
      </c>
      <c r="O247" s="55"/>
      <c r="P247" s="165">
        <f>O247*H247</f>
        <v>0</v>
      </c>
      <c r="Q247" s="165">
        <v>0</v>
      </c>
      <c r="R247" s="165">
        <f>Q247*H247</f>
        <v>0</v>
      </c>
      <c r="S247" s="165">
        <v>0</v>
      </c>
      <c r="T247" s="166">
        <f>S247*H247</f>
        <v>0</v>
      </c>
      <c r="U247" s="34"/>
      <c r="V247" s="34"/>
      <c r="W247" s="34"/>
      <c r="X247" s="34"/>
      <c r="Y247" s="34"/>
      <c r="Z247" s="34"/>
      <c r="AA247" s="34"/>
      <c r="AB247" s="34"/>
      <c r="AC247" s="34"/>
      <c r="AD247" s="34"/>
      <c r="AE247" s="34"/>
      <c r="AR247" s="167" t="s">
        <v>124</v>
      </c>
      <c r="AT247" s="167" t="s">
        <v>120</v>
      </c>
      <c r="AU247" s="167" t="s">
        <v>84</v>
      </c>
      <c r="AY247" s="19" t="s">
        <v>118</v>
      </c>
      <c r="BE247" s="168">
        <f>IF(N247="základní",J247,0)</f>
        <v>0</v>
      </c>
      <c r="BF247" s="168">
        <f>IF(N247="snížená",J247,0)</f>
        <v>0</v>
      </c>
      <c r="BG247" s="168">
        <f>IF(N247="zákl. přenesená",J247,0)</f>
        <v>0</v>
      </c>
      <c r="BH247" s="168">
        <f>IF(N247="sníž. přenesená",J247,0)</f>
        <v>0</v>
      </c>
      <c r="BI247" s="168">
        <f>IF(N247="nulová",J247,0)</f>
        <v>0</v>
      </c>
      <c r="BJ247" s="19" t="s">
        <v>22</v>
      </c>
      <c r="BK247" s="168">
        <f>ROUND(I247*H247,2)</f>
        <v>0</v>
      </c>
      <c r="BL247" s="19" t="s">
        <v>124</v>
      </c>
      <c r="BM247" s="167" t="s">
        <v>296</v>
      </c>
    </row>
    <row r="248" spans="1:65" s="2" customFormat="1" ht="11.25">
      <c r="A248" s="34"/>
      <c r="B248" s="35"/>
      <c r="C248" s="34"/>
      <c r="D248" s="169" t="s">
        <v>126</v>
      </c>
      <c r="E248" s="34"/>
      <c r="F248" s="170" t="s">
        <v>295</v>
      </c>
      <c r="G248" s="34"/>
      <c r="H248" s="34"/>
      <c r="I248" s="93"/>
      <c r="J248" s="34"/>
      <c r="K248" s="34"/>
      <c r="L248" s="35"/>
      <c r="M248" s="171"/>
      <c r="N248" s="172"/>
      <c r="O248" s="55"/>
      <c r="P248" s="55"/>
      <c r="Q248" s="55"/>
      <c r="R248" s="55"/>
      <c r="S248" s="55"/>
      <c r="T248" s="56"/>
      <c r="U248" s="34"/>
      <c r="V248" s="34"/>
      <c r="W248" s="34"/>
      <c r="X248" s="34"/>
      <c r="Y248" s="34"/>
      <c r="Z248" s="34"/>
      <c r="AA248" s="34"/>
      <c r="AB248" s="34"/>
      <c r="AC248" s="34"/>
      <c r="AD248" s="34"/>
      <c r="AE248" s="34"/>
      <c r="AT248" s="19" t="s">
        <v>126</v>
      </c>
      <c r="AU248" s="19" t="s">
        <v>84</v>
      </c>
    </row>
    <row r="249" spans="1:65" s="2" customFormat="1" ht="16.5" customHeight="1">
      <c r="A249" s="34"/>
      <c r="B249" s="154"/>
      <c r="C249" s="204" t="s">
        <v>297</v>
      </c>
      <c r="D249" s="204" t="s">
        <v>203</v>
      </c>
      <c r="E249" s="205" t="s">
        <v>298</v>
      </c>
      <c r="F249" s="206" t="s">
        <v>299</v>
      </c>
      <c r="G249" s="207" t="s">
        <v>251</v>
      </c>
      <c r="H249" s="208">
        <v>5</v>
      </c>
      <c r="I249" s="209"/>
      <c r="J249" s="210">
        <f>ROUND(I249*H249,2)</f>
        <v>0</v>
      </c>
      <c r="K249" s="211"/>
      <c r="L249" s="212"/>
      <c r="M249" s="213" t="s">
        <v>3</v>
      </c>
      <c r="N249" s="214" t="s">
        <v>46</v>
      </c>
      <c r="O249" s="55"/>
      <c r="P249" s="165">
        <f>O249*H249</f>
        <v>0</v>
      </c>
      <c r="Q249" s="165">
        <v>1.25E-3</v>
      </c>
      <c r="R249" s="165">
        <f>Q249*H249</f>
        <v>6.2500000000000003E-3</v>
      </c>
      <c r="S249" s="165">
        <v>0</v>
      </c>
      <c r="T249" s="166">
        <f>S249*H249</f>
        <v>0</v>
      </c>
      <c r="U249" s="34"/>
      <c r="V249" s="34"/>
      <c r="W249" s="34"/>
      <c r="X249" s="34"/>
      <c r="Y249" s="34"/>
      <c r="Z249" s="34"/>
      <c r="AA249" s="34"/>
      <c r="AB249" s="34"/>
      <c r="AC249" s="34"/>
      <c r="AD249" s="34"/>
      <c r="AE249" s="34"/>
      <c r="AR249" s="167" t="s">
        <v>170</v>
      </c>
      <c r="AT249" s="167" t="s">
        <v>203</v>
      </c>
      <c r="AU249" s="167" t="s">
        <v>84</v>
      </c>
      <c r="AY249" s="19" t="s">
        <v>118</v>
      </c>
      <c r="BE249" s="168">
        <f>IF(N249="základní",J249,0)</f>
        <v>0</v>
      </c>
      <c r="BF249" s="168">
        <f>IF(N249="snížená",J249,0)</f>
        <v>0</v>
      </c>
      <c r="BG249" s="168">
        <f>IF(N249="zákl. přenesená",J249,0)</f>
        <v>0</v>
      </c>
      <c r="BH249" s="168">
        <f>IF(N249="sníž. přenesená",J249,0)</f>
        <v>0</v>
      </c>
      <c r="BI249" s="168">
        <f>IF(N249="nulová",J249,0)</f>
        <v>0</v>
      </c>
      <c r="BJ249" s="19" t="s">
        <v>22</v>
      </c>
      <c r="BK249" s="168">
        <f>ROUND(I249*H249,2)</f>
        <v>0</v>
      </c>
      <c r="BL249" s="19" t="s">
        <v>124</v>
      </c>
      <c r="BM249" s="167" t="s">
        <v>300</v>
      </c>
    </row>
    <row r="250" spans="1:65" s="2" customFormat="1" ht="11.25">
      <c r="A250" s="34"/>
      <c r="B250" s="35"/>
      <c r="C250" s="34"/>
      <c r="D250" s="169" t="s">
        <v>126</v>
      </c>
      <c r="E250" s="34"/>
      <c r="F250" s="170" t="s">
        <v>299</v>
      </c>
      <c r="G250" s="34"/>
      <c r="H250" s="34"/>
      <c r="I250" s="93"/>
      <c r="J250" s="34"/>
      <c r="K250" s="34"/>
      <c r="L250" s="35"/>
      <c r="M250" s="171"/>
      <c r="N250" s="172"/>
      <c r="O250" s="55"/>
      <c r="P250" s="55"/>
      <c r="Q250" s="55"/>
      <c r="R250" s="55"/>
      <c r="S250" s="55"/>
      <c r="T250" s="56"/>
      <c r="U250" s="34"/>
      <c r="V250" s="34"/>
      <c r="W250" s="34"/>
      <c r="X250" s="34"/>
      <c r="Y250" s="34"/>
      <c r="Z250" s="34"/>
      <c r="AA250" s="34"/>
      <c r="AB250" s="34"/>
      <c r="AC250" s="34"/>
      <c r="AD250" s="34"/>
      <c r="AE250" s="34"/>
      <c r="AT250" s="19" t="s">
        <v>126</v>
      </c>
      <c r="AU250" s="19" t="s">
        <v>84</v>
      </c>
    </row>
    <row r="251" spans="1:65" s="2" customFormat="1" ht="16.5" customHeight="1">
      <c r="A251" s="34"/>
      <c r="B251" s="154"/>
      <c r="C251" s="155" t="s">
        <v>301</v>
      </c>
      <c r="D251" s="155" t="s">
        <v>120</v>
      </c>
      <c r="E251" s="156" t="s">
        <v>302</v>
      </c>
      <c r="F251" s="157" t="s">
        <v>303</v>
      </c>
      <c r="G251" s="158" t="s">
        <v>251</v>
      </c>
      <c r="H251" s="159">
        <v>2</v>
      </c>
      <c r="I251" s="160"/>
      <c r="J251" s="161">
        <f>ROUND(I251*H251,2)</f>
        <v>0</v>
      </c>
      <c r="K251" s="162"/>
      <c r="L251" s="35"/>
      <c r="M251" s="163" t="s">
        <v>3</v>
      </c>
      <c r="N251" s="164" t="s">
        <v>46</v>
      </c>
      <c r="O251" s="55"/>
      <c r="P251" s="165">
        <f>O251*H251</f>
        <v>0</v>
      </c>
      <c r="Q251" s="165">
        <v>1E-4</v>
      </c>
      <c r="R251" s="165">
        <f>Q251*H251</f>
        <v>2.0000000000000001E-4</v>
      </c>
      <c r="S251" s="165">
        <v>0</v>
      </c>
      <c r="T251" s="166">
        <f>S251*H251</f>
        <v>0</v>
      </c>
      <c r="U251" s="34"/>
      <c r="V251" s="34"/>
      <c r="W251" s="34"/>
      <c r="X251" s="34"/>
      <c r="Y251" s="34"/>
      <c r="Z251" s="34"/>
      <c r="AA251" s="34"/>
      <c r="AB251" s="34"/>
      <c r="AC251" s="34"/>
      <c r="AD251" s="34"/>
      <c r="AE251" s="34"/>
      <c r="AR251" s="167" t="s">
        <v>124</v>
      </c>
      <c r="AT251" s="167" t="s">
        <v>120</v>
      </c>
      <c r="AU251" s="167" t="s">
        <v>84</v>
      </c>
      <c r="AY251" s="19" t="s">
        <v>118</v>
      </c>
      <c r="BE251" s="168">
        <f>IF(N251="základní",J251,0)</f>
        <v>0</v>
      </c>
      <c r="BF251" s="168">
        <f>IF(N251="snížená",J251,0)</f>
        <v>0</v>
      </c>
      <c r="BG251" s="168">
        <f>IF(N251="zákl. přenesená",J251,0)</f>
        <v>0</v>
      </c>
      <c r="BH251" s="168">
        <f>IF(N251="sníž. přenesená",J251,0)</f>
        <v>0</v>
      </c>
      <c r="BI251" s="168">
        <f>IF(N251="nulová",J251,0)</f>
        <v>0</v>
      </c>
      <c r="BJ251" s="19" t="s">
        <v>22</v>
      </c>
      <c r="BK251" s="168">
        <f>ROUND(I251*H251,2)</f>
        <v>0</v>
      </c>
      <c r="BL251" s="19" t="s">
        <v>124</v>
      </c>
      <c r="BM251" s="167" t="s">
        <v>304</v>
      </c>
    </row>
    <row r="252" spans="1:65" s="2" customFormat="1" ht="11.25">
      <c r="A252" s="34"/>
      <c r="B252" s="35"/>
      <c r="C252" s="34"/>
      <c r="D252" s="169" t="s">
        <v>126</v>
      </c>
      <c r="E252" s="34"/>
      <c r="F252" s="170" t="s">
        <v>303</v>
      </c>
      <c r="G252" s="34"/>
      <c r="H252" s="34"/>
      <c r="I252" s="93"/>
      <c r="J252" s="34"/>
      <c r="K252" s="34"/>
      <c r="L252" s="35"/>
      <c r="M252" s="171"/>
      <c r="N252" s="172"/>
      <c r="O252" s="55"/>
      <c r="P252" s="55"/>
      <c r="Q252" s="55"/>
      <c r="R252" s="55"/>
      <c r="S252" s="55"/>
      <c r="T252" s="56"/>
      <c r="U252" s="34"/>
      <c r="V252" s="34"/>
      <c r="W252" s="34"/>
      <c r="X252" s="34"/>
      <c r="Y252" s="34"/>
      <c r="Z252" s="34"/>
      <c r="AA252" s="34"/>
      <c r="AB252" s="34"/>
      <c r="AC252" s="34"/>
      <c r="AD252" s="34"/>
      <c r="AE252" s="34"/>
      <c r="AT252" s="19" t="s">
        <v>126</v>
      </c>
      <c r="AU252" s="19" t="s">
        <v>84</v>
      </c>
    </row>
    <row r="253" spans="1:65" s="2" customFormat="1" ht="16.5" customHeight="1">
      <c r="A253" s="34"/>
      <c r="B253" s="154"/>
      <c r="C253" s="204" t="s">
        <v>305</v>
      </c>
      <c r="D253" s="204" t="s">
        <v>203</v>
      </c>
      <c r="E253" s="205" t="s">
        <v>306</v>
      </c>
      <c r="F253" s="206" t="s">
        <v>307</v>
      </c>
      <c r="G253" s="207" t="s">
        <v>251</v>
      </c>
      <c r="H253" s="208">
        <v>2</v>
      </c>
      <c r="I253" s="209"/>
      <c r="J253" s="210">
        <f>ROUND(I253*H253,2)</f>
        <v>0</v>
      </c>
      <c r="K253" s="211"/>
      <c r="L253" s="212"/>
      <c r="M253" s="213" t="s">
        <v>3</v>
      </c>
      <c r="N253" s="214" t="s">
        <v>46</v>
      </c>
      <c r="O253" s="55"/>
      <c r="P253" s="165">
        <f>O253*H253</f>
        <v>0</v>
      </c>
      <c r="Q253" s="165">
        <v>1.1999999999999999E-3</v>
      </c>
      <c r="R253" s="165">
        <f>Q253*H253</f>
        <v>2.3999999999999998E-3</v>
      </c>
      <c r="S253" s="165">
        <v>0</v>
      </c>
      <c r="T253" s="166">
        <f>S253*H253</f>
        <v>0</v>
      </c>
      <c r="U253" s="34"/>
      <c r="V253" s="34"/>
      <c r="W253" s="34"/>
      <c r="X253" s="34"/>
      <c r="Y253" s="34"/>
      <c r="Z253" s="34"/>
      <c r="AA253" s="34"/>
      <c r="AB253" s="34"/>
      <c r="AC253" s="34"/>
      <c r="AD253" s="34"/>
      <c r="AE253" s="34"/>
      <c r="AR253" s="167" t="s">
        <v>170</v>
      </c>
      <c r="AT253" s="167" t="s">
        <v>203</v>
      </c>
      <c r="AU253" s="167" t="s">
        <v>84</v>
      </c>
      <c r="AY253" s="19" t="s">
        <v>118</v>
      </c>
      <c r="BE253" s="168">
        <f>IF(N253="základní",J253,0)</f>
        <v>0</v>
      </c>
      <c r="BF253" s="168">
        <f>IF(N253="snížená",J253,0)</f>
        <v>0</v>
      </c>
      <c r="BG253" s="168">
        <f>IF(N253="zákl. přenesená",J253,0)</f>
        <v>0</v>
      </c>
      <c r="BH253" s="168">
        <f>IF(N253="sníž. přenesená",J253,0)</f>
        <v>0</v>
      </c>
      <c r="BI253" s="168">
        <f>IF(N253="nulová",J253,0)</f>
        <v>0</v>
      </c>
      <c r="BJ253" s="19" t="s">
        <v>22</v>
      </c>
      <c r="BK253" s="168">
        <f>ROUND(I253*H253,2)</f>
        <v>0</v>
      </c>
      <c r="BL253" s="19" t="s">
        <v>124</v>
      </c>
      <c r="BM253" s="167" t="s">
        <v>308</v>
      </c>
    </row>
    <row r="254" spans="1:65" s="2" customFormat="1" ht="11.25">
      <c r="A254" s="34"/>
      <c r="B254" s="35"/>
      <c r="C254" s="34"/>
      <c r="D254" s="169" t="s">
        <v>126</v>
      </c>
      <c r="E254" s="34"/>
      <c r="F254" s="170" t="s">
        <v>307</v>
      </c>
      <c r="G254" s="34"/>
      <c r="H254" s="34"/>
      <c r="I254" s="93"/>
      <c r="J254" s="34"/>
      <c r="K254" s="34"/>
      <c r="L254" s="35"/>
      <c r="M254" s="171"/>
      <c r="N254" s="172"/>
      <c r="O254" s="55"/>
      <c r="P254" s="55"/>
      <c r="Q254" s="55"/>
      <c r="R254" s="55"/>
      <c r="S254" s="55"/>
      <c r="T254" s="56"/>
      <c r="U254" s="34"/>
      <c r="V254" s="34"/>
      <c r="W254" s="34"/>
      <c r="X254" s="34"/>
      <c r="Y254" s="34"/>
      <c r="Z254" s="34"/>
      <c r="AA254" s="34"/>
      <c r="AB254" s="34"/>
      <c r="AC254" s="34"/>
      <c r="AD254" s="34"/>
      <c r="AE254" s="34"/>
      <c r="AT254" s="19" t="s">
        <v>126</v>
      </c>
      <c r="AU254" s="19" t="s">
        <v>84</v>
      </c>
    </row>
    <row r="255" spans="1:65" s="2" customFormat="1" ht="21.75" customHeight="1">
      <c r="A255" s="34"/>
      <c r="B255" s="154"/>
      <c r="C255" s="155" t="s">
        <v>309</v>
      </c>
      <c r="D255" s="155" t="s">
        <v>120</v>
      </c>
      <c r="E255" s="156" t="s">
        <v>310</v>
      </c>
      <c r="F255" s="157" t="s">
        <v>311</v>
      </c>
      <c r="G255" s="158" t="s">
        <v>251</v>
      </c>
      <c r="H255" s="159">
        <v>12</v>
      </c>
      <c r="I255" s="160"/>
      <c r="J255" s="161">
        <f>ROUND(I255*H255,2)</f>
        <v>0</v>
      </c>
      <c r="K255" s="162"/>
      <c r="L255" s="35"/>
      <c r="M255" s="163" t="s">
        <v>3</v>
      </c>
      <c r="N255" s="164" t="s">
        <v>46</v>
      </c>
      <c r="O255" s="55"/>
      <c r="P255" s="165">
        <f>O255*H255</f>
        <v>0</v>
      </c>
      <c r="Q255" s="165">
        <v>7.2000000000000005E-4</v>
      </c>
      <c r="R255" s="165">
        <f>Q255*H255</f>
        <v>8.6400000000000001E-3</v>
      </c>
      <c r="S255" s="165">
        <v>0</v>
      </c>
      <c r="T255" s="166">
        <f>S255*H255</f>
        <v>0</v>
      </c>
      <c r="U255" s="34"/>
      <c r="V255" s="34"/>
      <c r="W255" s="34"/>
      <c r="X255" s="34"/>
      <c r="Y255" s="34"/>
      <c r="Z255" s="34"/>
      <c r="AA255" s="34"/>
      <c r="AB255" s="34"/>
      <c r="AC255" s="34"/>
      <c r="AD255" s="34"/>
      <c r="AE255" s="34"/>
      <c r="AR255" s="167" t="s">
        <v>124</v>
      </c>
      <c r="AT255" s="167" t="s">
        <v>120</v>
      </c>
      <c r="AU255" s="167" t="s">
        <v>84</v>
      </c>
      <c r="AY255" s="19" t="s">
        <v>118</v>
      </c>
      <c r="BE255" s="168">
        <f>IF(N255="základní",J255,0)</f>
        <v>0</v>
      </c>
      <c r="BF255" s="168">
        <f>IF(N255="snížená",J255,0)</f>
        <v>0</v>
      </c>
      <c r="BG255" s="168">
        <f>IF(N255="zákl. přenesená",J255,0)</f>
        <v>0</v>
      </c>
      <c r="BH255" s="168">
        <f>IF(N255="sníž. přenesená",J255,0)</f>
        <v>0</v>
      </c>
      <c r="BI255" s="168">
        <f>IF(N255="nulová",J255,0)</f>
        <v>0</v>
      </c>
      <c r="BJ255" s="19" t="s">
        <v>22</v>
      </c>
      <c r="BK255" s="168">
        <f>ROUND(I255*H255,2)</f>
        <v>0</v>
      </c>
      <c r="BL255" s="19" t="s">
        <v>124</v>
      </c>
      <c r="BM255" s="167" t="s">
        <v>312</v>
      </c>
    </row>
    <row r="256" spans="1:65" s="2" customFormat="1" ht="19.5">
      <c r="A256" s="34"/>
      <c r="B256" s="35"/>
      <c r="C256" s="34"/>
      <c r="D256" s="169" t="s">
        <v>126</v>
      </c>
      <c r="E256" s="34"/>
      <c r="F256" s="170" t="s">
        <v>311</v>
      </c>
      <c r="G256" s="34"/>
      <c r="H256" s="34"/>
      <c r="I256" s="93"/>
      <c r="J256" s="34"/>
      <c r="K256" s="34"/>
      <c r="L256" s="35"/>
      <c r="M256" s="171"/>
      <c r="N256" s="172"/>
      <c r="O256" s="55"/>
      <c r="P256" s="55"/>
      <c r="Q256" s="55"/>
      <c r="R256" s="55"/>
      <c r="S256" s="55"/>
      <c r="T256" s="56"/>
      <c r="U256" s="34"/>
      <c r="V256" s="34"/>
      <c r="W256" s="34"/>
      <c r="X256" s="34"/>
      <c r="Y256" s="34"/>
      <c r="Z256" s="34"/>
      <c r="AA256" s="34"/>
      <c r="AB256" s="34"/>
      <c r="AC256" s="34"/>
      <c r="AD256" s="34"/>
      <c r="AE256" s="34"/>
      <c r="AT256" s="19" t="s">
        <v>126</v>
      </c>
      <c r="AU256" s="19" t="s">
        <v>84</v>
      </c>
    </row>
    <row r="257" spans="1:65" s="13" customFormat="1" ht="11.25">
      <c r="B257" s="173"/>
      <c r="D257" s="169" t="s">
        <v>127</v>
      </c>
      <c r="E257" s="174" t="s">
        <v>3</v>
      </c>
      <c r="F257" s="175" t="s">
        <v>313</v>
      </c>
      <c r="H257" s="176">
        <v>12</v>
      </c>
      <c r="I257" s="177"/>
      <c r="L257" s="173"/>
      <c r="M257" s="178"/>
      <c r="N257" s="179"/>
      <c r="O257" s="179"/>
      <c r="P257" s="179"/>
      <c r="Q257" s="179"/>
      <c r="R257" s="179"/>
      <c r="S257" s="179"/>
      <c r="T257" s="180"/>
      <c r="AT257" s="174" t="s">
        <v>127</v>
      </c>
      <c r="AU257" s="174" t="s">
        <v>84</v>
      </c>
      <c r="AV257" s="13" t="s">
        <v>84</v>
      </c>
      <c r="AW257" s="13" t="s">
        <v>37</v>
      </c>
      <c r="AX257" s="13" t="s">
        <v>22</v>
      </c>
      <c r="AY257" s="174" t="s">
        <v>118</v>
      </c>
    </row>
    <row r="258" spans="1:65" s="2" customFormat="1" ht="33" customHeight="1">
      <c r="A258" s="34"/>
      <c r="B258" s="154"/>
      <c r="C258" s="204" t="s">
        <v>314</v>
      </c>
      <c r="D258" s="204" t="s">
        <v>203</v>
      </c>
      <c r="E258" s="205" t="s">
        <v>315</v>
      </c>
      <c r="F258" s="206" t="s">
        <v>316</v>
      </c>
      <c r="G258" s="207" t="s">
        <v>251</v>
      </c>
      <c r="H258" s="208">
        <v>12</v>
      </c>
      <c r="I258" s="209"/>
      <c r="J258" s="210">
        <f>ROUND(I258*H258,2)</f>
        <v>0</v>
      </c>
      <c r="K258" s="211"/>
      <c r="L258" s="212"/>
      <c r="M258" s="213" t="s">
        <v>3</v>
      </c>
      <c r="N258" s="214" t="s">
        <v>46</v>
      </c>
      <c r="O258" s="55"/>
      <c r="P258" s="165">
        <f>O258*H258</f>
        <v>0</v>
      </c>
      <c r="Q258" s="165">
        <v>7.1999999999999998E-3</v>
      </c>
      <c r="R258" s="165">
        <f>Q258*H258</f>
        <v>8.6400000000000005E-2</v>
      </c>
      <c r="S258" s="165">
        <v>0</v>
      </c>
      <c r="T258" s="166">
        <f>S258*H258</f>
        <v>0</v>
      </c>
      <c r="U258" s="34"/>
      <c r="V258" s="34"/>
      <c r="W258" s="34"/>
      <c r="X258" s="34"/>
      <c r="Y258" s="34"/>
      <c r="Z258" s="34"/>
      <c r="AA258" s="34"/>
      <c r="AB258" s="34"/>
      <c r="AC258" s="34"/>
      <c r="AD258" s="34"/>
      <c r="AE258" s="34"/>
      <c r="AR258" s="167" t="s">
        <v>170</v>
      </c>
      <c r="AT258" s="167" t="s">
        <v>203</v>
      </c>
      <c r="AU258" s="167" t="s">
        <v>84</v>
      </c>
      <c r="AY258" s="19" t="s">
        <v>118</v>
      </c>
      <c r="BE258" s="168">
        <f>IF(N258="základní",J258,0)</f>
        <v>0</v>
      </c>
      <c r="BF258" s="168">
        <f>IF(N258="snížená",J258,0)</f>
        <v>0</v>
      </c>
      <c r="BG258" s="168">
        <f>IF(N258="zákl. přenesená",J258,0)</f>
        <v>0</v>
      </c>
      <c r="BH258" s="168">
        <f>IF(N258="sníž. přenesená",J258,0)</f>
        <v>0</v>
      </c>
      <c r="BI258" s="168">
        <f>IF(N258="nulová",J258,0)</f>
        <v>0</v>
      </c>
      <c r="BJ258" s="19" t="s">
        <v>22</v>
      </c>
      <c r="BK258" s="168">
        <f>ROUND(I258*H258,2)</f>
        <v>0</v>
      </c>
      <c r="BL258" s="19" t="s">
        <v>124</v>
      </c>
      <c r="BM258" s="167" t="s">
        <v>317</v>
      </c>
    </row>
    <row r="259" spans="1:65" s="2" customFormat="1" ht="19.5">
      <c r="A259" s="34"/>
      <c r="B259" s="35"/>
      <c r="C259" s="34"/>
      <c r="D259" s="169" t="s">
        <v>126</v>
      </c>
      <c r="E259" s="34"/>
      <c r="F259" s="170" t="s">
        <v>316</v>
      </c>
      <c r="G259" s="34"/>
      <c r="H259" s="34"/>
      <c r="I259" s="93"/>
      <c r="J259" s="34"/>
      <c r="K259" s="34"/>
      <c r="L259" s="35"/>
      <c r="M259" s="171"/>
      <c r="N259" s="172"/>
      <c r="O259" s="55"/>
      <c r="P259" s="55"/>
      <c r="Q259" s="55"/>
      <c r="R259" s="55"/>
      <c r="S259" s="55"/>
      <c r="T259" s="56"/>
      <c r="U259" s="34"/>
      <c r="V259" s="34"/>
      <c r="W259" s="34"/>
      <c r="X259" s="34"/>
      <c r="Y259" s="34"/>
      <c r="Z259" s="34"/>
      <c r="AA259" s="34"/>
      <c r="AB259" s="34"/>
      <c r="AC259" s="34"/>
      <c r="AD259" s="34"/>
      <c r="AE259" s="34"/>
      <c r="AT259" s="19" t="s">
        <v>126</v>
      </c>
      <c r="AU259" s="19" t="s">
        <v>84</v>
      </c>
    </row>
    <row r="260" spans="1:65" s="2" customFormat="1" ht="16.5" customHeight="1">
      <c r="A260" s="34"/>
      <c r="B260" s="154"/>
      <c r="C260" s="155" t="s">
        <v>318</v>
      </c>
      <c r="D260" s="155" t="s">
        <v>120</v>
      </c>
      <c r="E260" s="156" t="s">
        <v>319</v>
      </c>
      <c r="F260" s="157" t="s">
        <v>320</v>
      </c>
      <c r="G260" s="158" t="s">
        <v>236</v>
      </c>
      <c r="H260" s="159">
        <v>35.5</v>
      </c>
      <c r="I260" s="160"/>
      <c r="J260" s="161">
        <f>ROUND(I260*H260,2)</f>
        <v>0</v>
      </c>
      <c r="K260" s="162"/>
      <c r="L260" s="35"/>
      <c r="M260" s="163" t="s">
        <v>3</v>
      </c>
      <c r="N260" s="164" t="s">
        <v>46</v>
      </c>
      <c r="O260" s="55"/>
      <c r="P260" s="165">
        <f>O260*H260</f>
        <v>0</v>
      </c>
      <c r="Q260" s="165">
        <v>0</v>
      </c>
      <c r="R260" s="165">
        <f>Q260*H260</f>
        <v>0</v>
      </c>
      <c r="S260" s="165">
        <v>0</v>
      </c>
      <c r="T260" s="166">
        <f>S260*H260</f>
        <v>0</v>
      </c>
      <c r="U260" s="34"/>
      <c r="V260" s="34"/>
      <c r="W260" s="34"/>
      <c r="X260" s="34"/>
      <c r="Y260" s="34"/>
      <c r="Z260" s="34"/>
      <c r="AA260" s="34"/>
      <c r="AB260" s="34"/>
      <c r="AC260" s="34"/>
      <c r="AD260" s="34"/>
      <c r="AE260" s="34"/>
      <c r="AR260" s="167" t="s">
        <v>124</v>
      </c>
      <c r="AT260" s="167" t="s">
        <v>120</v>
      </c>
      <c r="AU260" s="167" t="s">
        <v>84</v>
      </c>
      <c r="AY260" s="19" t="s">
        <v>118</v>
      </c>
      <c r="BE260" s="168">
        <f>IF(N260="základní",J260,0)</f>
        <v>0</v>
      </c>
      <c r="BF260" s="168">
        <f>IF(N260="snížená",J260,0)</f>
        <v>0</v>
      </c>
      <c r="BG260" s="168">
        <f>IF(N260="zákl. přenesená",J260,0)</f>
        <v>0</v>
      </c>
      <c r="BH260" s="168">
        <f>IF(N260="sníž. přenesená",J260,0)</f>
        <v>0</v>
      </c>
      <c r="BI260" s="168">
        <f>IF(N260="nulová",J260,0)</f>
        <v>0</v>
      </c>
      <c r="BJ260" s="19" t="s">
        <v>22</v>
      </c>
      <c r="BK260" s="168">
        <f>ROUND(I260*H260,2)</f>
        <v>0</v>
      </c>
      <c r="BL260" s="19" t="s">
        <v>124</v>
      </c>
      <c r="BM260" s="167" t="s">
        <v>321</v>
      </c>
    </row>
    <row r="261" spans="1:65" s="2" customFormat="1" ht="11.25">
      <c r="A261" s="34"/>
      <c r="B261" s="35"/>
      <c r="C261" s="34"/>
      <c r="D261" s="169" t="s">
        <v>126</v>
      </c>
      <c r="E261" s="34"/>
      <c r="F261" s="170" t="s">
        <v>320</v>
      </c>
      <c r="G261" s="34"/>
      <c r="H261" s="34"/>
      <c r="I261" s="93"/>
      <c r="J261" s="34"/>
      <c r="K261" s="34"/>
      <c r="L261" s="35"/>
      <c r="M261" s="171"/>
      <c r="N261" s="172"/>
      <c r="O261" s="55"/>
      <c r="P261" s="55"/>
      <c r="Q261" s="55"/>
      <c r="R261" s="55"/>
      <c r="S261" s="55"/>
      <c r="T261" s="56"/>
      <c r="U261" s="34"/>
      <c r="V261" s="34"/>
      <c r="W261" s="34"/>
      <c r="X261" s="34"/>
      <c r="Y261" s="34"/>
      <c r="Z261" s="34"/>
      <c r="AA261" s="34"/>
      <c r="AB261" s="34"/>
      <c r="AC261" s="34"/>
      <c r="AD261" s="34"/>
      <c r="AE261" s="34"/>
      <c r="AT261" s="19" t="s">
        <v>126</v>
      </c>
      <c r="AU261" s="19" t="s">
        <v>84</v>
      </c>
    </row>
    <row r="262" spans="1:65" s="13" customFormat="1" ht="11.25">
      <c r="B262" s="173"/>
      <c r="D262" s="169" t="s">
        <v>127</v>
      </c>
      <c r="E262" s="174" t="s">
        <v>3</v>
      </c>
      <c r="F262" s="175" t="s">
        <v>238</v>
      </c>
      <c r="H262" s="176">
        <v>35.5</v>
      </c>
      <c r="I262" s="177"/>
      <c r="L262" s="173"/>
      <c r="M262" s="178"/>
      <c r="N262" s="179"/>
      <c r="O262" s="179"/>
      <c r="P262" s="179"/>
      <c r="Q262" s="179"/>
      <c r="R262" s="179"/>
      <c r="S262" s="179"/>
      <c r="T262" s="180"/>
      <c r="AT262" s="174" t="s">
        <v>127</v>
      </c>
      <c r="AU262" s="174" t="s">
        <v>84</v>
      </c>
      <c r="AV262" s="13" t="s">
        <v>84</v>
      </c>
      <c r="AW262" s="13" t="s">
        <v>37</v>
      </c>
      <c r="AX262" s="13" t="s">
        <v>22</v>
      </c>
      <c r="AY262" s="174" t="s">
        <v>118</v>
      </c>
    </row>
    <row r="263" spans="1:65" s="2" customFormat="1" ht="21.75" customHeight="1">
      <c r="A263" s="34"/>
      <c r="B263" s="154"/>
      <c r="C263" s="155" t="s">
        <v>322</v>
      </c>
      <c r="D263" s="155" t="s">
        <v>120</v>
      </c>
      <c r="E263" s="156" t="s">
        <v>323</v>
      </c>
      <c r="F263" s="157" t="s">
        <v>324</v>
      </c>
      <c r="G263" s="158" t="s">
        <v>236</v>
      </c>
      <c r="H263" s="159">
        <v>174</v>
      </c>
      <c r="I263" s="160"/>
      <c r="J263" s="161">
        <f>ROUND(I263*H263,2)</f>
        <v>0</v>
      </c>
      <c r="K263" s="162"/>
      <c r="L263" s="35"/>
      <c r="M263" s="163" t="s">
        <v>3</v>
      </c>
      <c r="N263" s="164" t="s">
        <v>46</v>
      </c>
      <c r="O263" s="55"/>
      <c r="P263" s="165">
        <f>O263*H263</f>
        <v>0</v>
      </c>
      <c r="Q263" s="165">
        <v>0</v>
      </c>
      <c r="R263" s="165">
        <f>Q263*H263</f>
        <v>0</v>
      </c>
      <c r="S263" s="165">
        <v>0</v>
      </c>
      <c r="T263" s="166">
        <f>S263*H263</f>
        <v>0</v>
      </c>
      <c r="U263" s="34"/>
      <c r="V263" s="34"/>
      <c r="W263" s="34"/>
      <c r="X263" s="34"/>
      <c r="Y263" s="34"/>
      <c r="Z263" s="34"/>
      <c r="AA263" s="34"/>
      <c r="AB263" s="34"/>
      <c r="AC263" s="34"/>
      <c r="AD263" s="34"/>
      <c r="AE263" s="34"/>
      <c r="AR263" s="167" t="s">
        <v>124</v>
      </c>
      <c r="AT263" s="167" t="s">
        <v>120</v>
      </c>
      <c r="AU263" s="167" t="s">
        <v>84</v>
      </c>
      <c r="AY263" s="19" t="s">
        <v>118</v>
      </c>
      <c r="BE263" s="168">
        <f>IF(N263="základní",J263,0)</f>
        <v>0</v>
      </c>
      <c r="BF263" s="168">
        <f>IF(N263="snížená",J263,0)</f>
        <v>0</v>
      </c>
      <c r="BG263" s="168">
        <f>IF(N263="zákl. přenesená",J263,0)</f>
        <v>0</v>
      </c>
      <c r="BH263" s="168">
        <f>IF(N263="sníž. přenesená",J263,0)</f>
        <v>0</v>
      </c>
      <c r="BI263" s="168">
        <f>IF(N263="nulová",J263,0)</f>
        <v>0</v>
      </c>
      <c r="BJ263" s="19" t="s">
        <v>22</v>
      </c>
      <c r="BK263" s="168">
        <f>ROUND(I263*H263,2)</f>
        <v>0</v>
      </c>
      <c r="BL263" s="19" t="s">
        <v>124</v>
      </c>
      <c r="BM263" s="167" t="s">
        <v>325</v>
      </c>
    </row>
    <row r="264" spans="1:65" s="2" customFormat="1" ht="11.25">
      <c r="A264" s="34"/>
      <c r="B264" s="35"/>
      <c r="C264" s="34"/>
      <c r="D264" s="169" t="s">
        <v>126</v>
      </c>
      <c r="E264" s="34"/>
      <c r="F264" s="170" t="s">
        <v>324</v>
      </c>
      <c r="G264" s="34"/>
      <c r="H264" s="34"/>
      <c r="I264" s="93"/>
      <c r="J264" s="34"/>
      <c r="K264" s="34"/>
      <c r="L264" s="35"/>
      <c r="M264" s="171"/>
      <c r="N264" s="172"/>
      <c r="O264" s="55"/>
      <c r="P264" s="55"/>
      <c r="Q264" s="55"/>
      <c r="R264" s="55"/>
      <c r="S264" s="55"/>
      <c r="T264" s="56"/>
      <c r="U264" s="34"/>
      <c r="V264" s="34"/>
      <c r="W264" s="34"/>
      <c r="X264" s="34"/>
      <c r="Y264" s="34"/>
      <c r="Z264" s="34"/>
      <c r="AA264" s="34"/>
      <c r="AB264" s="34"/>
      <c r="AC264" s="34"/>
      <c r="AD264" s="34"/>
      <c r="AE264" s="34"/>
      <c r="AT264" s="19" t="s">
        <v>126</v>
      </c>
      <c r="AU264" s="19" t="s">
        <v>84</v>
      </c>
    </row>
    <row r="265" spans="1:65" s="13" customFormat="1" ht="11.25">
      <c r="B265" s="173"/>
      <c r="D265" s="169" t="s">
        <v>127</v>
      </c>
      <c r="E265" s="174" t="s">
        <v>3</v>
      </c>
      <c r="F265" s="175" t="s">
        <v>326</v>
      </c>
      <c r="H265" s="176">
        <v>174</v>
      </c>
      <c r="I265" s="177"/>
      <c r="L265" s="173"/>
      <c r="M265" s="178"/>
      <c r="N265" s="179"/>
      <c r="O265" s="179"/>
      <c r="P265" s="179"/>
      <c r="Q265" s="179"/>
      <c r="R265" s="179"/>
      <c r="S265" s="179"/>
      <c r="T265" s="180"/>
      <c r="AT265" s="174" t="s">
        <v>127</v>
      </c>
      <c r="AU265" s="174" t="s">
        <v>84</v>
      </c>
      <c r="AV265" s="13" t="s">
        <v>84</v>
      </c>
      <c r="AW265" s="13" t="s">
        <v>37</v>
      </c>
      <c r="AX265" s="13" t="s">
        <v>22</v>
      </c>
      <c r="AY265" s="174" t="s">
        <v>118</v>
      </c>
    </row>
    <row r="266" spans="1:65" s="2" customFormat="1" ht="33" customHeight="1">
      <c r="A266" s="34"/>
      <c r="B266" s="154"/>
      <c r="C266" s="155" t="s">
        <v>327</v>
      </c>
      <c r="D266" s="155" t="s">
        <v>120</v>
      </c>
      <c r="E266" s="156" t="s">
        <v>328</v>
      </c>
      <c r="F266" s="157" t="s">
        <v>329</v>
      </c>
      <c r="G266" s="158" t="s">
        <v>251</v>
      </c>
      <c r="H266" s="159">
        <v>4</v>
      </c>
      <c r="I266" s="160"/>
      <c r="J266" s="161">
        <f>ROUND(I266*H266,2)</f>
        <v>0</v>
      </c>
      <c r="K266" s="162"/>
      <c r="L266" s="35"/>
      <c r="M266" s="163" t="s">
        <v>3</v>
      </c>
      <c r="N266" s="164" t="s">
        <v>46</v>
      </c>
      <c r="O266" s="55"/>
      <c r="P266" s="165">
        <f>O266*H266</f>
        <v>0</v>
      </c>
      <c r="Q266" s="165">
        <v>2.2568899999999998</v>
      </c>
      <c r="R266" s="165">
        <f>Q266*H266</f>
        <v>9.0275599999999994</v>
      </c>
      <c r="S266" s="165">
        <v>0</v>
      </c>
      <c r="T266" s="166">
        <f>S266*H266</f>
        <v>0</v>
      </c>
      <c r="U266" s="34"/>
      <c r="V266" s="34"/>
      <c r="W266" s="34"/>
      <c r="X266" s="34"/>
      <c r="Y266" s="34"/>
      <c r="Z266" s="34"/>
      <c r="AA266" s="34"/>
      <c r="AB266" s="34"/>
      <c r="AC266" s="34"/>
      <c r="AD266" s="34"/>
      <c r="AE266" s="34"/>
      <c r="AR266" s="167" t="s">
        <v>124</v>
      </c>
      <c r="AT266" s="167" t="s">
        <v>120</v>
      </c>
      <c r="AU266" s="167" t="s">
        <v>84</v>
      </c>
      <c r="AY266" s="19" t="s">
        <v>118</v>
      </c>
      <c r="BE266" s="168">
        <f>IF(N266="základní",J266,0)</f>
        <v>0</v>
      </c>
      <c r="BF266" s="168">
        <f>IF(N266="snížená",J266,0)</f>
        <v>0</v>
      </c>
      <c r="BG266" s="168">
        <f>IF(N266="zákl. přenesená",J266,0)</f>
        <v>0</v>
      </c>
      <c r="BH266" s="168">
        <f>IF(N266="sníž. přenesená",J266,0)</f>
        <v>0</v>
      </c>
      <c r="BI266" s="168">
        <f>IF(N266="nulová",J266,0)</f>
        <v>0</v>
      </c>
      <c r="BJ266" s="19" t="s">
        <v>22</v>
      </c>
      <c r="BK266" s="168">
        <f>ROUND(I266*H266,2)</f>
        <v>0</v>
      </c>
      <c r="BL266" s="19" t="s">
        <v>124</v>
      </c>
      <c r="BM266" s="167" t="s">
        <v>330</v>
      </c>
    </row>
    <row r="267" spans="1:65" s="2" customFormat="1" ht="29.25">
      <c r="A267" s="34"/>
      <c r="B267" s="35"/>
      <c r="C267" s="34"/>
      <c r="D267" s="169" t="s">
        <v>126</v>
      </c>
      <c r="E267" s="34"/>
      <c r="F267" s="170" t="s">
        <v>329</v>
      </c>
      <c r="G267" s="34"/>
      <c r="H267" s="34"/>
      <c r="I267" s="93"/>
      <c r="J267" s="34"/>
      <c r="K267" s="34"/>
      <c r="L267" s="35"/>
      <c r="M267" s="171"/>
      <c r="N267" s="172"/>
      <c r="O267" s="55"/>
      <c r="P267" s="55"/>
      <c r="Q267" s="55"/>
      <c r="R267" s="55"/>
      <c r="S267" s="55"/>
      <c r="T267" s="56"/>
      <c r="U267" s="34"/>
      <c r="V267" s="34"/>
      <c r="W267" s="34"/>
      <c r="X267" s="34"/>
      <c r="Y267" s="34"/>
      <c r="Z267" s="34"/>
      <c r="AA267" s="34"/>
      <c r="AB267" s="34"/>
      <c r="AC267" s="34"/>
      <c r="AD267" s="34"/>
      <c r="AE267" s="34"/>
      <c r="AT267" s="19" t="s">
        <v>126</v>
      </c>
      <c r="AU267" s="19" t="s">
        <v>84</v>
      </c>
    </row>
    <row r="268" spans="1:65" s="13" customFormat="1" ht="11.25">
      <c r="B268" s="173"/>
      <c r="D268" s="169" t="s">
        <v>127</v>
      </c>
      <c r="E268" s="174" t="s">
        <v>3</v>
      </c>
      <c r="F268" s="175" t="s">
        <v>124</v>
      </c>
      <c r="H268" s="176">
        <v>4</v>
      </c>
      <c r="I268" s="177"/>
      <c r="L268" s="173"/>
      <c r="M268" s="178"/>
      <c r="N268" s="179"/>
      <c r="O268" s="179"/>
      <c r="P268" s="179"/>
      <c r="Q268" s="179"/>
      <c r="R268" s="179"/>
      <c r="S268" s="179"/>
      <c r="T268" s="180"/>
      <c r="AT268" s="174" t="s">
        <v>127</v>
      </c>
      <c r="AU268" s="174" t="s">
        <v>84</v>
      </c>
      <c r="AV268" s="13" t="s">
        <v>84</v>
      </c>
      <c r="AW268" s="13" t="s">
        <v>37</v>
      </c>
      <c r="AX268" s="13" t="s">
        <v>22</v>
      </c>
      <c r="AY268" s="174" t="s">
        <v>118</v>
      </c>
    </row>
    <row r="269" spans="1:65" s="14" customFormat="1" ht="11.25">
      <c r="B269" s="181"/>
      <c r="D269" s="169" t="s">
        <v>127</v>
      </c>
      <c r="E269" s="182" t="s">
        <v>3</v>
      </c>
      <c r="F269" s="183" t="s">
        <v>147</v>
      </c>
      <c r="H269" s="182" t="s">
        <v>3</v>
      </c>
      <c r="I269" s="184"/>
      <c r="L269" s="181"/>
      <c r="M269" s="185"/>
      <c r="N269" s="186"/>
      <c r="O269" s="186"/>
      <c r="P269" s="186"/>
      <c r="Q269" s="186"/>
      <c r="R269" s="186"/>
      <c r="S269" s="186"/>
      <c r="T269" s="187"/>
      <c r="AT269" s="182" t="s">
        <v>127</v>
      </c>
      <c r="AU269" s="182" t="s">
        <v>84</v>
      </c>
      <c r="AV269" s="14" t="s">
        <v>22</v>
      </c>
      <c r="AW269" s="14" t="s">
        <v>37</v>
      </c>
      <c r="AX269" s="14" t="s">
        <v>75</v>
      </c>
      <c r="AY269" s="182" t="s">
        <v>118</v>
      </c>
    </row>
    <row r="270" spans="1:65" s="2" customFormat="1" ht="21.75" customHeight="1">
      <c r="A270" s="34"/>
      <c r="B270" s="154"/>
      <c r="C270" s="204" t="s">
        <v>331</v>
      </c>
      <c r="D270" s="204" t="s">
        <v>203</v>
      </c>
      <c r="E270" s="205" t="s">
        <v>332</v>
      </c>
      <c r="F270" s="206" t="s">
        <v>333</v>
      </c>
      <c r="G270" s="207" t="s">
        <v>251</v>
      </c>
      <c r="H270" s="208">
        <v>4</v>
      </c>
      <c r="I270" s="209"/>
      <c r="J270" s="210">
        <f>ROUND(I270*H270,2)</f>
        <v>0</v>
      </c>
      <c r="K270" s="211"/>
      <c r="L270" s="212"/>
      <c r="M270" s="213" t="s">
        <v>3</v>
      </c>
      <c r="N270" s="214" t="s">
        <v>46</v>
      </c>
      <c r="O270" s="55"/>
      <c r="P270" s="165">
        <f>O270*H270</f>
        <v>0</v>
      </c>
      <c r="Q270" s="165">
        <v>1.6</v>
      </c>
      <c r="R270" s="165">
        <f>Q270*H270</f>
        <v>6.4</v>
      </c>
      <c r="S270" s="165">
        <v>0</v>
      </c>
      <c r="T270" s="166">
        <f>S270*H270</f>
        <v>0</v>
      </c>
      <c r="U270" s="34"/>
      <c r="V270" s="34"/>
      <c r="W270" s="34"/>
      <c r="X270" s="34"/>
      <c r="Y270" s="34"/>
      <c r="Z270" s="34"/>
      <c r="AA270" s="34"/>
      <c r="AB270" s="34"/>
      <c r="AC270" s="34"/>
      <c r="AD270" s="34"/>
      <c r="AE270" s="34"/>
      <c r="AR270" s="167" t="s">
        <v>170</v>
      </c>
      <c r="AT270" s="167" t="s">
        <v>203</v>
      </c>
      <c r="AU270" s="167" t="s">
        <v>84</v>
      </c>
      <c r="AY270" s="19" t="s">
        <v>118</v>
      </c>
      <c r="BE270" s="168">
        <f>IF(N270="základní",J270,0)</f>
        <v>0</v>
      </c>
      <c r="BF270" s="168">
        <f>IF(N270="snížená",J270,0)</f>
        <v>0</v>
      </c>
      <c r="BG270" s="168">
        <f>IF(N270="zákl. přenesená",J270,0)</f>
        <v>0</v>
      </c>
      <c r="BH270" s="168">
        <f>IF(N270="sníž. přenesená",J270,0)</f>
        <v>0</v>
      </c>
      <c r="BI270" s="168">
        <f>IF(N270="nulová",J270,0)</f>
        <v>0</v>
      </c>
      <c r="BJ270" s="19" t="s">
        <v>22</v>
      </c>
      <c r="BK270" s="168">
        <f>ROUND(I270*H270,2)</f>
        <v>0</v>
      </c>
      <c r="BL270" s="19" t="s">
        <v>124</v>
      </c>
      <c r="BM270" s="167" t="s">
        <v>334</v>
      </c>
    </row>
    <row r="271" spans="1:65" s="2" customFormat="1" ht="19.5">
      <c r="A271" s="34"/>
      <c r="B271" s="35"/>
      <c r="C271" s="34"/>
      <c r="D271" s="169" t="s">
        <v>126</v>
      </c>
      <c r="E271" s="34"/>
      <c r="F271" s="170" t="s">
        <v>333</v>
      </c>
      <c r="G271" s="34"/>
      <c r="H271" s="34"/>
      <c r="I271" s="93"/>
      <c r="J271" s="34"/>
      <c r="K271" s="34"/>
      <c r="L271" s="35"/>
      <c r="M271" s="171"/>
      <c r="N271" s="172"/>
      <c r="O271" s="55"/>
      <c r="P271" s="55"/>
      <c r="Q271" s="55"/>
      <c r="R271" s="55"/>
      <c r="S271" s="55"/>
      <c r="T271" s="56"/>
      <c r="U271" s="34"/>
      <c r="V271" s="34"/>
      <c r="W271" s="34"/>
      <c r="X271" s="34"/>
      <c r="Y271" s="34"/>
      <c r="Z271" s="34"/>
      <c r="AA271" s="34"/>
      <c r="AB271" s="34"/>
      <c r="AC271" s="34"/>
      <c r="AD271" s="34"/>
      <c r="AE271" s="34"/>
      <c r="AT271" s="19" t="s">
        <v>126</v>
      </c>
      <c r="AU271" s="19" t="s">
        <v>84</v>
      </c>
    </row>
    <row r="272" spans="1:65" s="2" customFormat="1" ht="21.75" customHeight="1">
      <c r="A272" s="34"/>
      <c r="B272" s="154"/>
      <c r="C272" s="204" t="s">
        <v>335</v>
      </c>
      <c r="D272" s="204" t="s">
        <v>203</v>
      </c>
      <c r="E272" s="205" t="s">
        <v>336</v>
      </c>
      <c r="F272" s="206" t="s">
        <v>337</v>
      </c>
      <c r="G272" s="207" t="s">
        <v>251</v>
      </c>
      <c r="H272" s="208">
        <v>9</v>
      </c>
      <c r="I272" s="209"/>
      <c r="J272" s="210">
        <f>ROUND(I272*H272,2)</f>
        <v>0</v>
      </c>
      <c r="K272" s="211"/>
      <c r="L272" s="212"/>
      <c r="M272" s="213" t="s">
        <v>3</v>
      </c>
      <c r="N272" s="214" t="s">
        <v>46</v>
      </c>
      <c r="O272" s="55"/>
      <c r="P272" s="165">
        <f>O272*H272</f>
        <v>0</v>
      </c>
      <c r="Q272" s="165">
        <v>2E-3</v>
      </c>
      <c r="R272" s="165">
        <f>Q272*H272</f>
        <v>1.8000000000000002E-2</v>
      </c>
      <c r="S272" s="165">
        <v>0</v>
      </c>
      <c r="T272" s="166">
        <f>S272*H272</f>
        <v>0</v>
      </c>
      <c r="U272" s="34"/>
      <c r="V272" s="34"/>
      <c r="W272" s="34"/>
      <c r="X272" s="34"/>
      <c r="Y272" s="34"/>
      <c r="Z272" s="34"/>
      <c r="AA272" s="34"/>
      <c r="AB272" s="34"/>
      <c r="AC272" s="34"/>
      <c r="AD272" s="34"/>
      <c r="AE272" s="34"/>
      <c r="AR272" s="167" t="s">
        <v>170</v>
      </c>
      <c r="AT272" s="167" t="s">
        <v>203</v>
      </c>
      <c r="AU272" s="167" t="s">
        <v>84</v>
      </c>
      <c r="AY272" s="19" t="s">
        <v>118</v>
      </c>
      <c r="BE272" s="168">
        <f>IF(N272="základní",J272,0)</f>
        <v>0</v>
      </c>
      <c r="BF272" s="168">
        <f>IF(N272="snížená",J272,0)</f>
        <v>0</v>
      </c>
      <c r="BG272" s="168">
        <f>IF(N272="zákl. přenesená",J272,0)</f>
        <v>0</v>
      </c>
      <c r="BH272" s="168">
        <f>IF(N272="sníž. přenesená",J272,0)</f>
        <v>0</v>
      </c>
      <c r="BI272" s="168">
        <f>IF(N272="nulová",J272,0)</f>
        <v>0</v>
      </c>
      <c r="BJ272" s="19" t="s">
        <v>22</v>
      </c>
      <c r="BK272" s="168">
        <f>ROUND(I272*H272,2)</f>
        <v>0</v>
      </c>
      <c r="BL272" s="19" t="s">
        <v>124</v>
      </c>
      <c r="BM272" s="167" t="s">
        <v>338</v>
      </c>
    </row>
    <row r="273" spans="1:65" s="2" customFormat="1" ht="11.25">
      <c r="A273" s="34"/>
      <c r="B273" s="35"/>
      <c r="C273" s="34"/>
      <c r="D273" s="169" t="s">
        <v>126</v>
      </c>
      <c r="E273" s="34"/>
      <c r="F273" s="170" t="s">
        <v>337</v>
      </c>
      <c r="G273" s="34"/>
      <c r="H273" s="34"/>
      <c r="I273" s="93"/>
      <c r="J273" s="34"/>
      <c r="K273" s="34"/>
      <c r="L273" s="35"/>
      <c r="M273" s="171"/>
      <c r="N273" s="172"/>
      <c r="O273" s="55"/>
      <c r="P273" s="55"/>
      <c r="Q273" s="55"/>
      <c r="R273" s="55"/>
      <c r="S273" s="55"/>
      <c r="T273" s="56"/>
      <c r="U273" s="34"/>
      <c r="V273" s="34"/>
      <c r="W273" s="34"/>
      <c r="X273" s="34"/>
      <c r="Y273" s="34"/>
      <c r="Z273" s="34"/>
      <c r="AA273" s="34"/>
      <c r="AB273" s="34"/>
      <c r="AC273" s="34"/>
      <c r="AD273" s="34"/>
      <c r="AE273" s="34"/>
      <c r="AT273" s="19" t="s">
        <v>126</v>
      </c>
      <c r="AU273" s="19" t="s">
        <v>84</v>
      </c>
    </row>
    <row r="274" spans="1:65" s="13" customFormat="1" ht="11.25">
      <c r="B274" s="173"/>
      <c r="D274" s="169" t="s">
        <v>127</v>
      </c>
      <c r="E274" s="174" t="s">
        <v>3</v>
      </c>
      <c r="F274" s="175" t="s">
        <v>174</v>
      </c>
      <c r="H274" s="176">
        <v>9</v>
      </c>
      <c r="I274" s="177"/>
      <c r="L274" s="173"/>
      <c r="M274" s="178"/>
      <c r="N274" s="179"/>
      <c r="O274" s="179"/>
      <c r="P274" s="179"/>
      <c r="Q274" s="179"/>
      <c r="R274" s="179"/>
      <c r="S274" s="179"/>
      <c r="T274" s="180"/>
      <c r="AT274" s="174" t="s">
        <v>127</v>
      </c>
      <c r="AU274" s="174" t="s">
        <v>84</v>
      </c>
      <c r="AV274" s="13" t="s">
        <v>84</v>
      </c>
      <c r="AW274" s="13" t="s">
        <v>37</v>
      </c>
      <c r="AX274" s="13" t="s">
        <v>22</v>
      </c>
      <c r="AY274" s="174" t="s">
        <v>118</v>
      </c>
    </row>
    <row r="275" spans="1:65" s="2" customFormat="1" ht="16.5" customHeight="1">
      <c r="A275" s="34"/>
      <c r="B275" s="154"/>
      <c r="C275" s="204" t="s">
        <v>339</v>
      </c>
      <c r="D275" s="204" t="s">
        <v>203</v>
      </c>
      <c r="E275" s="205" t="s">
        <v>340</v>
      </c>
      <c r="F275" s="206" t="s">
        <v>341</v>
      </c>
      <c r="G275" s="207" t="s">
        <v>251</v>
      </c>
      <c r="H275" s="208">
        <v>2</v>
      </c>
      <c r="I275" s="209"/>
      <c r="J275" s="210">
        <f>ROUND(I275*H275,2)</f>
        <v>0</v>
      </c>
      <c r="K275" s="211"/>
      <c r="L275" s="212"/>
      <c r="M275" s="213" t="s">
        <v>3</v>
      </c>
      <c r="N275" s="214" t="s">
        <v>46</v>
      </c>
      <c r="O275" s="55"/>
      <c r="P275" s="165">
        <f>O275*H275</f>
        <v>0</v>
      </c>
      <c r="Q275" s="165">
        <v>0.25</v>
      </c>
      <c r="R275" s="165">
        <f>Q275*H275</f>
        <v>0.5</v>
      </c>
      <c r="S275" s="165">
        <v>0</v>
      </c>
      <c r="T275" s="166">
        <f>S275*H275</f>
        <v>0</v>
      </c>
      <c r="U275" s="34"/>
      <c r="V275" s="34"/>
      <c r="W275" s="34"/>
      <c r="X275" s="34"/>
      <c r="Y275" s="34"/>
      <c r="Z275" s="34"/>
      <c r="AA275" s="34"/>
      <c r="AB275" s="34"/>
      <c r="AC275" s="34"/>
      <c r="AD275" s="34"/>
      <c r="AE275" s="34"/>
      <c r="AR275" s="167" t="s">
        <v>170</v>
      </c>
      <c r="AT275" s="167" t="s">
        <v>203</v>
      </c>
      <c r="AU275" s="167" t="s">
        <v>84</v>
      </c>
      <c r="AY275" s="19" t="s">
        <v>118</v>
      </c>
      <c r="BE275" s="168">
        <f>IF(N275="základní",J275,0)</f>
        <v>0</v>
      </c>
      <c r="BF275" s="168">
        <f>IF(N275="snížená",J275,0)</f>
        <v>0</v>
      </c>
      <c r="BG275" s="168">
        <f>IF(N275="zákl. přenesená",J275,0)</f>
        <v>0</v>
      </c>
      <c r="BH275" s="168">
        <f>IF(N275="sníž. přenesená",J275,0)</f>
        <v>0</v>
      </c>
      <c r="BI275" s="168">
        <f>IF(N275="nulová",J275,0)</f>
        <v>0</v>
      </c>
      <c r="BJ275" s="19" t="s">
        <v>22</v>
      </c>
      <c r="BK275" s="168">
        <f>ROUND(I275*H275,2)</f>
        <v>0</v>
      </c>
      <c r="BL275" s="19" t="s">
        <v>124</v>
      </c>
      <c r="BM275" s="167" t="s">
        <v>342</v>
      </c>
    </row>
    <row r="276" spans="1:65" s="2" customFormat="1" ht="11.25">
      <c r="A276" s="34"/>
      <c r="B276" s="35"/>
      <c r="C276" s="34"/>
      <c r="D276" s="169" t="s">
        <v>126</v>
      </c>
      <c r="E276" s="34"/>
      <c r="F276" s="170" t="s">
        <v>341</v>
      </c>
      <c r="G276" s="34"/>
      <c r="H276" s="34"/>
      <c r="I276" s="93"/>
      <c r="J276" s="34"/>
      <c r="K276" s="34"/>
      <c r="L276" s="35"/>
      <c r="M276" s="171"/>
      <c r="N276" s="172"/>
      <c r="O276" s="55"/>
      <c r="P276" s="55"/>
      <c r="Q276" s="55"/>
      <c r="R276" s="55"/>
      <c r="S276" s="55"/>
      <c r="T276" s="56"/>
      <c r="U276" s="34"/>
      <c r="V276" s="34"/>
      <c r="W276" s="34"/>
      <c r="X276" s="34"/>
      <c r="Y276" s="34"/>
      <c r="Z276" s="34"/>
      <c r="AA276" s="34"/>
      <c r="AB276" s="34"/>
      <c r="AC276" s="34"/>
      <c r="AD276" s="34"/>
      <c r="AE276" s="34"/>
      <c r="AT276" s="19" t="s">
        <v>126</v>
      </c>
      <c r="AU276" s="19" t="s">
        <v>84</v>
      </c>
    </row>
    <row r="277" spans="1:65" s="2" customFormat="1" ht="44.25" customHeight="1">
      <c r="A277" s="34"/>
      <c r="B277" s="154"/>
      <c r="C277" s="204" t="s">
        <v>343</v>
      </c>
      <c r="D277" s="204" t="s">
        <v>203</v>
      </c>
      <c r="E277" s="205" t="s">
        <v>344</v>
      </c>
      <c r="F277" s="206" t="s">
        <v>345</v>
      </c>
      <c r="G277" s="207" t="s">
        <v>251</v>
      </c>
      <c r="H277" s="208">
        <v>1</v>
      </c>
      <c r="I277" s="209"/>
      <c r="J277" s="210">
        <f>ROUND(I277*H277,2)</f>
        <v>0</v>
      </c>
      <c r="K277" s="211"/>
      <c r="L277" s="212"/>
      <c r="M277" s="213" t="s">
        <v>3</v>
      </c>
      <c r="N277" s="214" t="s">
        <v>46</v>
      </c>
      <c r="O277" s="55"/>
      <c r="P277" s="165">
        <f>O277*H277</f>
        <v>0</v>
      </c>
      <c r="Q277" s="165">
        <v>0.5</v>
      </c>
      <c r="R277" s="165">
        <f>Q277*H277</f>
        <v>0.5</v>
      </c>
      <c r="S277" s="165">
        <v>0</v>
      </c>
      <c r="T277" s="166">
        <f>S277*H277</f>
        <v>0</v>
      </c>
      <c r="U277" s="34"/>
      <c r="V277" s="34"/>
      <c r="W277" s="34"/>
      <c r="X277" s="34"/>
      <c r="Y277" s="34"/>
      <c r="Z277" s="34"/>
      <c r="AA277" s="34"/>
      <c r="AB277" s="34"/>
      <c r="AC277" s="34"/>
      <c r="AD277" s="34"/>
      <c r="AE277" s="34"/>
      <c r="AR277" s="167" t="s">
        <v>170</v>
      </c>
      <c r="AT277" s="167" t="s">
        <v>203</v>
      </c>
      <c r="AU277" s="167" t="s">
        <v>84</v>
      </c>
      <c r="AY277" s="19" t="s">
        <v>118</v>
      </c>
      <c r="BE277" s="168">
        <f>IF(N277="základní",J277,0)</f>
        <v>0</v>
      </c>
      <c r="BF277" s="168">
        <f>IF(N277="snížená",J277,0)</f>
        <v>0</v>
      </c>
      <c r="BG277" s="168">
        <f>IF(N277="zákl. přenesená",J277,0)</f>
        <v>0</v>
      </c>
      <c r="BH277" s="168">
        <f>IF(N277="sníž. přenesená",J277,0)</f>
        <v>0</v>
      </c>
      <c r="BI277" s="168">
        <f>IF(N277="nulová",J277,0)</f>
        <v>0</v>
      </c>
      <c r="BJ277" s="19" t="s">
        <v>22</v>
      </c>
      <c r="BK277" s="168">
        <f>ROUND(I277*H277,2)</f>
        <v>0</v>
      </c>
      <c r="BL277" s="19" t="s">
        <v>124</v>
      </c>
      <c r="BM277" s="167" t="s">
        <v>346</v>
      </c>
    </row>
    <row r="278" spans="1:65" s="2" customFormat="1" ht="29.25">
      <c r="A278" s="34"/>
      <c r="B278" s="35"/>
      <c r="C278" s="34"/>
      <c r="D278" s="169" t="s">
        <v>126</v>
      </c>
      <c r="E278" s="34"/>
      <c r="F278" s="170" t="s">
        <v>345</v>
      </c>
      <c r="G278" s="34"/>
      <c r="H278" s="34"/>
      <c r="I278" s="93"/>
      <c r="J278" s="34"/>
      <c r="K278" s="34"/>
      <c r="L278" s="35"/>
      <c r="M278" s="171"/>
      <c r="N278" s="172"/>
      <c r="O278" s="55"/>
      <c r="P278" s="55"/>
      <c r="Q278" s="55"/>
      <c r="R278" s="55"/>
      <c r="S278" s="55"/>
      <c r="T278" s="56"/>
      <c r="U278" s="34"/>
      <c r="V278" s="34"/>
      <c r="W278" s="34"/>
      <c r="X278" s="34"/>
      <c r="Y278" s="34"/>
      <c r="Z278" s="34"/>
      <c r="AA278" s="34"/>
      <c r="AB278" s="34"/>
      <c r="AC278" s="34"/>
      <c r="AD278" s="34"/>
      <c r="AE278" s="34"/>
      <c r="AT278" s="19" t="s">
        <v>126</v>
      </c>
      <c r="AU278" s="19" t="s">
        <v>84</v>
      </c>
    </row>
    <row r="279" spans="1:65" s="2" customFormat="1" ht="44.25" customHeight="1">
      <c r="A279" s="34"/>
      <c r="B279" s="154"/>
      <c r="C279" s="204" t="s">
        <v>347</v>
      </c>
      <c r="D279" s="204" t="s">
        <v>203</v>
      </c>
      <c r="E279" s="205" t="s">
        <v>348</v>
      </c>
      <c r="F279" s="206" t="s">
        <v>349</v>
      </c>
      <c r="G279" s="207" t="s">
        <v>251</v>
      </c>
      <c r="H279" s="208">
        <v>2</v>
      </c>
      <c r="I279" s="209"/>
      <c r="J279" s="210">
        <f>ROUND(I279*H279,2)</f>
        <v>0</v>
      </c>
      <c r="K279" s="211"/>
      <c r="L279" s="212"/>
      <c r="M279" s="213" t="s">
        <v>3</v>
      </c>
      <c r="N279" s="214" t="s">
        <v>46</v>
      </c>
      <c r="O279" s="55"/>
      <c r="P279" s="165">
        <f>O279*H279</f>
        <v>0</v>
      </c>
      <c r="Q279" s="165">
        <v>1</v>
      </c>
      <c r="R279" s="165">
        <f>Q279*H279</f>
        <v>2</v>
      </c>
      <c r="S279" s="165">
        <v>0</v>
      </c>
      <c r="T279" s="166">
        <f>S279*H279</f>
        <v>0</v>
      </c>
      <c r="U279" s="34"/>
      <c r="V279" s="34"/>
      <c r="W279" s="34"/>
      <c r="X279" s="34"/>
      <c r="Y279" s="34"/>
      <c r="Z279" s="34"/>
      <c r="AA279" s="34"/>
      <c r="AB279" s="34"/>
      <c r="AC279" s="34"/>
      <c r="AD279" s="34"/>
      <c r="AE279" s="34"/>
      <c r="AR279" s="167" t="s">
        <v>170</v>
      </c>
      <c r="AT279" s="167" t="s">
        <v>203</v>
      </c>
      <c r="AU279" s="167" t="s">
        <v>84</v>
      </c>
      <c r="AY279" s="19" t="s">
        <v>118</v>
      </c>
      <c r="BE279" s="168">
        <f>IF(N279="základní",J279,0)</f>
        <v>0</v>
      </c>
      <c r="BF279" s="168">
        <f>IF(N279="snížená",J279,0)</f>
        <v>0</v>
      </c>
      <c r="BG279" s="168">
        <f>IF(N279="zákl. přenesená",J279,0)</f>
        <v>0</v>
      </c>
      <c r="BH279" s="168">
        <f>IF(N279="sníž. přenesená",J279,0)</f>
        <v>0</v>
      </c>
      <c r="BI279" s="168">
        <f>IF(N279="nulová",J279,0)</f>
        <v>0</v>
      </c>
      <c r="BJ279" s="19" t="s">
        <v>22</v>
      </c>
      <c r="BK279" s="168">
        <f>ROUND(I279*H279,2)</f>
        <v>0</v>
      </c>
      <c r="BL279" s="19" t="s">
        <v>124</v>
      </c>
      <c r="BM279" s="167" t="s">
        <v>350</v>
      </c>
    </row>
    <row r="280" spans="1:65" s="2" customFormat="1" ht="29.25">
      <c r="A280" s="34"/>
      <c r="B280" s="35"/>
      <c r="C280" s="34"/>
      <c r="D280" s="169" t="s">
        <v>126</v>
      </c>
      <c r="E280" s="34"/>
      <c r="F280" s="170" t="s">
        <v>349</v>
      </c>
      <c r="G280" s="34"/>
      <c r="H280" s="34"/>
      <c r="I280" s="93"/>
      <c r="J280" s="34"/>
      <c r="K280" s="34"/>
      <c r="L280" s="35"/>
      <c r="M280" s="171"/>
      <c r="N280" s="172"/>
      <c r="O280" s="55"/>
      <c r="P280" s="55"/>
      <c r="Q280" s="55"/>
      <c r="R280" s="55"/>
      <c r="S280" s="55"/>
      <c r="T280" s="56"/>
      <c r="U280" s="34"/>
      <c r="V280" s="34"/>
      <c r="W280" s="34"/>
      <c r="X280" s="34"/>
      <c r="Y280" s="34"/>
      <c r="Z280" s="34"/>
      <c r="AA280" s="34"/>
      <c r="AB280" s="34"/>
      <c r="AC280" s="34"/>
      <c r="AD280" s="34"/>
      <c r="AE280" s="34"/>
      <c r="AT280" s="19" t="s">
        <v>126</v>
      </c>
      <c r="AU280" s="19" t="s">
        <v>84</v>
      </c>
    </row>
    <row r="281" spans="1:65" s="2" customFormat="1" ht="16.5" customHeight="1">
      <c r="A281" s="34"/>
      <c r="B281" s="154"/>
      <c r="C281" s="204" t="s">
        <v>351</v>
      </c>
      <c r="D281" s="204" t="s">
        <v>203</v>
      </c>
      <c r="E281" s="205" t="s">
        <v>352</v>
      </c>
      <c r="F281" s="206" t="s">
        <v>353</v>
      </c>
      <c r="G281" s="207" t="s">
        <v>251</v>
      </c>
      <c r="H281" s="208">
        <v>4</v>
      </c>
      <c r="I281" s="209"/>
      <c r="J281" s="210">
        <f>ROUND(I281*H281,2)</f>
        <v>0</v>
      </c>
      <c r="K281" s="211"/>
      <c r="L281" s="212"/>
      <c r="M281" s="213" t="s">
        <v>3</v>
      </c>
      <c r="N281" s="214" t="s">
        <v>46</v>
      </c>
      <c r="O281" s="55"/>
      <c r="P281" s="165">
        <f>O281*H281</f>
        <v>0</v>
      </c>
      <c r="Q281" s="165">
        <v>0.58499999999999996</v>
      </c>
      <c r="R281" s="165">
        <f>Q281*H281</f>
        <v>2.34</v>
      </c>
      <c r="S281" s="165">
        <v>0</v>
      </c>
      <c r="T281" s="166">
        <f>S281*H281</f>
        <v>0</v>
      </c>
      <c r="U281" s="34"/>
      <c r="V281" s="34"/>
      <c r="W281" s="34"/>
      <c r="X281" s="34"/>
      <c r="Y281" s="34"/>
      <c r="Z281" s="34"/>
      <c r="AA281" s="34"/>
      <c r="AB281" s="34"/>
      <c r="AC281" s="34"/>
      <c r="AD281" s="34"/>
      <c r="AE281" s="34"/>
      <c r="AR281" s="167" t="s">
        <v>170</v>
      </c>
      <c r="AT281" s="167" t="s">
        <v>203</v>
      </c>
      <c r="AU281" s="167" t="s">
        <v>84</v>
      </c>
      <c r="AY281" s="19" t="s">
        <v>118</v>
      </c>
      <c r="BE281" s="168">
        <f>IF(N281="základní",J281,0)</f>
        <v>0</v>
      </c>
      <c r="BF281" s="168">
        <f>IF(N281="snížená",J281,0)</f>
        <v>0</v>
      </c>
      <c r="BG281" s="168">
        <f>IF(N281="zákl. přenesená",J281,0)</f>
        <v>0</v>
      </c>
      <c r="BH281" s="168">
        <f>IF(N281="sníž. přenesená",J281,0)</f>
        <v>0</v>
      </c>
      <c r="BI281" s="168">
        <f>IF(N281="nulová",J281,0)</f>
        <v>0</v>
      </c>
      <c r="BJ281" s="19" t="s">
        <v>22</v>
      </c>
      <c r="BK281" s="168">
        <f>ROUND(I281*H281,2)</f>
        <v>0</v>
      </c>
      <c r="BL281" s="19" t="s">
        <v>124</v>
      </c>
      <c r="BM281" s="167" t="s">
        <v>354</v>
      </c>
    </row>
    <row r="282" spans="1:65" s="2" customFormat="1" ht="11.25">
      <c r="A282" s="34"/>
      <c r="B282" s="35"/>
      <c r="C282" s="34"/>
      <c r="D282" s="169" t="s">
        <v>126</v>
      </c>
      <c r="E282" s="34"/>
      <c r="F282" s="170" t="s">
        <v>353</v>
      </c>
      <c r="G282" s="34"/>
      <c r="H282" s="34"/>
      <c r="I282" s="93"/>
      <c r="J282" s="34"/>
      <c r="K282" s="34"/>
      <c r="L282" s="35"/>
      <c r="M282" s="171"/>
      <c r="N282" s="172"/>
      <c r="O282" s="55"/>
      <c r="P282" s="55"/>
      <c r="Q282" s="55"/>
      <c r="R282" s="55"/>
      <c r="S282" s="55"/>
      <c r="T282" s="56"/>
      <c r="U282" s="34"/>
      <c r="V282" s="34"/>
      <c r="W282" s="34"/>
      <c r="X282" s="34"/>
      <c r="Y282" s="34"/>
      <c r="Z282" s="34"/>
      <c r="AA282" s="34"/>
      <c r="AB282" s="34"/>
      <c r="AC282" s="34"/>
      <c r="AD282" s="34"/>
      <c r="AE282" s="34"/>
      <c r="AT282" s="19" t="s">
        <v>126</v>
      </c>
      <c r="AU282" s="19" t="s">
        <v>84</v>
      </c>
    </row>
    <row r="283" spans="1:65" s="2" customFormat="1" ht="33" customHeight="1">
      <c r="A283" s="34"/>
      <c r="B283" s="154"/>
      <c r="C283" s="155" t="s">
        <v>355</v>
      </c>
      <c r="D283" s="155" t="s">
        <v>120</v>
      </c>
      <c r="E283" s="156" t="s">
        <v>356</v>
      </c>
      <c r="F283" s="157" t="s">
        <v>357</v>
      </c>
      <c r="G283" s="158" t="s">
        <v>251</v>
      </c>
      <c r="H283" s="159">
        <v>7</v>
      </c>
      <c r="I283" s="160"/>
      <c r="J283" s="161">
        <f>ROUND(I283*H283,2)</f>
        <v>0</v>
      </c>
      <c r="K283" s="162"/>
      <c r="L283" s="35"/>
      <c r="M283" s="163" t="s">
        <v>3</v>
      </c>
      <c r="N283" s="164" t="s">
        <v>46</v>
      </c>
      <c r="O283" s="55"/>
      <c r="P283" s="165">
        <f>O283*H283</f>
        <v>0</v>
      </c>
      <c r="Q283" s="165">
        <v>4.5359999999999998E-2</v>
      </c>
      <c r="R283" s="165">
        <f>Q283*H283</f>
        <v>0.31751999999999997</v>
      </c>
      <c r="S283" s="165">
        <v>0</v>
      </c>
      <c r="T283" s="166">
        <f>S283*H283</f>
        <v>0</v>
      </c>
      <c r="U283" s="34"/>
      <c r="V283" s="34"/>
      <c r="W283" s="34"/>
      <c r="X283" s="34"/>
      <c r="Y283" s="34"/>
      <c r="Z283" s="34"/>
      <c r="AA283" s="34"/>
      <c r="AB283" s="34"/>
      <c r="AC283" s="34"/>
      <c r="AD283" s="34"/>
      <c r="AE283" s="34"/>
      <c r="AR283" s="167" t="s">
        <v>124</v>
      </c>
      <c r="AT283" s="167" t="s">
        <v>120</v>
      </c>
      <c r="AU283" s="167" t="s">
        <v>84</v>
      </c>
      <c r="AY283" s="19" t="s">
        <v>118</v>
      </c>
      <c r="BE283" s="168">
        <f>IF(N283="základní",J283,0)</f>
        <v>0</v>
      </c>
      <c r="BF283" s="168">
        <f>IF(N283="snížená",J283,0)</f>
        <v>0</v>
      </c>
      <c r="BG283" s="168">
        <f>IF(N283="zákl. přenesená",J283,0)</f>
        <v>0</v>
      </c>
      <c r="BH283" s="168">
        <f>IF(N283="sníž. přenesená",J283,0)</f>
        <v>0</v>
      </c>
      <c r="BI283" s="168">
        <f>IF(N283="nulová",J283,0)</f>
        <v>0</v>
      </c>
      <c r="BJ283" s="19" t="s">
        <v>22</v>
      </c>
      <c r="BK283" s="168">
        <f>ROUND(I283*H283,2)</f>
        <v>0</v>
      </c>
      <c r="BL283" s="19" t="s">
        <v>124</v>
      </c>
      <c r="BM283" s="167" t="s">
        <v>358</v>
      </c>
    </row>
    <row r="284" spans="1:65" s="2" customFormat="1" ht="29.25">
      <c r="A284" s="34"/>
      <c r="B284" s="35"/>
      <c r="C284" s="34"/>
      <c r="D284" s="169" t="s">
        <v>126</v>
      </c>
      <c r="E284" s="34"/>
      <c r="F284" s="170" t="s">
        <v>357</v>
      </c>
      <c r="G284" s="34"/>
      <c r="H284" s="34"/>
      <c r="I284" s="93"/>
      <c r="J284" s="34"/>
      <c r="K284" s="34"/>
      <c r="L284" s="35"/>
      <c r="M284" s="171"/>
      <c r="N284" s="172"/>
      <c r="O284" s="55"/>
      <c r="P284" s="55"/>
      <c r="Q284" s="55"/>
      <c r="R284" s="55"/>
      <c r="S284" s="55"/>
      <c r="T284" s="56"/>
      <c r="U284" s="34"/>
      <c r="V284" s="34"/>
      <c r="W284" s="34"/>
      <c r="X284" s="34"/>
      <c r="Y284" s="34"/>
      <c r="Z284" s="34"/>
      <c r="AA284" s="34"/>
      <c r="AB284" s="34"/>
      <c r="AC284" s="34"/>
      <c r="AD284" s="34"/>
      <c r="AE284" s="34"/>
      <c r="AT284" s="19" t="s">
        <v>126</v>
      </c>
      <c r="AU284" s="19" t="s">
        <v>84</v>
      </c>
    </row>
    <row r="285" spans="1:65" s="14" customFormat="1" ht="11.25">
      <c r="B285" s="181"/>
      <c r="D285" s="169" t="s">
        <v>127</v>
      </c>
      <c r="E285" s="182" t="s">
        <v>3</v>
      </c>
      <c r="F285" s="183" t="s">
        <v>359</v>
      </c>
      <c r="H285" s="182" t="s">
        <v>3</v>
      </c>
      <c r="I285" s="184"/>
      <c r="L285" s="181"/>
      <c r="M285" s="185"/>
      <c r="N285" s="186"/>
      <c r="O285" s="186"/>
      <c r="P285" s="186"/>
      <c r="Q285" s="186"/>
      <c r="R285" s="186"/>
      <c r="S285" s="186"/>
      <c r="T285" s="187"/>
      <c r="AT285" s="182" t="s">
        <v>127</v>
      </c>
      <c r="AU285" s="182" t="s">
        <v>84</v>
      </c>
      <c r="AV285" s="14" t="s">
        <v>22</v>
      </c>
      <c r="AW285" s="14" t="s">
        <v>37</v>
      </c>
      <c r="AX285" s="14" t="s">
        <v>75</v>
      </c>
      <c r="AY285" s="182" t="s">
        <v>118</v>
      </c>
    </row>
    <row r="286" spans="1:65" s="13" customFormat="1" ht="11.25">
      <c r="B286" s="173"/>
      <c r="D286" s="169" t="s">
        <v>127</v>
      </c>
      <c r="E286" s="174" t="s">
        <v>3</v>
      </c>
      <c r="F286" s="175" t="s">
        <v>162</v>
      </c>
      <c r="H286" s="176">
        <v>7</v>
      </c>
      <c r="I286" s="177"/>
      <c r="L286" s="173"/>
      <c r="M286" s="178"/>
      <c r="N286" s="179"/>
      <c r="O286" s="179"/>
      <c r="P286" s="179"/>
      <c r="Q286" s="179"/>
      <c r="R286" s="179"/>
      <c r="S286" s="179"/>
      <c r="T286" s="180"/>
      <c r="AT286" s="174" t="s">
        <v>127</v>
      </c>
      <c r="AU286" s="174" t="s">
        <v>84</v>
      </c>
      <c r="AV286" s="13" t="s">
        <v>84</v>
      </c>
      <c r="AW286" s="13" t="s">
        <v>37</v>
      </c>
      <c r="AX286" s="13" t="s">
        <v>22</v>
      </c>
      <c r="AY286" s="174" t="s">
        <v>118</v>
      </c>
    </row>
    <row r="287" spans="1:65" s="14" customFormat="1" ht="11.25">
      <c r="B287" s="181"/>
      <c r="D287" s="169" t="s">
        <v>127</v>
      </c>
      <c r="E287" s="182" t="s">
        <v>3</v>
      </c>
      <c r="F287" s="183" t="s">
        <v>147</v>
      </c>
      <c r="H287" s="182" t="s">
        <v>3</v>
      </c>
      <c r="I287" s="184"/>
      <c r="L287" s="181"/>
      <c r="M287" s="185"/>
      <c r="N287" s="186"/>
      <c r="O287" s="186"/>
      <c r="P287" s="186"/>
      <c r="Q287" s="186"/>
      <c r="R287" s="186"/>
      <c r="S287" s="186"/>
      <c r="T287" s="187"/>
      <c r="AT287" s="182" t="s">
        <v>127</v>
      </c>
      <c r="AU287" s="182" t="s">
        <v>84</v>
      </c>
      <c r="AV287" s="14" t="s">
        <v>22</v>
      </c>
      <c r="AW287" s="14" t="s">
        <v>37</v>
      </c>
      <c r="AX287" s="14" t="s">
        <v>75</v>
      </c>
      <c r="AY287" s="182" t="s">
        <v>118</v>
      </c>
    </row>
    <row r="288" spans="1:65" s="2" customFormat="1" ht="21.75" customHeight="1">
      <c r="A288" s="34"/>
      <c r="B288" s="154"/>
      <c r="C288" s="155" t="s">
        <v>360</v>
      </c>
      <c r="D288" s="155" t="s">
        <v>120</v>
      </c>
      <c r="E288" s="156" t="s">
        <v>361</v>
      </c>
      <c r="F288" s="157" t="s">
        <v>362</v>
      </c>
      <c r="G288" s="158" t="s">
        <v>251</v>
      </c>
      <c r="H288" s="159">
        <v>7</v>
      </c>
      <c r="I288" s="160"/>
      <c r="J288" s="161">
        <f>ROUND(I288*H288,2)</f>
        <v>0</v>
      </c>
      <c r="K288" s="162"/>
      <c r="L288" s="35"/>
      <c r="M288" s="163" t="s">
        <v>3</v>
      </c>
      <c r="N288" s="164" t="s">
        <v>46</v>
      </c>
      <c r="O288" s="55"/>
      <c r="P288" s="165">
        <f>O288*H288</f>
        <v>0</v>
      </c>
      <c r="Q288" s="165">
        <v>7.0200000000000002E-3</v>
      </c>
      <c r="R288" s="165">
        <f>Q288*H288</f>
        <v>4.9140000000000003E-2</v>
      </c>
      <c r="S288" s="165">
        <v>0</v>
      </c>
      <c r="T288" s="166">
        <f>S288*H288</f>
        <v>0</v>
      </c>
      <c r="U288" s="34"/>
      <c r="V288" s="34"/>
      <c r="W288" s="34"/>
      <c r="X288" s="34"/>
      <c r="Y288" s="34"/>
      <c r="Z288" s="34"/>
      <c r="AA288" s="34"/>
      <c r="AB288" s="34"/>
      <c r="AC288" s="34"/>
      <c r="AD288" s="34"/>
      <c r="AE288" s="34"/>
      <c r="AR288" s="167" t="s">
        <v>124</v>
      </c>
      <c r="AT288" s="167" t="s">
        <v>120</v>
      </c>
      <c r="AU288" s="167" t="s">
        <v>84</v>
      </c>
      <c r="AY288" s="19" t="s">
        <v>118</v>
      </c>
      <c r="BE288" s="168">
        <f>IF(N288="základní",J288,0)</f>
        <v>0</v>
      </c>
      <c r="BF288" s="168">
        <f>IF(N288="snížená",J288,0)</f>
        <v>0</v>
      </c>
      <c r="BG288" s="168">
        <f>IF(N288="zákl. přenesená",J288,0)</f>
        <v>0</v>
      </c>
      <c r="BH288" s="168">
        <f>IF(N288="sníž. přenesená",J288,0)</f>
        <v>0</v>
      </c>
      <c r="BI288" s="168">
        <f>IF(N288="nulová",J288,0)</f>
        <v>0</v>
      </c>
      <c r="BJ288" s="19" t="s">
        <v>22</v>
      </c>
      <c r="BK288" s="168">
        <f>ROUND(I288*H288,2)</f>
        <v>0</v>
      </c>
      <c r="BL288" s="19" t="s">
        <v>124</v>
      </c>
      <c r="BM288" s="167" t="s">
        <v>363</v>
      </c>
    </row>
    <row r="289" spans="1:65" s="2" customFormat="1" ht="19.5">
      <c r="A289" s="34"/>
      <c r="B289" s="35"/>
      <c r="C289" s="34"/>
      <c r="D289" s="169" t="s">
        <v>126</v>
      </c>
      <c r="E289" s="34"/>
      <c r="F289" s="170" t="s">
        <v>362</v>
      </c>
      <c r="G289" s="34"/>
      <c r="H289" s="34"/>
      <c r="I289" s="93"/>
      <c r="J289" s="34"/>
      <c r="K289" s="34"/>
      <c r="L289" s="35"/>
      <c r="M289" s="171"/>
      <c r="N289" s="172"/>
      <c r="O289" s="55"/>
      <c r="P289" s="55"/>
      <c r="Q289" s="55"/>
      <c r="R289" s="55"/>
      <c r="S289" s="55"/>
      <c r="T289" s="56"/>
      <c r="U289" s="34"/>
      <c r="V289" s="34"/>
      <c r="W289" s="34"/>
      <c r="X289" s="34"/>
      <c r="Y289" s="34"/>
      <c r="Z289" s="34"/>
      <c r="AA289" s="34"/>
      <c r="AB289" s="34"/>
      <c r="AC289" s="34"/>
      <c r="AD289" s="34"/>
      <c r="AE289" s="34"/>
      <c r="AT289" s="19" t="s">
        <v>126</v>
      </c>
      <c r="AU289" s="19" t="s">
        <v>84</v>
      </c>
    </row>
    <row r="290" spans="1:65" s="14" customFormat="1" ht="11.25">
      <c r="B290" s="181"/>
      <c r="D290" s="169" t="s">
        <v>127</v>
      </c>
      <c r="E290" s="182" t="s">
        <v>3</v>
      </c>
      <c r="F290" s="183" t="s">
        <v>359</v>
      </c>
      <c r="H290" s="182" t="s">
        <v>3</v>
      </c>
      <c r="I290" s="184"/>
      <c r="L290" s="181"/>
      <c r="M290" s="185"/>
      <c r="N290" s="186"/>
      <c r="O290" s="186"/>
      <c r="P290" s="186"/>
      <c r="Q290" s="186"/>
      <c r="R290" s="186"/>
      <c r="S290" s="186"/>
      <c r="T290" s="187"/>
      <c r="AT290" s="182" t="s">
        <v>127</v>
      </c>
      <c r="AU290" s="182" t="s">
        <v>84</v>
      </c>
      <c r="AV290" s="14" t="s">
        <v>22</v>
      </c>
      <c r="AW290" s="14" t="s">
        <v>37</v>
      </c>
      <c r="AX290" s="14" t="s">
        <v>75</v>
      </c>
      <c r="AY290" s="182" t="s">
        <v>118</v>
      </c>
    </row>
    <row r="291" spans="1:65" s="13" customFormat="1" ht="11.25">
      <c r="B291" s="173"/>
      <c r="D291" s="169" t="s">
        <v>127</v>
      </c>
      <c r="E291" s="174" t="s">
        <v>3</v>
      </c>
      <c r="F291" s="175" t="s">
        <v>162</v>
      </c>
      <c r="H291" s="176">
        <v>7</v>
      </c>
      <c r="I291" s="177"/>
      <c r="L291" s="173"/>
      <c r="M291" s="178"/>
      <c r="N291" s="179"/>
      <c r="O291" s="179"/>
      <c r="P291" s="179"/>
      <c r="Q291" s="179"/>
      <c r="R291" s="179"/>
      <c r="S291" s="179"/>
      <c r="T291" s="180"/>
      <c r="AT291" s="174" t="s">
        <v>127</v>
      </c>
      <c r="AU291" s="174" t="s">
        <v>84</v>
      </c>
      <c r="AV291" s="13" t="s">
        <v>84</v>
      </c>
      <c r="AW291" s="13" t="s">
        <v>37</v>
      </c>
      <c r="AX291" s="13" t="s">
        <v>22</v>
      </c>
      <c r="AY291" s="174" t="s">
        <v>118</v>
      </c>
    </row>
    <row r="292" spans="1:65" s="14" customFormat="1" ht="11.25">
      <c r="B292" s="181"/>
      <c r="D292" s="169" t="s">
        <v>127</v>
      </c>
      <c r="E292" s="182" t="s">
        <v>3</v>
      </c>
      <c r="F292" s="183" t="s">
        <v>147</v>
      </c>
      <c r="H292" s="182" t="s">
        <v>3</v>
      </c>
      <c r="I292" s="184"/>
      <c r="L292" s="181"/>
      <c r="M292" s="185"/>
      <c r="N292" s="186"/>
      <c r="O292" s="186"/>
      <c r="P292" s="186"/>
      <c r="Q292" s="186"/>
      <c r="R292" s="186"/>
      <c r="S292" s="186"/>
      <c r="T292" s="187"/>
      <c r="AT292" s="182" t="s">
        <v>127</v>
      </c>
      <c r="AU292" s="182" t="s">
        <v>84</v>
      </c>
      <c r="AV292" s="14" t="s">
        <v>22</v>
      </c>
      <c r="AW292" s="14" t="s">
        <v>37</v>
      </c>
      <c r="AX292" s="14" t="s">
        <v>75</v>
      </c>
      <c r="AY292" s="182" t="s">
        <v>118</v>
      </c>
    </row>
    <row r="293" spans="1:65" s="2" customFormat="1" ht="21.75" customHeight="1">
      <c r="A293" s="34"/>
      <c r="B293" s="154"/>
      <c r="C293" s="204" t="s">
        <v>364</v>
      </c>
      <c r="D293" s="204" t="s">
        <v>203</v>
      </c>
      <c r="E293" s="205" t="s">
        <v>365</v>
      </c>
      <c r="F293" s="206" t="s">
        <v>366</v>
      </c>
      <c r="G293" s="207" t="s">
        <v>251</v>
      </c>
      <c r="H293" s="208">
        <v>7</v>
      </c>
      <c r="I293" s="209"/>
      <c r="J293" s="210">
        <f>ROUND(I293*H293,2)</f>
        <v>0</v>
      </c>
      <c r="K293" s="211"/>
      <c r="L293" s="212"/>
      <c r="M293" s="213" t="s">
        <v>3</v>
      </c>
      <c r="N293" s="214" t="s">
        <v>46</v>
      </c>
      <c r="O293" s="55"/>
      <c r="P293" s="165">
        <f>O293*H293</f>
        <v>0</v>
      </c>
      <c r="Q293" s="165">
        <v>5.1700000000000003E-2</v>
      </c>
      <c r="R293" s="165">
        <f>Q293*H293</f>
        <v>0.3619</v>
      </c>
      <c r="S293" s="165">
        <v>0</v>
      </c>
      <c r="T293" s="166">
        <f>S293*H293</f>
        <v>0</v>
      </c>
      <c r="U293" s="34"/>
      <c r="V293" s="34"/>
      <c r="W293" s="34"/>
      <c r="X293" s="34"/>
      <c r="Y293" s="34"/>
      <c r="Z293" s="34"/>
      <c r="AA293" s="34"/>
      <c r="AB293" s="34"/>
      <c r="AC293" s="34"/>
      <c r="AD293" s="34"/>
      <c r="AE293" s="34"/>
      <c r="AR293" s="167" t="s">
        <v>170</v>
      </c>
      <c r="AT293" s="167" t="s">
        <v>203</v>
      </c>
      <c r="AU293" s="167" t="s">
        <v>84</v>
      </c>
      <c r="AY293" s="19" t="s">
        <v>118</v>
      </c>
      <c r="BE293" s="168">
        <f>IF(N293="základní",J293,0)</f>
        <v>0</v>
      </c>
      <c r="BF293" s="168">
        <f>IF(N293="snížená",J293,0)</f>
        <v>0</v>
      </c>
      <c r="BG293" s="168">
        <f>IF(N293="zákl. přenesená",J293,0)</f>
        <v>0</v>
      </c>
      <c r="BH293" s="168">
        <f>IF(N293="sníž. přenesená",J293,0)</f>
        <v>0</v>
      </c>
      <c r="BI293" s="168">
        <f>IF(N293="nulová",J293,0)</f>
        <v>0</v>
      </c>
      <c r="BJ293" s="19" t="s">
        <v>22</v>
      </c>
      <c r="BK293" s="168">
        <f>ROUND(I293*H293,2)</f>
        <v>0</v>
      </c>
      <c r="BL293" s="19" t="s">
        <v>124</v>
      </c>
      <c r="BM293" s="167" t="s">
        <v>367</v>
      </c>
    </row>
    <row r="294" spans="1:65" s="2" customFormat="1" ht="19.5">
      <c r="A294" s="34"/>
      <c r="B294" s="35"/>
      <c r="C294" s="34"/>
      <c r="D294" s="169" t="s">
        <v>126</v>
      </c>
      <c r="E294" s="34"/>
      <c r="F294" s="170" t="s">
        <v>366</v>
      </c>
      <c r="G294" s="34"/>
      <c r="H294" s="34"/>
      <c r="I294" s="93"/>
      <c r="J294" s="34"/>
      <c r="K294" s="34"/>
      <c r="L294" s="35"/>
      <c r="M294" s="171"/>
      <c r="N294" s="172"/>
      <c r="O294" s="55"/>
      <c r="P294" s="55"/>
      <c r="Q294" s="55"/>
      <c r="R294" s="55"/>
      <c r="S294" s="55"/>
      <c r="T294" s="56"/>
      <c r="U294" s="34"/>
      <c r="V294" s="34"/>
      <c r="W294" s="34"/>
      <c r="X294" s="34"/>
      <c r="Y294" s="34"/>
      <c r="Z294" s="34"/>
      <c r="AA294" s="34"/>
      <c r="AB294" s="34"/>
      <c r="AC294" s="34"/>
      <c r="AD294" s="34"/>
      <c r="AE294" s="34"/>
      <c r="AT294" s="19" t="s">
        <v>126</v>
      </c>
      <c r="AU294" s="19" t="s">
        <v>84</v>
      </c>
    </row>
    <row r="295" spans="1:65" s="13" customFormat="1" ht="11.25">
      <c r="B295" s="173"/>
      <c r="D295" s="169" t="s">
        <v>127</v>
      </c>
      <c r="E295" s="174" t="s">
        <v>3</v>
      </c>
      <c r="F295" s="175" t="s">
        <v>162</v>
      </c>
      <c r="H295" s="176">
        <v>7</v>
      </c>
      <c r="I295" s="177"/>
      <c r="L295" s="173"/>
      <c r="M295" s="178"/>
      <c r="N295" s="179"/>
      <c r="O295" s="179"/>
      <c r="P295" s="179"/>
      <c r="Q295" s="179"/>
      <c r="R295" s="179"/>
      <c r="S295" s="179"/>
      <c r="T295" s="180"/>
      <c r="AT295" s="174" t="s">
        <v>127</v>
      </c>
      <c r="AU295" s="174" t="s">
        <v>84</v>
      </c>
      <c r="AV295" s="13" t="s">
        <v>84</v>
      </c>
      <c r="AW295" s="13" t="s">
        <v>37</v>
      </c>
      <c r="AX295" s="13" t="s">
        <v>22</v>
      </c>
      <c r="AY295" s="174" t="s">
        <v>118</v>
      </c>
    </row>
    <row r="296" spans="1:65" s="2" customFormat="1" ht="21.75" customHeight="1">
      <c r="A296" s="34"/>
      <c r="B296" s="154"/>
      <c r="C296" s="155" t="s">
        <v>368</v>
      </c>
      <c r="D296" s="155" t="s">
        <v>120</v>
      </c>
      <c r="E296" s="156" t="s">
        <v>369</v>
      </c>
      <c r="F296" s="157" t="s">
        <v>370</v>
      </c>
      <c r="G296" s="158" t="s">
        <v>251</v>
      </c>
      <c r="H296" s="159">
        <v>4</v>
      </c>
      <c r="I296" s="160"/>
      <c r="J296" s="161">
        <f>ROUND(I296*H296,2)</f>
        <v>0</v>
      </c>
      <c r="K296" s="162"/>
      <c r="L296" s="35"/>
      <c r="M296" s="163" t="s">
        <v>3</v>
      </c>
      <c r="N296" s="164" t="s">
        <v>46</v>
      </c>
      <c r="O296" s="55"/>
      <c r="P296" s="165">
        <f>O296*H296</f>
        <v>0</v>
      </c>
      <c r="Q296" s="165">
        <v>7.0200000000000002E-3</v>
      </c>
      <c r="R296" s="165">
        <f>Q296*H296</f>
        <v>2.8080000000000001E-2</v>
      </c>
      <c r="S296" s="165">
        <v>0</v>
      </c>
      <c r="T296" s="166">
        <f>S296*H296</f>
        <v>0</v>
      </c>
      <c r="U296" s="34"/>
      <c r="V296" s="34"/>
      <c r="W296" s="34"/>
      <c r="X296" s="34"/>
      <c r="Y296" s="34"/>
      <c r="Z296" s="34"/>
      <c r="AA296" s="34"/>
      <c r="AB296" s="34"/>
      <c r="AC296" s="34"/>
      <c r="AD296" s="34"/>
      <c r="AE296" s="34"/>
      <c r="AR296" s="167" t="s">
        <v>124</v>
      </c>
      <c r="AT296" s="167" t="s">
        <v>120</v>
      </c>
      <c r="AU296" s="167" t="s">
        <v>84</v>
      </c>
      <c r="AY296" s="19" t="s">
        <v>118</v>
      </c>
      <c r="BE296" s="168">
        <f>IF(N296="základní",J296,0)</f>
        <v>0</v>
      </c>
      <c r="BF296" s="168">
        <f>IF(N296="snížená",J296,0)</f>
        <v>0</v>
      </c>
      <c r="BG296" s="168">
        <f>IF(N296="zákl. přenesená",J296,0)</f>
        <v>0</v>
      </c>
      <c r="BH296" s="168">
        <f>IF(N296="sníž. přenesená",J296,0)</f>
        <v>0</v>
      </c>
      <c r="BI296" s="168">
        <f>IF(N296="nulová",J296,0)</f>
        <v>0</v>
      </c>
      <c r="BJ296" s="19" t="s">
        <v>22</v>
      </c>
      <c r="BK296" s="168">
        <f>ROUND(I296*H296,2)</f>
        <v>0</v>
      </c>
      <c r="BL296" s="19" t="s">
        <v>124</v>
      </c>
      <c r="BM296" s="167" t="s">
        <v>371</v>
      </c>
    </row>
    <row r="297" spans="1:65" s="2" customFormat="1" ht="19.5">
      <c r="A297" s="34"/>
      <c r="B297" s="35"/>
      <c r="C297" s="34"/>
      <c r="D297" s="169" t="s">
        <v>126</v>
      </c>
      <c r="E297" s="34"/>
      <c r="F297" s="170" t="s">
        <v>370</v>
      </c>
      <c r="G297" s="34"/>
      <c r="H297" s="34"/>
      <c r="I297" s="93"/>
      <c r="J297" s="34"/>
      <c r="K297" s="34"/>
      <c r="L297" s="35"/>
      <c r="M297" s="171"/>
      <c r="N297" s="172"/>
      <c r="O297" s="55"/>
      <c r="P297" s="55"/>
      <c r="Q297" s="55"/>
      <c r="R297" s="55"/>
      <c r="S297" s="55"/>
      <c r="T297" s="56"/>
      <c r="U297" s="34"/>
      <c r="V297" s="34"/>
      <c r="W297" s="34"/>
      <c r="X297" s="34"/>
      <c r="Y297" s="34"/>
      <c r="Z297" s="34"/>
      <c r="AA297" s="34"/>
      <c r="AB297" s="34"/>
      <c r="AC297" s="34"/>
      <c r="AD297" s="34"/>
      <c r="AE297" s="34"/>
      <c r="AT297" s="19" t="s">
        <v>126</v>
      </c>
      <c r="AU297" s="19" t="s">
        <v>84</v>
      </c>
    </row>
    <row r="298" spans="1:65" s="13" customFormat="1" ht="11.25">
      <c r="B298" s="173"/>
      <c r="D298" s="169" t="s">
        <v>127</v>
      </c>
      <c r="E298" s="174" t="s">
        <v>3</v>
      </c>
      <c r="F298" s="175" t="s">
        <v>124</v>
      </c>
      <c r="H298" s="176">
        <v>4</v>
      </c>
      <c r="I298" s="177"/>
      <c r="L298" s="173"/>
      <c r="M298" s="178"/>
      <c r="N298" s="179"/>
      <c r="O298" s="179"/>
      <c r="P298" s="179"/>
      <c r="Q298" s="179"/>
      <c r="R298" s="179"/>
      <c r="S298" s="179"/>
      <c r="T298" s="180"/>
      <c r="AT298" s="174" t="s">
        <v>127</v>
      </c>
      <c r="AU298" s="174" t="s">
        <v>84</v>
      </c>
      <c r="AV298" s="13" t="s">
        <v>84</v>
      </c>
      <c r="AW298" s="13" t="s">
        <v>37</v>
      </c>
      <c r="AX298" s="13" t="s">
        <v>22</v>
      </c>
      <c r="AY298" s="174" t="s">
        <v>118</v>
      </c>
    </row>
    <row r="299" spans="1:65" s="14" customFormat="1" ht="11.25">
      <c r="B299" s="181"/>
      <c r="D299" s="169" t="s">
        <v>127</v>
      </c>
      <c r="E299" s="182" t="s">
        <v>3</v>
      </c>
      <c r="F299" s="183" t="s">
        <v>147</v>
      </c>
      <c r="H299" s="182" t="s">
        <v>3</v>
      </c>
      <c r="I299" s="184"/>
      <c r="L299" s="181"/>
      <c r="M299" s="185"/>
      <c r="N299" s="186"/>
      <c r="O299" s="186"/>
      <c r="P299" s="186"/>
      <c r="Q299" s="186"/>
      <c r="R299" s="186"/>
      <c r="S299" s="186"/>
      <c r="T299" s="187"/>
      <c r="AT299" s="182" t="s">
        <v>127</v>
      </c>
      <c r="AU299" s="182" t="s">
        <v>84</v>
      </c>
      <c r="AV299" s="14" t="s">
        <v>22</v>
      </c>
      <c r="AW299" s="14" t="s">
        <v>37</v>
      </c>
      <c r="AX299" s="14" t="s">
        <v>75</v>
      </c>
      <c r="AY299" s="182" t="s">
        <v>118</v>
      </c>
    </row>
    <row r="300" spans="1:65" s="2" customFormat="1" ht="16.5" customHeight="1">
      <c r="A300" s="34"/>
      <c r="B300" s="154"/>
      <c r="C300" s="204" t="s">
        <v>372</v>
      </c>
      <c r="D300" s="204" t="s">
        <v>203</v>
      </c>
      <c r="E300" s="205" t="s">
        <v>373</v>
      </c>
      <c r="F300" s="206" t="s">
        <v>374</v>
      </c>
      <c r="G300" s="207" t="s">
        <v>251</v>
      </c>
      <c r="H300" s="208">
        <v>4</v>
      </c>
      <c r="I300" s="209"/>
      <c r="J300" s="210">
        <f>ROUND(I300*H300,2)</f>
        <v>0</v>
      </c>
      <c r="K300" s="211"/>
      <c r="L300" s="212"/>
      <c r="M300" s="213" t="s">
        <v>3</v>
      </c>
      <c r="N300" s="214" t="s">
        <v>46</v>
      </c>
      <c r="O300" s="55"/>
      <c r="P300" s="165">
        <f>O300*H300</f>
        <v>0</v>
      </c>
      <c r="Q300" s="165">
        <v>0.19400000000000001</v>
      </c>
      <c r="R300" s="165">
        <f>Q300*H300</f>
        <v>0.77600000000000002</v>
      </c>
      <c r="S300" s="165">
        <v>0</v>
      </c>
      <c r="T300" s="166">
        <f>S300*H300</f>
        <v>0</v>
      </c>
      <c r="U300" s="34"/>
      <c r="V300" s="34"/>
      <c r="W300" s="34"/>
      <c r="X300" s="34"/>
      <c r="Y300" s="34"/>
      <c r="Z300" s="34"/>
      <c r="AA300" s="34"/>
      <c r="AB300" s="34"/>
      <c r="AC300" s="34"/>
      <c r="AD300" s="34"/>
      <c r="AE300" s="34"/>
      <c r="AR300" s="167" t="s">
        <v>170</v>
      </c>
      <c r="AT300" s="167" t="s">
        <v>203</v>
      </c>
      <c r="AU300" s="167" t="s">
        <v>84</v>
      </c>
      <c r="AY300" s="19" t="s">
        <v>118</v>
      </c>
      <c r="BE300" s="168">
        <f>IF(N300="základní",J300,0)</f>
        <v>0</v>
      </c>
      <c r="BF300" s="168">
        <f>IF(N300="snížená",J300,0)</f>
        <v>0</v>
      </c>
      <c r="BG300" s="168">
        <f>IF(N300="zákl. přenesená",J300,0)</f>
        <v>0</v>
      </c>
      <c r="BH300" s="168">
        <f>IF(N300="sníž. přenesená",J300,0)</f>
        <v>0</v>
      </c>
      <c r="BI300" s="168">
        <f>IF(N300="nulová",J300,0)</f>
        <v>0</v>
      </c>
      <c r="BJ300" s="19" t="s">
        <v>22</v>
      </c>
      <c r="BK300" s="168">
        <f>ROUND(I300*H300,2)</f>
        <v>0</v>
      </c>
      <c r="BL300" s="19" t="s">
        <v>124</v>
      </c>
      <c r="BM300" s="167" t="s">
        <v>375</v>
      </c>
    </row>
    <row r="301" spans="1:65" s="2" customFormat="1" ht="11.25">
      <c r="A301" s="34"/>
      <c r="B301" s="35"/>
      <c r="C301" s="34"/>
      <c r="D301" s="169" t="s">
        <v>126</v>
      </c>
      <c r="E301" s="34"/>
      <c r="F301" s="170" t="s">
        <v>374</v>
      </c>
      <c r="G301" s="34"/>
      <c r="H301" s="34"/>
      <c r="I301" s="93"/>
      <c r="J301" s="34"/>
      <c r="K301" s="34"/>
      <c r="L301" s="35"/>
      <c r="M301" s="171"/>
      <c r="N301" s="172"/>
      <c r="O301" s="55"/>
      <c r="P301" s="55"/>
      <c r="Q301" s="55"/>
      <c r="R301" s="55"/>
      <c r="S301" s="55"/>
      <c r="T301" s="56"/>
      <c r="U301" s="34"/>
      <c r="V301" s="34"/>
      <c r="W301" s="34"/>
      <c r="X301" s="34"/>
      <c r="Y301" s="34"/>
      <c r="Z301" s="34"/>
      <c r="AA301" s="34"/>
      <c r="AB301" s="34"/>
      <c r="AC301" s="34"/>
      <c r="AD301" s="34"/>
      <c r="AE301" s="34"/>
      <c r="AT301" s="19" t="s">
        <v>126</v>
      </c>
      <c r="AU301" s="19" t="s">
        <v>84</v>
      </c>
    </row>
    <row r="302" spans="1:65" s="13" customFormat="1" ht="11.25">
      <c r="B302" s="173"/>
      <c r="D302" s="169" t="s">
        <v>127</v>
      </c>
      <c r="E302" s="174" t="s">
        <v>3</v>
      </c>
      <c r="F302" s="175" t="s">
        <v>124</v>
      </c>
      <c r="H302" s="176">
        <v>4</v>
      </c>
      <c r="I302" s="177"/>
      <c r="L302" s="173"/>
      <c r="M302" s="178"/>
      <c r="N302" s="179"/>
      <c r="O302" s="179"/>
      <c r="P302" s="179"/>
      <c r="Q302" s="179"/>
      <c r="R302" s="179"/>
      <c r="S302" s="179"/>
      <c r="T302" s="180"/>
      <c r="AT302" s="174" t="s">
        <v>127</v>
      </c>
      <c r="AU302" s="174" t="s">
        <v>84</v>
      </c>
      <c r="AV302" s="13" t="s">
        <v>84</v>
      </c>
      <c r="AW302" s="13" t="s">
        <v>37</v>
      </c>
      <c r="AX302" s="13" t="s">
        <v>22</v>
      </c>
      <c r="AY302" s="174" t="s">
        <v>118</v>
      </c>
    </row>
    <row r="303" spans="1:65" s="2" customFormat="1" ht="21.75" customHeight="1">
      <c r="A303" s="34"/>
      <c r="B303" s="154"/>
      <c r="C303" s="155" t="s">
        <v>376</v>
      </c>
      <c r="D303" s="155" t="s">
        <v>120</v>
      </c>
      <c r="E303" s="156" t="s">
        <v>377</v>
      </c>
      <c r="F303" s="157" t="s">
        <v>378</v>
      </c>
      <c r="G303" s="158" t="s">
        <v>251</v>
      </c>
      <c r="H303" s="159">
        <v>7</v>
      </c>
      <c r="I303" s="160"/>
      <c r="J303" s="161">
        <f>ROUND(I303*H303,2)</f>
        <v>0</v>
      </c>
      <c r="K303" s="162"/>
      <c r="L303" s="35"/>
      <c r="M303" s="163" t="s">
        <v>3</v>
      </c>
      <c r="N303" s="164" t="s">
        <v>46</v>
      </c>
      <c r="O303" s="55"/>
      <c r="P303" s="165">
        <f>O303*H303</f>
        <v>0</v>
      </c>
      <c r="Q303" s="165">
        <v>0</v>
      </c>
      <c r="R303" s="165">
        <f>Q303*H303</f>
        <v>0</v>
      </c>
      <c r="S303" s="165">
        <v>0</v>
      </c>
      <c r="T303" s="166">
        <f>S303*H303</f>
        <v>0</v>
      </c>
      <c r="U303" s="34"/>
      <c r="V303" s="34"/>
      <c r="W303" s="34"/>
      <c r="X303" s="34"/>
      <c r="Y303" s="34"/>
      <c r="Z303" s="34"/>
      <c r="AA303" s="34"/>
      <c r="AB303" s="34"/>
      <c r="AC303" s="34"/>
      <c r="AD303" s="34"/>
      <c r="AE303" s="34"/>
      <c r="AR303" s="167" t="s">
        <v>124</v>
      </c>
      <c r="AT303" s="167" t="s">
        <v>120</v>
      </c>
      <c r="AU303" s="167" t="s">
        <v>84</v>
      </c>
      <c r="AY303" s="19" t="s">
        <v>118</v>
      </c>
      <c r="BE303" s="168">
        <f>IF(N303="základní",J303,0)</f>
        <v>0</v>
      </c>
      <c r="BF303" s="168">
        <f>IF(N303="snížená",J303,0)</f>
        <v>0</v>
      </c>
      <c r="BG303" s="168">
        <f>IF(N303="zákl. přenesená",J303,0)</f>
        <v>0</v>
      </c>
      <c r="BH303" s="168">
        <f>IF(N303="sníž. přenesená",J303,0)</f>
        <v>0</v>
      </c>
      <c r="BI303" s="168">
        <f>IF(N303="nulová",J303,0)</f>
        <v>0</v>
      </c>
      <c r="BJ303" s="19" t="s">
        <v>22</v>
      </c>
      <c r="BK303" s="168">
        <f>ROUND(I303*H303,2)</f>
        <v>0</v>
      </c>
      <c r="BL303" s="19" t="s">
        <v>124</v>
      </c>
      <c r="BM303" s="167" t="s">
        <v>379</v>
      </c>
    </row>
    <row r="304" spans="1:65" s="2" customFormat="1" ht="19.5">
      <c r="A304" s="34"/>
      <c r="B304" s="35"/>
      <c r="C304" s="34"/>
      <c r="D304" s="169" t="s">
        <v>126</v>
      </c>
      <c r="E304" s="34"/>
      <c r="F304" s="170" t="s">
        <v>380</v>
      </c>
      <c r="G304" s="34"/>
      <c r="H304" s="34"/>
      <c r="I304" s="93"/>
      <c r="J304" s="34"/>
      <c r="K304" s="34"/>
      <c r="L304" s="35"/>
      <c r="M304" s="171"/>
      <c r="N304" s="172"/>
      <c r="O304" s="55"/>
      <c r="P304" s="55"/>
      <c r="Q304" s="55"/>
      <c r="R304" s="55"/>
      <c r="S304" s="55"/>
      <c r="T304" s="56"/>
      <c r="U304" s="34"/>
      <c r="V304" s="34"/>
      <c r="W304" s="34"/>
      <c r="X304" s="34"/>
      <c r="Y304" s="34"/>
      <c r="Z304" s="34"/>
      <c r="AA304" s="34"/>
      <c r="AB304" s="34"/>
      <c r="AC304" s="34"/>
      <c r="AD304" s="34"/>
      <c r="AE304" s="34"/>
      <c r="AT304" s="19" t="s">
        <v>126</v>
      </c>
      <c r="AU304" s="19" t="s">
        <v>84</v>
      </c>
    </row>
    <row r="305" spans="1:65" s="2" customFormat="1" ht="21.75" customHeight="1">
      <c r="A305" s="34"/>
      <c r="B305" s="154"/>
      <c r="C305" s="155" t="s">
        <v>381</v>
      </c>
      <c r="D305" s="155" t="s">
        <v>120</v>
      </c>
      <c r="E305" s="156" t="s">
        <v>382</v>
      </c>
      <c r="F305" s="157" t="s">
        <v>383</v>
      </c>
      <c r="G305" s="158" t="s">
        <v>384</v>
      </c>
      <c r="H305" s="159">
        <v>1</v>
      </c>
      <c r="I305" s="160"/>
      <c r="J305" s="161">
        <f>ROUND(I305*H305,2)</f>
        <v>0</v>
      </c>
      <c r="K305" s="162"/>
      <c r="L305" s="35"/>
      <c r="M305" s="163" t="s">
        <v>3</v>
      </c>
      <c r="N305" s="164" t="s">
        <v>46</v>
      </c>
      <c r="O305" s="55"/>
      <c r="P305" s="165">
        <f>O305*H305</f>
        <v>0</v>
      </c>
      <c r="Q305" s="165">
        <v>0</v>
      </c>
      <c r="R305" s="165">
        <f>Q305*H305</f>
        <v>0</v>
      </c>
      <c r="S305" s="165">
        <v>0</v>
      </c>
      <c r="T305" s="166">
        <f>S305*H305</f>
        <v>0</v>
      </c>
      <c r="U305" s="34"/>
      <c r="V305" s="34"/>
      <c r="W305" s="34"/>
      <c r="X305" s="34"/>
      <c r="Y305" s="34"/>
      <c r="Z305" s="34"/>
      <c r="AA305" s="34"/>
      <c r="AB305" s="34"/>
      <c r="AC305" s="34"/>
      <c r="AD305" s="34"/>
      <c r="AE305" s="34"/>
      <c r="AR305" s="167" t="s">
        <v>124</v>
      </c>
      <c r="AT305" s="167" t="s">
        <v>120</v>
      </c>
      <c r="AU305" s="167" t="s">
        <v>84</v>
      </c>
      <c r="AY305" s="19" t="s">
        <v>118</v>
      </c>
      <c r="BE305" s="168">
        <f>IF(N305="základní",J305,0)</f>
        <v>0</v>
      </c>
      <c r="BF305" s="168">
        <f>IF(N305="snížená",J305,0)</f>
        <v>0</v>
      </c>
      <c r="BG305" s="168">
        <f>IF(N305="zákl. přenesená",J305,0)</f>
        <v>0</v>
      </c>
      <c r="BH305" s="168">
        <f>IF(N305="sníž. přenesená",J305,0)</f>
        <v>0</v>
      </c>
      <c r="BI305" s="168">
        <f>IF(N305="nulová",J305,0)</f>
        <v>0</v>
      </c>
      <c r="BJ305" s="19" t="s">
        <v>22</v>
      </c>
      <c r="BK305" s="168">
        <f>ROUND(I305*H305,2)</f>
        <v>0</v>
      </c>
      <c r="BL305" s="19" t="s">
        <v>124</v>
      </c>
      <c r="BM305" s="167" t="s">
        <v>385</v>
      </c>
    </row>
    <row r="306" spans="1:65" s="2" customFormat="1" ht="19.5">
      <c r="A306" s="34"/>
      <c r="B306" s="35"/>
      <c r="C306" s="34"/>
      <c r="D306" s="169" t="s">
        <v>126</v>
      </c>
      <c r="E306" s="34"/>
      <c r="F306" s="170" t="s">
        <v>383</v>
      </c>
      <c r="G306" s="34"/>
      <c r="H306" s="34"/>
      <c r="I306" s="93"/>
      <c r="J306" s="34"/>
      <c r="K306" s="34"/>
      <c r="L306" s="35"/>
      <c r="M306" s="171"/>
      <c r="N306" s="172"/>
      <c r="O306" s="55"/>
      <c r="P306" s="55"/>
      <c r="Q306" s="55"/>
      <c r="R306" s="55"/>
      <c r="S306" s="55"/>
      <c r="T306" s="56"/>
      <c r="U306" s="34"/>
      <c r="V306" s="34"/>
      <c r="W306" s="34"/>
      <c r="X306" s="34"/>
      <c r="Y306" s="34"/>
      <c r="Z306" s="34"/>
      <c r="AA306" s="34"/>
      <c r="AB306" s="34"/>
      <c r="AC306" s="34"/>
      <c r="AD306" s="34"/>
      <c r="AE306" s="34"/>
      <c r="AT306" s="19" t="s">
        <v>126</v>
      </c>
      <c r="AU306" s="19" t="s">
        <v>84</v>
      </c>
    </row>
    <row r="307" spans="1:65" s="2" customFormat="1" ht="33" customHeight="1">
      <c r="A307" s="34"/>
      <c r="B307" s="154"/>
      <c r="C307" s="155" t="s">
        <v>386</v>
      </c>
      <c r="D307" s="155" t="s">
        <v>120</v>
      </c>
      <c r="E307" s="156" t="s">
        <v>387</v>
      </c>
      <c r="F307" s="157" t="s">
        <v>388</v>
      </c>
      <c r="G307" s="158" t="s">
        <v>384</v>
      </c>
      <c r="H307" s="159">
        <v>1</v>
      </c>
      <c r="I307" s="160"/>
      <c r="J307" s="161">
        <f>ROUND(I307*H307,2)</f>
        <v>0</v>
      </c>
      <c r="K307" s="162"/>
      <c r="L307" s="35"/>
      <c r="M307" s="163" t="s">
        <v>3</v>
      </c>
      <c r="N307" s="164" t="s">
        <v>46</v>
      </c>
      <c r="O307" s="55"/>
      <c r="P307" s="165">
        <f>O307*H307</f>
        <v>0</v>
      </c>
      <c r="Q307" s="165">
        <v>0</v>
      </c>
      <c r="R307" s="165">
        <f>Q307*H307</f>
        <v>0</v>
      </c>
      <c r="S307" s="165">
        <v>0</v>
      </c>
      <c r="T307" s="166">
        <f>S307*H307</f>
        <v>0</v>
      </c>
      <c r="U307" s="34"/>
      <c r="V307" s="34"/>
      <c r="W307" s="34"/>
      <c r="X307" s="34"/>
      <c r="Y307" s="34"/>
      <c r="Z307" s="34"/>
      <c r="AA307" s="34"/>
      <c r="AB307" s="34"/>
      <c r="AC307" s="34"/>
      <c r="AD307" s="34"/>
      <c r="AE307" s="34"/>
      <c r="AR307" s="167" t="s">
        <v>124</v>
      </c>
      <c r="AT307" s="167" t="s">
        <v>120</v>
      </c>
      <c r="AU307" s="167" t="s">
        <v>84</v>
      </c>
      <c r="AY307" s="19" t="s">
        <v>118</v>
      </c>
      <c r="BE307" s="168">
        <f>IF(N307="základní",J307,0)</f>
        <v>0</v>
      </c>
      <c r="BF307" s="168">
        <f>IF(N307="snížená",J307,0)</f>
        <v>0</v>
      </c>
      <c r="BG307" s="168">
        <f>IF(N307="zákl. přenesená",J307,0)</f>
        <v>0</v>
      </c>
      <c r="BH307" s="168">
        <f>IF(N307="sníž. přenesená",J307,0)</f>
        <v>0</v>
      </c>
      <c r="BI307" s="168">
        <f>IF(N307="nulová",J307,0)</f>
        <v>0</v>
      </c>
      <c r="BJ307" s="19" t="s">
        <v>22</v>
      </c>
      <c r="BK307" s="168">
        <f>ROUND(I307*H307,2)</f>
        <v>0</v>
      </c>
      <c r="BL307" s="19" t="s">
        <v>124</v>
      </c>
      <c r="BM307" s="167" t="s">
        <v>389</v>
      </c>
    </row>
    <row r="308" spans="1:65" s="2" customFormat="1" ht="19.5">
      <c r="A308" s="34"/>
      <c r="B308" s="35"/>
      <c r="C308" s="34"/>
      <c r="D308" s="169" t="s">
        <v>126</v>
      </c>
      <c r="E308" s="34"/>
      <c r="F308" s="170" t="s">
        <v>390</v>
      </c>
      <c r="G308" s="34"/>
      <c r="H308" s="34"/>
      <c r="I308" s="93"/>
      <c r="J308" s="34"/>
      <c r="K308" s="34"/>
      <c r="L308" s="35"/>
      <c r="M308" s="171"/>
      <c r="N308" s="172"/>
      <c r="O308" s="55"/>
      <c r="P308" s="55"/>
      <c r="Q308" s="55"/>
      <c r="R308" s="55"/>
      <c r="S308" s="55"/>
      <c r="T308" s="56"/>
      <c r="U308" s="34"/>
      <c r="V308" s="34"/>
      <c r="W308" s="34"/>
      <c r="X308" s="34"/>
      <c r="Y308" s="34"/>
      <c r="Z308" s="34"/>
      <c r="AA308" s="34"/>
      <c r="AB308" s="34"/>
      <c r="AC308" s="34"/>
      <c r="AD308" s="34"/>
      <c r="AE308" s="34"/>
      <c r="AT308" s="19" t="s">
        <v>126</v>
      </c>
      <c r="AU308" s="19" t="s">
        <v>84</v>
      </c>
    </row>
    <row r="309" spans="1:65" s="12" customFormat="1" ht="22.9" customHeight="1">
      <c r="B309" s="141"/>
      <c r="D309" s="142" t="s">
        <v>74</v>
      </c>
      <c r="E309" s="152" t="s">
        <v>391</v>
      </c>
      <c r="F309" s="152" t="s">
        <v>392</v>
      </c>
      <c r="I309" s="144"/>
      <c r="J309" s="153">
        <f>BK309</f>
        <v>0</v>
      </c>
      <c r="L309" s="141"/>
      <c r="M309" s="146"/>
      <c r="N309" s="147"/>
      <c r="O309" s="147"/>
      <c r="P309" s="148">
        <f>SUM(P310:P318)</f>
        <v>0</v>
      </c>
      <c r="Q309" s="147"/>
      <c r="R309" s="148">
        <f>SUM(R310:R318)</f>
        <v>0</v>
      </c>
      <c r="S309" s="147"/>
      <c r="T309" s="149">
        <f>SUM(T310:T318)</f>
        <v>0</v>
      </c>
      <c r="AR309" s="142" t="s">
        <v>22</v>
      </c>
      <c r="AT309" s="150" t="s">
        <v>74</v>
      </c>
      <c r="AU309" s="150" t="s">
        <v>22</v>
      </c>
      <c r="AY309" s="142" t="s">
        <v>118</v>
      </c>
      <c r="BK309" s="151">
        <f>SUM(BK310:BK318)</f>
        <v>0</v>
      </c>
    </row>
    <row r="310" spans="1:65" s="2" customFormat="1" ht="16.5" customHeight="1">
      <c r="A310" s="34"/>
      <c r="B310" s="154"/>
      <c r="C310" s="155" t="s">
        <v>393</v>
      </c>
      <c r="D310" s="155" t="s">
        <v>120</v>
      </c>
      <c r="E310" s="156" t="s">
        <v>394</v>
      </c>
      <c r="F310" s="157" t="s">
        <v>395</v>
      </c>
      <c r="G310" s="158" t="s">
        <v>195</v>
      </c>
      <c r="H310" s="159">
        <v>36.06</v>
      </c>
      <c r="I310" s="160"/>
      <c r="J310" s="161">
        <f>ROUND(I310*H310,2)</f>
        <v>0</v>
      </c>
      <c r="K310" s="162"/>
      <c r="L310" s="35"/>
      <c r="M310" s="163" t="s">
        <v>3</v>
      </c>
      <c r="N310" s="164" t="s">
        <v>46</v>
      </c>
      <c r="O310" s="55"/>
      <c r="P310" s="165">
        <f>O310*H310</f>
        <v>0</v>
      </c>
      <c r="Q310" s="165">
        <v>0</v>
      </c>
      <c r="R310" s="165">
        <f>Q310*H310</f>
        <v>0</v>
      </c>
      <c r="S310" s="165">
        <v>0</v>
      </c>
      <c r="T310" s="166">
        <f>S310*H310</f>
        <v>0</v>
      </c>
      <c r="U310" s="34"/>
      <c r="V310" s="34"/>
      <c r="W310" s="34"/>
      <c r="X310" s="34"/>
      <c r="Y310" s="34"/>
      <c r="Z310" s="34"/>
      <c r="AA310" s="34"/>
      <c r="AB310" s="34"/>
      <c r="AC310" s="34"/>
      <c r="AD310" s="34"/>
      <c r="AE310" s="34"/>
      <c r="AR310" s="167" t="s">
        <v>124</v>
      </c>
      <c r="AT310" s="167" t="s">
        <v>120</v>
      </c>
      <c r="AU310" s="167" t="s">
        <v>84</v>
      </c>
      <c r="AY310" s="19" t="s">
        <v>118</v>
      </c>
      <c r="BE310" s="168">
        <f>IF(N310="základní",J310,0)</f>
        <v>0</v>
      </c>
      <c r="BF310" s="168">
        <f>IF(N310="snížená",J310,0)</f>
        <v>0</v>
      </c>
      <c r="BG310" s="168">
        <f>IF(N310="zákl. přenesená",J310,0)</f>
        <v>0</v>
      </c>
      <c r="BH310" s="168">
        <f>IF(N310="sníž. přenesená",J310,0)</f>
        <v>0</v>
      </c>
      <c r="BI310" s="168">
        <f>IF(N310="nulová",J310,0)</f>
        <v>0</v>
      </c>
      <c r="BJ310" s="19" t="s">
        <v>22</v>
      </c>
      <c r="BK310" s="168">
        <f>ROUND(I310*H310,2)</f>
        <v>0</v>
      </c>
      <c r="BL310" s="19" t="s">
        <v>124</v>
      </c>
      <c r="BM310" s="167" t="s">
        <v>396</v>
      </c>
    </row>
    <row r="311" spans="1:65" s="2" customFormat="1" ht="11.25">
      <c r="A311" s="34"/>
      <c r="B311" s="35"/>
      <c r="C311" s="34"/>
      <c r="D311" s="169" t="s">
        <v>126</v>
      </c>
      <c r="E311" s="34"/>
      <c r="F311" s="170" t="s">
        <v>395</v>
      </c>
      <c r="G311" s="34"/>
      <c r="H311" s="34"/>
      <c r="I311" s="93"/>
      <c r="J311" s="34"/>
      <c r="K311" s="34"/>
      <c r="L311" s="35"/>
      <c r="M311" s="171"/>
      <c r="N311" s="172"/>
      <c r="O311" s="55"/>
      <c r="P311" s="55"/>
      <c r="Q311" s="55"/>
      <c r="R311" s="55"/>
      <c r="S311" s="55"/>
      <c r="T311" s="56"/>
      <c r="U311" s="34"/>
      <c r="V311" s="34"/>
      <c r="W311" s="34"/>
      <c r="X311" s="34"/>
      <c r="Y311" s="34"/>
      <c r="Z311" s="34"/>
      <c r="AA311" s="34"/>
      <c r="AB311" s="34"/>
      <c r="AC311" s="34"/>
      <c r="AD311" s="34"/>
      <c r="AE311" s="34"/>
      <c r="AT311" s="19" t="s">
        <v>126</v>
      </c>
      <c r="AU311" s="19" t="s">
        <v>84</v>
      </c>
    </row>
    <row r="312" spans="1:65" s="2" customFormat="1" ht="21.75" customHeight="1">
      <c r="A312" s="34"/>
      <c r="B312" s="154"/>
      <c r="C312" s="155" t="s">
        <v>397</v>
      </c>
      <c r="D312" s="155" t="s">
        <v>120</v>
      </c>
      <c r="E312" s="156" t="s">
        <v>398</v>
      </c>
      <c r="F312" s="157" t="s">
        <v>399</v>
      </c>
      <c r="G312" s="158" t="s">
        <v>195</v>
      </c>
      <c r="H312" s="159">
        <v>324.54000000000002</v>
      </c>
      <c r="I312" s="160"/>
      <c r="J312" s="161">
        <f>ROUND(I312*H312,2)</f>
        <v>0</v>
      </c>
      <c r="K312" s="162"/>
      <c r="L312" s="35"/>
      <c r="M312" s="163" t="s">
        <v>3</v>
      </c>
      <c r="N312" s="164" t="s">
        <v>46</v>
      </c>
      <c r="O312" s="55"/>
      <c r="P312" s="165">
        <f>O312*H312</f>
        <v>0</v>
      </c>
      <c r="Q312" s="165">
        <v>0</v>
      </c>
      <c r="R312" s="165">
        <f>Q312*H312</f>
        <v>0</v>
      </c>
      <c r="S312" s="165">
        <v>0</v>
      </c>
      <c r="T312" s="166">
        <f>S312*H312</f>
        <v>0</v>
      </c>
      <c r="U312" s="34"/>
      <c r="V312" s="34"/>
      <c r="W312" s="34"/>
      <c r="X312" s="34"/>
      <c r="Y312" s="34"/>
      <c r="Z312" s="34"/>
      <c r="AA312" s="34"/>
      <c r="AB312" s="34"/>
      <c r="AC312" s="34"/>
      <c r="AD312" s="34"/>
      <c r="AE312" s="34"/>
      <c r="AR312" s="167" t="s">
        <v>124</v>
      </c>
      <c r="AT312" s="167" t="s">
        <v>120</v>
      </c>
      <c r="AU312" s="167" t="s">
        <v>84</v>
      </c>
      <c r="AY312" s="19" t="s">
        <v>118</v>
      </c>
      <c r="BE312" s="168">
        <f>IF(N312="základní",J312,0)</f>
        <v>0</v>
      </c>
      <c r="BF312" s="168">
        <f>IF(N312="snížená",J312,0)</f>
        <v>0</v>
      </c>
      <c r="BG312" s="168">
        <f>IF(N312="zákl. přenesená",J312,0)</f>
        <v>0</v>
      </c>
      <c r="BH312" s="168">
        <f>IF(N312="sníž. přenesená",J312,0)</f>
        <v>0</v>
      </c>
      <c r="BI312" s="168">
        <f>IF(N312="nulová",J312,0)</f>
        <v>0</v>
      </c>
      <c r="BJ312" s="19" t="s">
        <v>22</v>
      </c>
      <c r="BK312" s="168">
        <f>ROUND(I312*H312,2)</f>
        <v>0</v>
      </c>
      <c r="BL312" s="19" t="s">
        <v>124</v>
      </c>
      <c r="BM312" s="167" t="s">
        <v>400</v>
      </c>
    </row>
    <row r="313" spans="1:65" s="2" customFormat="1" ht="11.25">
      <c r="A313" s="34"/>
      <c r="B313" s="35"/>
      <c r="C313" s="34"/>
      <c r="D313" s="169" t="s">
        <v>126</v>
      </c>
      <c r="E313" s="34"/>
      <c r="F313" s="170" t="s">
        <v>399</v>
      </c>
      <c r="G313" s="34"/>
      <c r="H313" s="34"/>
      <c r="I313" s="93"/>
      <c r="J313" s="34"/>
      <c r="K313" s="34"/>
      <c r="L313" s="35"/>
      <c r="M313" s="171"/>
      <c r="N313" s="172"/>
      <c r="O313" s="55"/>
      <c r="P313" s="55"/>
      <c r="Q313" s="55"/>
      <c r="R313" s="55"/>
      <c r="S313" s="55"/>
      <c r="T313" s="56"/>
      <c r="U313" s="34"/>
      <c r="V313" s="34"/>
      <c r="W313" s="34"/>
      <c r="X313" s="34"/>
      <c r="Y313" s="34"/>
      <c r="Z313" s="34"/>
      <c r="AA313" s="34"/>
      <c r="AB313" s="34"/>
      <c r="AC313" s="34"/>
      <c r="AD313" s="34"/>
      <c r="AE313" s="34"/>
      <c r="AT313" s="19" t="s">
        <v>126</v>
      </c>
      <c r="AU313" s="19" t="s">
        <v>84</v>
      </c>
    </row>
    <row r="314" spans="1:65" s="13" customFormat="1" ht="11.25">
      <c r="B314" s="173"/>
      <c r="D314" s="169" t="s">
        <v>127</v>
      </c>
      <c r="E314" s="174" t="s">
        <v>3</v>
      </c>
      <c r="F314" s="175" t="s">
        <v>401</v>
      </c>
      <c r="H314" s="176">
        <v>324.54000000000002</v>
      </c>
      <c r="I314" s="177"/>
      <c r="L314" s="173"/>
      <c r="M314" s="178"/>
      <c r="N314" s="179"/>
      <c r="O314" s="179"/>
      <c r="P314" s="179"/>
      <c r="Q314" s="179"/>
      <c r="R314" s="179"/>
      <c r="S314" s="179"/>
      <c r="T314" s="180"/>
      <c r="AT314" s="174" t="s">
        <v>127</v>
      </c>
      <c r="AU314" s="174" t="s">
        <v>84</v>
      </c>
      <c r="AV314" s="13" t="s">
        <v>84</v>
      </c>
      <c r="AW314" s="13" t="s">
        <v>37</v>
      </c>
      <c r="AX314" s="13" t="s">
        <v>22</v>
      </c>
      <c r="AY314" s="174" t="s">
        <v>118</v>
      </c>
    </row>
    <row r="315" spans="1:65" s="2" customFormat="1" ht="21.75" customHeight="1">
      <c r="A315" s="34"/>
      <c r="B315" s="154"/>
      <c r="C315" s="155" t="s">
        <v>402</v>
      </c>
      <c r="D315" s="155" t="s">
        <v>120</v>
      </c>
      <c r="E315" s="156" t="s">
        <v>403</v>
      </c>
      <c r="F315" s="157" t="s">
        <v>404</v>
      </c>
      <c r="G315" s="158" t="s">
        <v>195</v>
      </c>
      <c r="H315" s="159">
        <v>36.06</v>
      </c>
      <c r="I315" s="160"/>
      <c r="J315" s="161">
        <f>ROUND(I315*H315,2)</f>
        <v>0</v>
      </c>
      <c r="K315" s="162"/>
      <c r="L315" s="35"/>
      <c r="M315" s="163" t="s">
        <v>3</v>
      </c>
      <c r="N315" s="164" t="s">
        <v>46</v>
      </c>
      <c r="O315" s="55"/>
      <c r="P315" s="165">
        <f>O315*H315</f>
        <v>0</v>
      </c>
      <c r="Q315" s="165">
        <v>0</v>
      </c>
      <c r="R315" s="165">
        <f>Q315*H315</f>
        <v>0</v>
      </c>
      <c r="S315" s="165">
        <v>0</v>
      </c>
      <c r="T315" s="166">
        <f>S315*H315</f>
        <v>0</v>
      </c>
      <c r="U315" s="34"/>
      <c r="V315" s="34"/>
      <c r="W315" s="34"/>
      <c r="X315" s="34"/>
      <c r="Y315" s="34"/>
      <c r="Z315" s="34"/>
      <c r="AA315" s="34"/>
      <c r="AB315" s="34"/>
      <c r="AC315" s="34"/>
      <c r="AD315" s="34"/>
      <c r="AE315" s="34"/>
      <c r="AR315" s="167" t="s">
        <v>124</v>
      </c>
      <c r="AT315" s="167" t="s">
        <v>120</v>
      </c>
      <c r="AU315" s="167" t="s">
        <v>84</v>
      </c>
      <c r="AY315" s="19" t="s">
        <v>118</v>
      </c>
      <c r="BE315" s="168">
        <f>IF(N315="základní",J315,0)</f>
        <v>0</v>
      </c>
      <c r="BF315" s="168">
        <f>IF(N315="snížená",J315,0)</f>
        <v>0</v>
      </c>
      <c r="BG315" s="168">
        <f>IF(N315="zákl. přenesená",J315,0)</f>
        <v>0</v>
      </c>
      <c r="BH315" s="168">
        <f>IF(N315="sníž. přenesená",J315,0)</f>
        <v>0</v>
      </c>
      <c r="BI315" s="168">
        <f>IF(N315="nulová",J315,0)</f>
        <v>0</v>
      </c>
      <c r="BJ315" s="19" t="s">
        <v>22</v>
      </c>
      <c r="BK315" s="168">
        <f>ROUND(I315*H315,2)</f>
        <v>0</v>
      </c>
      <c r="BL315" s="19" t="s">
        <v>124</v>
      </c>
      <c r="BM315" s="167" t="s">
        <v>405</v>
      </c>
    </row>
    <row r="316" spans="1:65" s="2" customFormat="1" ht="19.5">
      <c r="A316" s="34"/>
      <c r="B316" s="35"/>
      <c r="C316" s="34"/>
      <c r="D316" s="169" t="s">
        <v>126</v>
      </c>
      <c r="E316" s="34"/>
      <c r="F316" s="170" t="s">
        <v>404</v>
      </c>
      <c r="G316" s="34"/>
      <c r="H316" s="34"/>
      <c r="I316" s="93"/>
      <c r="J316" s="34"/>
      <c r="K316" s="34"/>
      <c r="L316" s="35"/>
      <c r="M316" s="171"/>
      <c r="N316" s="172"/>
      <c r="O316" s="55"/>
      <c r="P316" s="55"/>
      <c r="Q316" s="55"/>
      <c r="R316" s="55"/>
      <c r="S316" s="55"/>
      <c r="T316" s="56"/>
      <c r="U316" s="34"/>
      <c r="V316" s="34"/>
      <c r="W316" s="34"/>
      <c r="X316" s="34"/>
      <c r="Y316" s="34"/>
      <c r="Z316" s="34"/>
      <c r="AA316" s="34"/>
      <c r="AB316" s="34"/>
      <c r="AC316" s="34"/>
      <c r="AD316" s="34"/>
      <c r="AE316" s="34"/>
      <c r="AT316" s="19" t="s">
        <v>126</v>
      </c>
      <c r="AU316" s="19" t="s">
        <v>84</v>
      </c>
    </row>
    <row r="317" spans="1:65" s="2" customFormat="1" ht="21.75" customHeight="1">
      <c r="A317" s="34"/>
      <c r="B317" s="154"/>
      <c r="C317" s="155" t="s">
        <v>406</v>
      </c>
      <c r="D317" s="155" t="s">
        <v>120</v>
      </c>
      <c r="E317" s="156" t="s">
        <v>407</v>
      </c>
      <c r="F317" s="157" t="s">
        <v>408</v>
      </c>
      <c r="G317" s="158" t="s">
        <v>195</v>
      </c>
      <c r="H317" s="159">
        <v>36.06</v>
      </c>
      <c r="I317" s="160"/>
      <c r="J317" s="161">
        <f>ROUND(I317*H317,2)</f>
        <v>0</v>
      </c>
      <c r="K317" s="162"/>
      <c r="L317" s="35"/>
      <c r="M317" s="163" t="s">
        <v>3</v>
      </c>
      <c r="N317" s="164" t="s">
        <v>46</v>
      </c>
      <c r="O317" s="55"/>
      <c r="P317" s="165">
        <f>O317*H317</f>
        <v>0</v>
      </c>
      <c r="Q317" s="165">
        <v>0</v>
      </c>
      <c r="R317" s="165">
        <f>Q317*H317</f>
        <v>0</v>
      </c>
      <c r="S317" s="165">
        <v>0</v>
      </c>
      <c r="T317" s="166">
        <f>S317*H317</f>
        <v>0</v>
      </c>
      <c r="U317" s="34"/>
      <c r="V317" s="34"/>
      <c r="W317" s="34"/>
      <c r="X317" s="34"/>
      <c r="Y317" s="34"/>
      <c r="Z317" s="34"/>
      <c r="AA317" s="34"/>
      <c r="AB317" s="34"/>
      <c r="AC317" s="34"/>
      <c r="AD317" s="34"/>
      <c r="AE317" s="34"/>
      <c r="AR317" s="167" t="s">
        <v>124</v>
      </c>
      <c r="AT317" s="167" t="s">
        <v>120</v>
      </c>
      <c r="AU317" s="167" t="s">
        <v>84</v>
      </c>
      <c r="AY317" s="19" t="s">
        <v>118</v>
      </c>
      <c r="BE317" s="168">
        <f>IF(N317="základní",J317,0)</f>
        <v>0</v>
      </c>
      <c r="BF317" s="168">
        <f>IF(N317="snížená",J317,0)</f>
        <v>0</v>
      </c>
      <c r="BG317" s="168">
        <f>IF(N317="zákl. přenesená",J317,0)</f>
        <v>0</v>
      </c>
      <c r="BH317" s="168">
        <f>IF(N317="sníž. přenesená",J317,0)</f>
        <v>0</v>
      </c>
      <c r="BI317" s="168">
        <f>IF(N317="nulová",J317,0)</f>
        <v>0</v>
      </c>
      <c r="BJ317" s="19" t="s">
        <v>22</v>
      </c>
      <c r="BK317" s="168">
        <f>ROUND(I317*H317,2)</f>
        <v>0</v>
      </c>
      <c r="BL317" s="19" t="s">
        <v>124</v>
      </c>
      <c r="BM317" s="167" t="s">
        <v>409</v>
      </c>
    </row>
    <row r="318" spans="1:65" s="2" customFormat="1" ht="11.25">
      <c r="A318" s="34"/>
      <c r="B318" s="35"/>
      <c r="C318" s="34"/>
      <c r="D318" s="169" t="s">
        <v>126</v>
      </c>
      <c r="E318" s="34"/>
      <c r="F318" s="170" t="s">
        <v>408</v>
      </c>
      <c r="G318" s="34"/>
      <c r="H318" s="34"/>
      <c r="I318" s="93"/>
      <c r="J318" s="34"/>
      <c r="K318" s="34"/>
      <c r="L318" s="35"/>
      <c r="M318" s="171"/>
      <c r="N318" s="172"/>
      <c r="O318" s="55"/>
      <c r="P318" s="55"/>
      <c r="Q318" s="55"/>
      <c r="R318" s="55"/>
      <c r="S318" s="55"/>
      <c r="T318" s="56"/>
      <c r="U318" s="34"/>
      <c r="V318" s="34"/>
      <c r="W318" s="34"/>
      <c r="X318" s="34"/>
      <c r="Y318" s="34"/>
      <c r="Z318" s="34"/>
      <c r="AA318" s="34"/>
      <c r="AB318" s="34"/>
      <c r="AC318" s="34"/>
      <c r="AD318" s="34"/>
      <c r="AE318" s="34"/>
      <c r="AT318" s="19" t="s">
        <v>126</v>
      </c>
      <c r="AU318" s="19" t="s">
        <v>84</v>
      </c>
    </row>
    <row r="319" spans="1:65" s="12" customFormat="1" ht="22.9" customHeight="1">
      <c r="B319" s="141"/>
      <c r="D319" s="142" t="s">
        <v>74</v>
      </c>
      <c r="E319" s="152" t="s">
        <v>410</v>
      </c>
      <c r="F319" s="152" t="s">
        <v>411</v>
      </c>
      <c r="I319" s="144"/>
      <c r="J319" s="153">
        <f>BK319</f>
        <v>0</v>
      </c>
      <c r="L319" s="141"/>
      <c r="M319" s="146"/>
      <c r="N319" s="147"/>
      <c r="O319" s="147"/>
      <c r="P319" s="148">
        <f>SUM(P320:P321)</f>
        <v>0</v>
      </c>
      <c r="Q319" s="147"/>
      <c r="R319" s="148">
        <f>SUM(R320:R321)</f>
        <v>0</v>
      </c>
      <c r="S319" s="147"/>
      <c r="T319" s="149">
        <f>SUM(T320:T321)</f>
        <v>0</v>
      </c>
      <c r="AR319" s="142" t="s">
        <v>22</v>
      </c>
      <c r="AT319" s="150" t="s">
        <v>74</v>
      </c>
      <c r="AU319" s="150" t="s">
        <v>22</v>
      </c>
      <c r="AY319" s="142" t="s">
        <v>118</v>
      </c>
      <c r="BK319" s="151">
        <f>SUM(BK320:BK321)</f>
        <v>0</v>
      </c>
    </row>
    <row r="320" spans="1:65" s="2" customFormat="1" ht="44.25" customHeight="1">
      <c r="A320" s="34"/>
      <c r="B320" s="154"/>
      <c r="C320" s="155" t="s">
        <v>412</v>
      </c>
      <c r="D320" s="155" t="s">
        <v>120</v>
      </c>
      <c r="E320" s="156" t="s">
        <v>413</v>
      </c>
      <c r="F320" s="157" t="s">
        <v>414</v>
      </c>
      <c r="G320" s="158" t="s">
        <v>195</v>
      </c>
      <c r="H320" s="159">
        <v>23.46</v>
      </c>
      <c r="I320" s="160"/>
      <c r="J320" s="161">
        <f>ROUND(I320*H320,2)</f>
        <v>0</v>
      </c>
      <c r="K320" s="162"/>
      <c r="L320" s="35"/>
      <c r="M320" s="163" t="s">
        <v>3</v>
      </c>
      <c r="N320" s="164" t="s">
        <v>46</v>
      </c>
      <c r="O320" s="55"/>
      <c r="P320" s="165">
        <f>O320*H320</f>
        <v>0</v>
      </c>
      <c r="Q320" s="165">
        <v>0</v>
      </c>
      <c r="R320" s="165">
        <f>Q320*H320</f>
        <v>0</v>
      </c>
      <c r="S320" s="165">
        <v>0</v>
      </c>
      <c r="T320" s="166">
        <f>S320*H320</f>
        <v>0</v>
      </c>
      <c r="U320" s="34"/>
      <c r="V320" s="34"/>
      <c r="W320" s="34"/>
      <c r="X320" s="34"/>
      <c r="Y320" s="34"/>
      <c r="Z320" s="34"/>
      <c r="AA320" s="34"/>
      <c r="AB320" s="34"/>
      <c r="AC320" s="34"/>
      <c r="AD320" s="34"/>
      <c r="AE320" s="34"/>
      <c r="AR320" s="167" t="s">
        <v>124</v>
      </c>
      <c r="AT320" s="167" t="s">
        <v>120</v>
      </c>
      <c r="AU320" s="167" t="s">
        <v>84</v>
      </c>
      <c r="AY320" s="19" t="s">
        <v>118</v>
      </c>
      <c r="BE320" s="168">
        <f>IF(N320="základní",J320,0)</f>
        <v>0</v>
      </c>
      <c r="BF320" s="168">
        <f>IF(N320="snížená",J320,0)</f>
        <v>0</v>
      </c>
      <c r="BG320" s="168">
        <f>IF(N320="zákl. přenesená",J320,0)</f>
        <v>0</v>
      </c>
      <c r="BH320" s="168">
        <f>IF(N320="sníž. přenesená",J320,0)</f>
        <v>0</v>
      </c>
      <c r="BI320" s="168">
        <f>IF(N320="nulová",J320,0)</f>
        <v>0</v>
      </c>
      <c r="BJ320" s="19" t="s">
        <v>22</v>
      </c>
      <c r="BK320" s="168">
        <f>ROUND(I320*H320,2)</f>
        <v>0</v>
      </c>
      <c r="BL320" s="19" t="s">
        <v>124</v>
      </c>
      <c r="BM320" s="167" t="s">
        <v>415</v>
      </c>
    </row>
    <row r="321" spans="1:47" s="2" customFormat="1" ht="29.25">
      <c r="A321" s="34"/>
      <c r="B321" s="35"/>
      <c r="C321" s="34"/>
      <c r="D321" s="169" t="s">
        <v>126</v>
      </c>
      <c r="E321" s="34"/>
      <c r="F321" s="170" t="s">
        <v>414</v>
      </c>
      <c r="G321" s="34"/>
      <c r="H321" s="34"/>
      <c r="I321" s="93"/>
      <c r="J321" s="34"/>
      <c r="K321" s="34"/>
      <c r="L321" s="35"/>
      <c r="M321" s="215"/>
      <c r="N321" s="216"/>
      <c r="O321" s="217"/>
      <c r="P321" s="217"/>
      <c r="Q321" s="217"/>
      <c r="R321" s="217"/>
      <c r="S321" s="217"/>
      <c r="T321" s="218"/>
      <c r="U321" s="34"/>
      <c r="V321" s="34"/>
      <c r="W321" s="34"/>
      <c r="X321" s="34"/>
      <c r="Y321" s="34"/>
      <c r="Z321" s="34"/>
      <c r="AA321" s="34"/>
      <c r="AB321" s="34"/>
      <c r="AC321" s="34"/>
      <c r="AD321" s="34"/>
      <c r="AE321" s="34"/>
      <c r="AT321" s="19" t="s">
        <v>126</v>
      </c>
      <c r="AU321" s="19" t="s">
        <v>84</v>
      </c>
    </row>
    <row r="322" spans="1:47" s="2" customFormat="1" ht="6.95" customHeight="1">
      <c r="A322" s="34"/>
      <c r="B322" s="44"/>
      <c r="C322" s="45"/>
      <c r="D322" s="45"/>
      <c r="E322" s="45"/>
      <c r="F322" s="45"/>
      <c r="G322" s="45"/>
      <c r="H322" s="45"/>
      <c r="I322" s="113"/>
      <c r="J322" s="45"/>
      <c r="K322" s="45"/>
      <c r="L322" s="35"/>
      <c r="M322" s="34"/>
      <c r="O322" s="34"/>
      <c r="P322" s="34"/>
      <c r="Q322" s="34"/>
      <c r="R322" s="34"/>
      <c r="S322" s="34"/>
      <c r="T322" s="34"/>
      <c r="U322" s="34"/>
      <c r="V322" s="34"/>
      <c r="W322" s="34"/>
      <c r="X322" s="34"/>
      <c r="Y322" s="34"/>
      <c r="Z322" s="34"/>
      <c r="AA322" s="34"/>
      <c r="AB322" s="34"/>
      <c r="AC322" s="34"/>
      <c r="AD322" s="34"/>
      <c r="AE322" s="34"/>
    </row>
  </sheetData>
  <autoFilter ref="C86:K321" xr:uid="{00000000-0009-0000-0000-000001000000}"/>
  <mergeCells count="9">
    <mergeCell ref="E50:H50"/>
    <mergeCell ref="E77:H77"/>
    <mergeCell ref="E79:H79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2:BM338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90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90"/>
      <c r="L2" s="334" t="s">
        <v>6</v>
      </c>
      <c r="M2" s="301"/>
      <c r="N2" s="301"/>
      <c r="O2" s="301"/>
      <c r="P2" s="301"/>
      <c r="Q2" s="301"/>
      <c r="R2" s="301"/>
      <c r="S2" s="301"/>
      <c r="T2" s="301"/>
      <c r="U2" s="301"/>
      <c r="V2" s="301"/>
      <c r="AT2" s="19" t="s">
        <v>87</v>
      </c>
    </row>
    <row r="3" spans="1:46" s="1" customFormat="1" ht="6.95" customHeight="1">
      <c r="B3" s="20"/>
      <c r="C3" s="21"/>
      <c r="D3" s="21"/>
      <c r="E3" s="21"/>
      <c r="F3" s="21"/>
      <c r="G3" s="21"/>
      <c r="H3" s="21"/>
      <c r="I3" s="91"/>
      <c r="J3" s="21"/>
      <c r="K3" s="21"/>
      <c r="L3" s="22"/>
      <c r="AT3" s="19" t="s">
        <v>84</v>
      </c>
    </row>
    <row r="4" spans="1:46" s="1" customFormat="1" ht="24.95" customHeight="1">
      <c r="B4" s="22"/>
      <c r="D4" s="23" t="s">
        <v>88</v>
      </c>
      <c r="I4" s="90"/>
      <c r="L4" s="22"/>
      <c r="M4" s="92" t="s">
        <v>11</v>
      </c>
      <c r="AT4" s="19" t="s">
        <v>4</v>
      </c>
    </row>
    <row r="5" spans="1:46" s="1" customFormat="1" ht="6.95" customHeight="1">
      <c r="B5" s="22"/>
      <c r="I5" s="90"/>
      <c r="L5" s="22"/>
    </row>
    <row r="6" spans="1:46" s="1" customFormat="1" ht="12" customHeight="1">
      <c r="B6" s="22"/>
      <c r="D6" s="29" t="s">
        <v>16</v>
      </c>
      <c r="I6" s="90"/>
      <c r="L6" s="22"/>
    </row>
    <row r="7" spans="1:46" s="1" customFormat="1" ht="16.5" customHeight="1">
      <c r="B7" s="22"/>
      <c r="E7" s="335" t="str">
        <f>'Rekapitulace stavby'!K6</f>
        <v>Kostelec nad Orlicí - Rekonstrukce ulice Michalcova a Fr.Zoubka</v>
      </c>
      <c r="F7" s="336"/>
      <c r="G7" s="336"/>
      <c r="H7" s="336"/>
      <c r="I7" s="90"/>
      <c r="L7" s="22"/>
    </row>
    <row r="8" spans="1:46" s="2" customFormat="1" ht="12" customHeight="1">
      <c r="A8" s="34"/>
      <c r="B8" s="35"/>
      <c r="C8" s="34"/>
      <c r="D8" s="29" t="s">
        <v>89</v>
      </c>
      <c r="E8" s="34"/>
      <c r="F8" s="34"/>
      <c r="G8" s="34"/>
      <c r="H8" s="34"/>
      <c r="I8" s="93"/>
      <c r="J8" s="34"/>
      <c r="K8" s="34"/>
      <c r="L8" s="94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5"/>
      <c r="C9" s="34"/>
      <c r="D9" s="34"/>
      <c r="E9" s="316" t="s">
        <v>416</v>
      </c>
      <c r="F9" s="337"/>
      <c r="G9" s="337"/>
      <c r="H9" s="337"/>
      <c r="I9" s="93"/>
      <c r="J9" s="34"/>
      <c r="K9" s="34"/>
      <c r="L9" s="94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1.25">
      <c r="A10" s="34"/>
      <c r="B10" s="35"/>
      <c r="C10" s="34"/>
      <c r="D10" s="34"/>
      <c r="E10" s="34"/>
      <c r="F10" s="34"/>
      <c r="G10" s="34"/>
      <c r="H10" s="34"/>
      <c r="I10" s="93"/>
      <c r="J10" s="34"/>
      <c r="K10" s="34"/>
      <c r="L10" s="94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5"/>
      <c r="C11" s="34"/>
      <c r="D11" s="29" t="s">
        <v>19</v>
      </c>
      <c r="E11" s="34"/>
      <c r="F11" s="27" t="s">
        <v>20</v>
      </c>
      <c r="G11" s="34"/>
      <c r="H11" s="34"/>
      <c r="I11" s="95" t="s">
        <v>21</v>
      </c>
      <c r="J11" s="27" t="s">
        <v>3</v>
      </c>
      <c r="K11" s="34"/>
      <c r="L11" s="94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5"/>
      <c r="C12" s="34"/>
      <c r="D12" s="29" t="s">
        <v>23</v>
      </c>
      <c r="E12" s="34"/>
      <c r="F12" s="27" t="s">
        <v>24</v>
      </c>
      <c r="G12" s="34"/>
      <c r="H12" s="34"/>
      <c r="I12" s="95" t="s">
        <v>25</v>
      </c>
      <c r="J12" s="52" t="str">
        <f>'Rekapitulace stavby'!AN8</f>
        <v>10. 12. 2016</v>
      </c>
      <c r="K12" s="34"/>
      <c r="L12" s="94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5"/>
      <c r="C13" s="34"/>
      <c r="D13" s="34"/>
      <c r="E13" s="34"/>
      <c r="F13" s="34"/>
      <c r="G13" s="34"/>
      <c r="H13" s="34"/>
      <c r="I13" s="93"/>
      <c r="J13" s="34"/>
      <c r="K13" s="34"/>
      <c r="L13" s="94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5"/>
      <c r="C14" s="34"/>
      <c r="D14" s="29" t="s">
        <v>29</v>
      </c>
      <c r="E14" s="34"/>
      <c r="F14" s="34"/>
      <c r="G14" s="34"/>
      <c r="H14" s="34"/>
      <c r="I14" s="95" t="s">
        <v>30</v>
      </c>
      <c r="J14" s="27" t="s">
        <v>3</v>
      </c>
      <c r="K14" s="34"/>
      <c r="L14" s="9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5"/>
      <c r="C15" s="34"/>
      <c r="D15" s="34"/>
      <c r="E15" s="27" t="s">
        <v>31</v>
      </c>
      <c r="F15" s="34"/>
      <c r="G15" s="34"/>
      <c r="H15" s="34"/>
      <c r="I15" s="95" t="s">
        <v>32</v>
      </c>
      <c r="J15" s="27" t="s">
        <v>3</v>
      </c>
      <c r="K15" s="34"/>
      <c r="L15" s="94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5"/>
      <c r="C16" s="34"/>
      <c r="D16" s="34"/>
      <c r="E16" s="34"/>
      <c r="F16" s="34"/>
      <c r="G16" s="34"/>
      <c r="H16" s="34"/>
      <c r="I16" s="93"/>
      <c r="J16" s="34"/>
      <c r="K16" s="34"/>
      <c r="L16" s="94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5"/>
      <c r="C17" s="34"/>
      <c r="D17" s="29" t="s">
        <v>33</v>
      </c>
      <c r="E17" s="34"/>
      <c r="F17" s="34"/>
      <c r="G17" s="34"/>
      <c r="H17" s="34"/>
      <c r="I17" s="95" t="s">
        <v>30</v>
      </c>
      <c r="J17" s="30" t="str">
        <f>'Rekapitulace stavby'!AN13</f>
        <v>Vyplň údaj</v>
      </c>
      <c r="K17" s="34"/>
      <c r="L17" s="94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5"/>
      <c r="C18" s="34"/>
      <c r="D18" s="34"/>
      <c r="E18" s="338" t="str">
        <f>'Rekapitulace stavby'!E14</f>
        <v>Vyplň údaj</v>
      </c>
      <c r="F18" s="300"/>
      <c r="G18" s="300"/>
      <c r="H18" s="300"/>
      <c r="I18" s="95" t="s">
        <v>32</v>
      </c>
      <c r="J18" s="30" t="str">
        <f>'Rekapitulace stavby'!AN14</f>
        <v>Vyplň údaj</v>
      </c>
      <c r="K18" s="34"/>
      <c r="L18" s="94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5"/>
      <c r="C19" s="34"/>
      <c r="D19" s="34"/>
      <c r="E19" s="34"/>
      <c r="F19" s="34"/>
      <c r="G19" s="34"/>
      <c r="H19" s="34"/>
      <c r="I19" s="93"/>
      <c r="J19" s="34"/>
      <c r="K19" s="34"/>
      <c r="L19" s="94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5"/>
      <c r="C20" s="34"/>
      <c r="D20" s="29" t="s">
        <v>35</v>
      </c>
      <c r="E20" s="34"/>
      <c r="F20" s="34"/>
      <c r="G20" s="34"/>
      <c r="H20" s="34"/>
      <c r="I20" s="95" t="s">
        <v>30</v>
      </c>
      <c r="J20" s="27" t="s">
        <v>3</v>
      </c>
      <c r="K20" s="34"/>
      <c r="L20" s="94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5"/>
      <c r="C21" s="34"/>
      <c r="D21" s="34"/>
      <c r="E21" s="27" t="s">
        <v>36</v>
      </c>
      <c r="F21" s="34"/>
      <c r="G21" s="34"/>
      <c r="H21" s="34"/>
      <c r="I21" s="95" t="s">
        <v>32</v>
      </c>
      <c r="J21" s="27" t="s">
        <v>3</v>
      </c>
      <c r="K21" s="34"/>
      <c r="L21" s="94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5"/>
      <c r="C22" s="34"/>
      <c r="D22" s="34"/>
      <c r="E22" s="34"/>
      <c r="F22" s="34"/>
      <c r="G22" s="34"/>
      <c r="H22" s="34"/>
      <c r="I22" s="93"/>
      <c r="J22" s="34"/>
      <c r="K22" s="34"/>
      <c r="L22" s="94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5"/>
      <c r="C23" s="34"/>
      <c r="D23" s="29" t="s">
        <v>38</v>
      </c>
      <c r="E23" s="34"/>
      <c r="F23" s="34"/>
      <c r="G23" s="34"/>
      <c r="H23" s="34"/>
      <c r="I23" s="95" t="s">
        <v>30</v>
      </c>
      <c r="J23" s="27" t="str">
        <f>IF('Rekapitulace stavby'!AN19="","",'Rekapitulace stavby'!AN19)</f>
        <v/>
      </c>
      <c r="K23" s="34"/>
      <c r="L23" s="9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5"/>
      <c r="C24" s="34"/>
      <c r="D24" s="34"/>
      <c r="E24" s="27" t="str">
        <f>IF('Rekapitulace stavby'!E20="","",'Rekapitulace stavby'!E20)</f>
        <v xml:space="preserve"> </v>
      </c>
      <c r="F24" s="34"/>
      <c r="G24" s="34"/>
      <c r="H24" s="34"/>
      <c r="I24" s="95" t="s">
        <v>32</v>
      </c>
      <c r="J24" s="27" t="str">
        <f>IF('Rekapitulace stavby'!AN20="","",'Rekapitulace stavby'!AN20)</f>
        <v/>
      </c>
      <c r="K24" s="34"/>
      <c r="L24" s="94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5"/>
      <c r="C25" s="34"/>
      <c r="D25" s="34"/>
      <c r="E25" s="34"/>
      <c r="F25" s="34"/>
      <c r="G25" s="34"/>
      <c r="H25" s="34"/>
      <c r="I25" s="93"/>
      <c r="J25" s="34"/>
      <c r="K25" s="34"/>
      <c r="L25" s="9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5"/>
      <c r="C26" s="34"/>
      <c r="D26" s="29" t="s">
        <v>39</v>
      </c>
      <c r="E26" s="34"/>
      <c r="F26" s="34"/>
      <c r="G26" s="34"/>
      <c r="H26" s="34"/>
      <c r="I26" s="93"/>
      <c r="J26" s="34"/>
      <c r="K26" s="34"/>
      <c r="L26" s="94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96"/>
      <c r="B27" s="97"/>
      <c r="C27" s="96"/>
      <c r="D27" s="96"/>
      <c r="E27" s="305" t="s">
        <v>3</v>
      </c>
      <c r="F27" s="305"/>
      <c r="G27" s="305"/>
      <c r="H27" s="305"/>
      <c r="I27" s="98"/>
      <c r="J27" s="96"/>
      <c r="K27" s="96"/>
      <c r="L27" s="99"/>
      <c r="S27" s="96"/>
      <c r="T27" s="96"/>
      <c r="U27" s="96"/>
      <c r="V27" s="96"/>
      <c r="W27" s="96"/>
      <c r="X27" s="96"/>
      <c r="Y27" s="96"/>
      <c r="Z27" s="96"/>
      <c r="AA27" s="96"/>
      <c r="AB27" s="96"/>
      <c r="AC27" s="96"/>
      <c r="AD27" s="96"/>
      <c r="AE27" s="96"/>
    </row>
    <row r="28" spans="1:31" s="2" customFormat="1" ht="6.95" customHeight="1">
      <c r="A28" s="34"/>
      <c r="B28" s="35"/>
      <c r="C28" s="34"/>
      <c r="D28" s="34"/>
      <c r="E28" s="34"/>
      <c r="F28" s="34"/>
      <c r="G28" s="34"/>
      <c r="H28" s="34"/>
      <c r="I28" s="93"/>
      <c r="J28" s="34"/>
      <c r="K28" s="34"/>
      <c r="L28" s="94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5"/>
      <c r="C29" s="34"/>
      <c r="D29" s="63"/>
      <c r="E29" s="63"/>
      <c r="F29" s="63"/>
      <c r="G29" s="63"/>
      <c r="H29" s="63"/>
      <c r="I29" s="100"/>
      <c r="J29" s="63"/>
      <c r="K29" s="63"/>
      <c r="L29" s="94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5"/>
      <c r="C30" s="34"/>
      <c r="D30" s="101" t="s">
        <v>41</v>
      </c>
      <c r="E30" s="34"/>
      <c r="F30" s="34"/>
      <c r="G30" s="34"/>
      <c r="H30" s="34"/>
      <c r="I30" s="93"/>
      <c r="J30" s="68">
        <f>ROUND(J85, 2)</f>
        <v>0</v>
      </c>
      <c r="K30" s="34"/>
      <c r="L30" s="94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5"/>
      <c r="C31" s="34"/>
      <c r="D31" s="63"/>
      <c r="E31" s="63"/>
      <c r="F31" s="63"/>
      <c r="G31" s="63"/>
      <c r="H31" s="63"/>
      <c r="I31" s="100"/>
      <c r="J31" s="63"/>
      <c r="K31" s="63"/>
      <c r="L31" s="94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5"/>
      <c r="C32" s="34"/>
      <c r="D32" s="34"/>
      <c r="E32" s="34"/>
      <c r="F32" s="38" t="s">
        <v>43</v>
      </c>
      <c r="G32" s="34"/>
      <c r="H32" s="34"/>
      <c r="I32" s="102" t="s">
        <v>42</v>
      </c>
      <c r="J32" s="38" t="s">
        <v>44</v>
      </c>
      <c r="K32" s="34"/>
      <c r="L32" s="94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5"/>
      <c r="C33" s="34"/>
      <c r="D33" s="103" t="s">
        <v>45</v>
      </c>
      <c r="E33" s="29" t="s">
        <v>46</v>
      </c>
      <c r="F33" s="104">
        <f>ROUND((SUM(BE85:BE337)),  2)</f>
        <v>0</v>
      </c>
      <c r="G33" s="34"/>
      <c r="H33" s="34"/>
      <c r="I33" s="105">
        <v>0.21</v>
      </c>
      <c r="J33" s="104">
        <f>ROUND(((SUM(BE85:BE337))*I33),  2)</f>
        <v>0</v>
      </c>
      <c r="K33" s="34"/>
      <c r="L33" s="94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5"/>
      <c r="C34" s="34"/>
      <c r="D34" s="34"/>
      <c r="E34" s="29" t="s">
        <v>47</v>
      </c>
      <c r="F34" s="104">
        <f>ROUND((SUM(BF85:BF337)),  2)</f>
        <v>0</v>
      </c>
      <c r="G34" s="34"/>
      <c r="H34" s="34"/>
      <c r="I34" s="105">
        <v>0.15</v>
      </c>
      <c r="J34" s="104">
        <f>ROUND(((SUM(BF85:BF337))*I34),  2)</f>
        <v>0</v>
      </c>
      <c r="K34" s="34"/>
      <c r="L34" s="94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5"/>
      <c r="C35" s="34"/>
      <c r="D35" s="34"/>
      <c r="E35" s="29" t="s">
        <v>48</v>
      </c>
      <c r="F35" s="104">
        <f>ROUND((SUM(BG85:BG337)),  2)</f>
        <v>0</v>
      </c>
      <c r="G35" s="34"/>
      <c r="H35" s="34"/>
      <c r="I35" s="105">
        <v>0.21</v>
      </c>
      <c r="J35" s="104">
        <f>0</f>
        <v>0</v>
      </c>
      <c r="K35" s="34"/>
      <c r="L35" s="94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5"/>
      <c r="C36" s="34"/>
      <c r="D36" s="34"/>
      <c r="E36" s="29" t="s">
        <v>49</v>
      </c>
      <c r="F36" s="104">
        <f>ROUND((SUM(BH85:BH337)),  2)</f>
        <v>0</v>
      </c>
      <c r="G36" s="34"/>
      <c r="H36" s="34"/>
      <c r="I36" s="105">
        <v>0.15</v>
      </c>
      <c r="J36" s="104">
        <f>0</f>
        <v>0</v>
      </c>
      <c r="K36" s="34"/>
      <c r="L36" s="9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5"/>
      <c r="C37" s="34"/>
      <c r="D37" s="34"/>
      <c r="E37" s="29" t="s">
        <v>50</v>
      </c>
      <c r="F37" s="104">
        <f>ROUND((SUM(BI85:BI337)),  2)</f>
        <v>0</v>
      </c>
      <c r="G37" s="34"/>
      <c r="H37" s="34"/>
      <c r="I37" s="105">
        <v>0</v>
      </c>
      <c r="J37" s="104">
        <f>0</f>
        <v>0</v>
      </c>
      <c r="K37" s="34"/>
      <c r="L37" s="94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5"/>
      <c r="C38" s="34"/>
      <c r="D38" s="34"/>
      <c r="E38" s="34"/>
      <c r="F38" s="34"/>
      <c r="G38" s="34"/>
      <c r="H38" s="34"/>
      <c r="I38" s="93"/>
      <c r="J38" s="34"/>
      <c r="K38" s="34"/>
      <c r="L38" s="94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5"/>
      <c r="C39" s="106"/>
      <c r="D39" s="107" t="s">
        <v>51</v>
      </c>
      <c r="E39" s="57"/>
      <c r="F39" s="57"/>
      <c r="G39" s="108" t="s">
        <v>52</v>
      </c>
      <c r="H39" s="109" t="s">
        <v>53</v>
      </c>
      <c r="I39" s="110"/>
      <c r="J39" s="111">
        <f>SUM(J30:J37)</f>
        <v>0</v>
      </c>
      <c r="K39" s="112"/>
      <c r="L39" s="94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44"/>
      <c r="C40" s="45"/>
      <c r="D40" s="45"/>
      <c r="E40" s="45"/>
      <c r="F40" s="45"/>
      <c r="G40" s="45"/>
      <c r="H40" s="45"/>
      <c r="I40" s="113"/>
      <c r="J40" s="45"/>
      <c r="K40" s="45"/>
      <c r="L40" s="94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4" spans="1:31" s="2" customFormat="1" ht="6.95" customHeight="1">
      <c r="A44" s="34"/>
      <c r="B44" s="46"/>
      <c r="C44" s="47"/>
      <c r="D44" s="47"/>
      <c r="E44" s="47"/>
      <c r="F44" s="47"/>
      <c r="G44" s="47"/>
      <c r="H44" s="47"/>
      <c r="I44" s="114"/>
      <c r="J44" s="47"/>
      <c r="K44" s="47"/>
      <c r="L44" s="94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pans="1:31" s="2" customFormat="1" ht="24.95" customHeight="1">
      <c r="A45" s="34"/>
      <c r="B45" s="35"/>
      <c r="C45" s="23" t="s">
        <v>91</v>
      </c>
      <c r="D45" s="34"/>
      <c r="E45" s="34"/>
      <c r="F45" s="34"/>
      <c r="G45" s="34"/>
      <c r="H45" s="34"/>
      <c r="I45" s="93"/>
      <c r="J45" s="34"/>
      <c r="K45" s="34"/>
      <c r="L45" s="94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</row>
    <row r="46" spans="1:31" s="2" customFormat="1" ht="6.95" customHeight="1">
      <c r="A46" s="34"/>
      <c r="B46" s="35"/>
      <c r="C46" s="34"/>
      <c r="D46" s="34"/>
      <c r="E46" s="34"/>
      <c r="F46" s="34"/>
      <c r="G46" s="34"/>
      <c r="H46" s="34"/>
      <c r="I46" s="93"/>
      <c r="J46" s="34"/>
      <c r="K46" s="34"/>
      <c r="L46" s="94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pans="1:31" s="2" customFormat="1" ht="12" customHeight="1">
      <c r="A47" s="34"/>
      <c r="B47" s="35"/>
      <c r="C47" s="29" t="s">
        <v>16</v>
      </c>
      <c r="D47" s="34"/>
      <c r="E47" s="34"/>
      <c r="F47" s="34"/>
      <c r="G47" s="34"/>
      <c r="H47" s="34"/>
      <c r="I47" s="93"/>
      <c r="J47" s="34"/>
      <c r="K47" s="34"/>
      <c r="L47" s="94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pans="1:31" s="2" customFormat="1" ht="16.5" customHeight="1">
      <c r="A48" s="34"/>
      <c r="B48" s="35"/>
      <c r="C48" s="34"/>
      <c r="D48" s="34"/>
      <c r="E48" s="335" t="str">
        <f>E7</f>
        <v>Kostelec nad Orlicí - Rekonstrukce ulice Michalcova a Fr.Zoubka</v>
      </c>
      <c r="F48" s="336"/>
      <c r="G48" s="336"/>
      <c r="H48" s="336"/>
      <c r="I48" s="93"/>
      <c r="J48" s="34"/>
      <c r="K48" s="34"/>
      <c r="L48" s="94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pans="1:47" s="2" customFormat="1" ht="12" customHeight="1">
      <c r="A49" s="34"/>
      <c r="B49" s="35"/>
      <c r="C49" s="29" t="s">
        <v>89</v>
      </c>
      <c r="D49" s="34"/>
      <c r="E49" s="34"/>
      <c r="F49" s="34"/>
      <c r="G49" s="34"/>
      <c r="H49" s="34"/>
      <c r="I49" s="93"/>
      <c r="J49" s="34"/>
      <c r="K49" s="34"/>
      <c r="L49" s="94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pans="1:47" s="2" customFormat="1" ht="16.5" customHeight="1">
      <c r="A50" s="34"/>
      <c r="B50" s="35"/>
      <c r="C50" s="34"/>
      <c r="D50" s="34"/>
      <c r="E50" s="316" t="str">
        <f>E9</f>
        <v>SO 302 - Vodovod</v>
      </c>
      <c r="F50" s="337"/>
      <c r="G50" s="337"/>
      <c r="H50" s="337"/>
      <c r="I50" s="93"/>
      <c r="J50" s="34"/>
      <c r="K50" s="34"/>
      <c r="L50" s="94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pans="1:47" s="2" customFormat="1" ht="6.95" customHeight="1">
      <c r="A51" s="34"/>
      <c r="B51" s="35"/>
      <c r="C51" s="34"/>
      <c r="D51" s="34"/>
      <c r="E51" s="34"/>
      <c r="F51" s="34"/>
      <c r="G51" s="34"/>
      <c r="H51" s="34"/>
      <c r="I51" s="93"/>
      <c r="J51" s="34"/>
      <c r="K51" s="34"/>
      <c r="L51" s="94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</row>
    <row r="52" spans="1:47" s="2" customFormat="1" ht="12" customHeight="1">
      <c r="A52" s="34"/>
      <c r="B52" s="35"/>
      <c r="C52" s="29" t="s">
        <v>23</v>
      </c>
      <c r="D52" s="34"/>
      <c r="E52" s="34"/>
      <c r="F52" s="27" t="str">
        <f>F12</f>
        <v xml:space="preserve">Kostelec nad Orlicí </v>
      </c>
      <c r="G52" s="34"/>
      <c r="H52" s="34"/>
      <c r="I52" s="95" t="s">
        <v>25</v>
      </c>
      <c r="J52" s="52" t="str">
        <f>IF(J12="","",J12)</f>
        <v>10. 12. 2016</v>
      </c>
      <c r="K52" s="34"/>
      <c r="L52" s="94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pans="1:47" s="2" customFormat="1" ht="6.95" customHeight="1">
      <c r="A53" s="34"/>
      <c r="B53" s="35"/>
      <c r="C53" s="34"/>
      <c r="D53" s="34"/>
      <c r="E53" s="34"/>
      <c r="F53" s="34"/>
      <c r="G53" s="34"/>
      <c r="H53" s="34"/>
      <c r="I53" s="93"/>
      <c r="J53" s="34"/>
      <c r="K53" s="34"/>
      <c r="L53" s="94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pans="1:47" s="2" customFormat="1" ht="15.2" customHeight="1">
      <c r="A54" s="34"/>
      <c r="B54" s="35"/>
      <c r="C54" s="29" t="s">
        <v>29</v>
      </c>
      <c r="D54" s="34"/>
      <c r="E54" s="34"/>
      <c r="F54" s="27" t="str">
        <f>E15</f>
        <v>Město Kostelec nad Orlicí, Palackého náměstí 38</v>
      </c>
      <c r="G54" s="34"/>
      <c r="H54" s="34"/>
      <c r="I54" s="95" t="s">
        <v>35</v>
      </c>
      <c r="J54" s="32" t="str">
        <f>E21</f>
        <v xml:space="preserve"> </v>
      </c>
      <c r="K54" s="34"/>
      <c r="L54" s="94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pans="1:47" s="2" customFormat="1" ht="15.2" customHeight="1">
      <c r="A55" s="34"/>
      <c r="B55" s="35"/>
      <c r="C55" s="29" t="s">
        <v>33</v>
      </c>
      <c r="D55" s="34"/>
      <c r="E55" s="34"/>
      <c r="F55" s="27" t="str">
        <f>IF(E18="","",E18)</f>
        <v>Vyplň údaj</v>
      </c>
      <c r="G55" s="34"/>
      <c r="H55" s="34"/>
      <c r="I55" s="95" t="s">
        <v>38</v>
      </c>
      <c r="J55" s="32" t="str">
        <f>E24</f>
        <v xml:space="preserve"> </v>
      </c>
      <c r="K55" s="34"/>
      <c r="L55" s="94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pans="1:47" s="2" customFormat="1" ht="10.35" customHeight="1">
      <c r="A56" s="34"/>
      <c r="B56" s="35"/>
      <c r="C56" s="34"/>
      <c r="D56" s="34"/>
      <c r="E56" s="34"/>
      <c r="F56" s="34"/>
      <c r="G56" s="34"/>
      <c r="H56" s="34"/>
      <c r="I56" s="93"/>
      <c r="J56" s="34"/>
      <c r="K56" s="34"/>
      <c r="L56" s="94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pans="1:47" s="2" customFormat="1" ht="29.25" customHeight="1">
      <c r="A57" s="34"/>
      <c r="B57" s="35"/>
      <c r="C57" s="115" t="s">
        <v>92</v>
      </c>
      <c r="D57" s="106"/>
      <c r="E57" s="106"/>
      <c r="F57" s="106"/>
      <c r="G57" s="106"/>
      <c r="H57" s="106"/>
      <c r="I57" s="116"/>
      <c r="J57" s="117" t="s">
        <v>93</v>
      </c>
      <c r="K57" s="106"/>
      <c r="L57" s="94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pans="1:47" s="2" customFormat="1" ht="10.35" customHeight="1">
      <c r="A58" s="34"/>
      <c r="B58" s="35"/>
      <c r="C58" s="34"/>
      <c r="D58" s="34"/>
      <c r="E58" s="34"/>
      <c r="F58" s="34"/>
      <c r="G58" s="34"/>
      <c r="H58" s="34"/>
      <c r="I58" s="93"/>
      <c r="J58" s="34"/>
      <c r="K58" s="34"/>
      <c r="L58" s="94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pans="1:47" s="2" customFormat="1" ht="22.9" customHeight="1">
      <c r="A59" s="34"/>
      <c r="B59" s="35"/>
      <c r="C59" s="118" t="s">
        <v>73</v>
      </c>
      <c r="D59" s="34"/>
      <c r="E59" s="34"/>
      <c r="F59" s="34"/>
      <c r="G59" s="34"/>
      <c r="H59" s="34"/>
      <c r="I59" s="93"/>
      <c r="J59" s="68">
        <f>J85</f>
        <v>0</v>
      </c>
      <c r="K59" s="34"/>
      <c r="L59" s="94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U59" s="19" t="s">
        <v>94</v>
      </c>
    </row>
    <row r="60" spans="1:47" s="9" customFormat="1" ht="24.95" customHeight="1">
      <c r="B60" s="119"/>
      <c r="D60" s="120" t="s">
        <v>95</v>
      </c>
      <c r="E60" s="121"/>
      <c r="F60" s="121"/>
      <c r="G60" s="121"/>
      <c r="H60" s="121"/>
      <c r="I60" s="122"/>
      <c r="J60" s="123">
        <f>J86</f>
        <v>0</v>
      </c>
      <c r="L60" s="119"/>
    </row>
    <row r="61" spans="1:47" s="10" customFormat="1" ht="19.899999999999999" customHeight="1">
      <c r="B61" s="124"/>
      <c r="D61" s="125" t="s">
        <v>96</v>
      </c>
      <c r="E61" s="126"/>
      <c r="F61" s="126"/>
      <c r="G61" s="126"/>
      <c r="H61" s="126"/>
      <c r="I61" s="127"/>
      <c r="J61" s="128">
        <f>J87</f>
        <v>0</v>
      </c>
      <c r="L61" s="124"/>
    </row>
    <row r="62" spans="1:47" s="10" customFormat="1" ht="14.85" customHeight="1">
      <c r="B62" s="124"/>
      <c r="D62" s="125" t="s">
        <v>97</v>
      </c>
      <c r="E62" s="126"/>
      <c r="F62" s="126"/>
      <c r="G62" s="126"/>
      <c r="H62" s="126"/>
      <c r="I62" s="127"/>
      <c r="J62" s="128">
        <f>J180</f>
        <v>0</v>
      </c>
      <c r="L62" s="124"/>
    </row>
    <row r="63" spans="1:47" s="10" customFormat="1" ht="19.899999999999999" customHeight="1">
      <c r="B63" s="124"/>
      <c r="D63" s="125" t="s">
        <v>99</v>
      </c>
      <c r="E63" s="126"/>
      <c r="F63" s="126"/>
      <c r="G63" s="126"/>
      <c r="H63" s="126"/>
      <c r="I63" s="127"/>
      <c r="J63" s="128">
        <f>J185</f>
        <v>0</v>
      </c>
      <c r="L63" s="124"/>
    </row>
    <row r="64" spans="1:47" s="10" customFormat="1" ht="19.899999999999999" customHeight="1">
      <c r="B64" s="124"/>
      <c r="D64" s="125" t="s">
        <v>100</v>
      </c>
      <c r="E64" s="126"/>
      <c r="F64" s="126"/>
      <c r="G64" s="126"/>
      <c r="H64" s="126"/>
      <c r="I64" s="127"/>
      <c r="J64" s="128">
        <f>J202</f>
        <v>0</v>
      </c>
      <c r="L64" s="124"/>
    </row>
    <row r="65" spans="1:31" s="10" customFormat="1" ht="19.899999999999999" customHeight="1">
      <c r="B65" s="124"/>
      <c r="D65" s="125" t="s">
        <v>102</v>
      </c>
      <c r="E65" s="126"/>
      <c r="F65" s="126"/>
      <c r="G65" s="126"/>
      <c r="H65" s="126"/>
      <c r="I65" s="127"/>
      <c r="J65" s="128">
        <f>J335</f>
        <v>0</v>
      </c>
      <c r="L65" s="124"/>
    </row>
    <row r="66" spans="1:31" s="2" customFormat="1" ht="21.75" customHeight="1">
      <c r="A66" s="34"/>
      <c r="B66" s="35"/>
      <c r="C66" s="34"/>
      <c r="D66" s="34"/>
      <c r="E66" s="34"/>
      <c r="F66" s="34"/>
      <c r="G66" s="34"/>
      <c r="H66" s="34"/>
      <c r="I66" s="93"/>
      <c r="J66" s="34"/>
      <c r="K66" s="34"/>
      <c r="L66" s="94"/>
      <c r="S66" s="34"/>
      <c r="T66" s="34"/>
      <c r="U66" s="34"/>
      <c r="V66" s="34"/>
      <c r="W66" s="34"/>
      <c r="X66" s="34"/>
      <c r="Y66" s="34"/>
      <c r="Z66" s="34"/>
      <c r="AA66" s="34"/>
      <c r="AB66" s="34"/>
      <c r="AC66" s="34"/>
      <c r="AD66" s="34"/>
      <c r="AE66" s="34"/>
    </row>
    <row r="67" spans="1:31" s="2" customFormat="1" ht="6.95" customHeight="1">
      <c r="A67" s="34"/>
      <c r="B67" s="44"/>
      <c r="C67" s="45"/>
      <c r="D67" s="45"/>
      <c r="E67" s="45"/>
      <c r="F67" s="45"/>
      <c r="G67" s="45"/>
      <c r="H67" s="45"/>
      <c r="I67" s="113"/>
      <c r="J67" s="45"/>
      <c r="K67" s="45"/>
      <c r="L67" s="94"/>
      <c r="S67" s="34"/>
      <c r="T67" s="34"/>
      <c r="U67" s="34"/>
      <c r="V67" s="34"/>
      <c r="W67" s="34"/>
      <c r="X67" s="34"/>
      <c r="Y67" s="34"/>
      <c r="Z67" s="34"/>
      <c r="AA67" s="34"/>
      <c r="AB67" s="34"/>
      <c r="AC67" s="34"/>
      <c r="AD67" s="34"/>
      <c r="AE67" s="34"/>
    </row>
    <row r="71" spans="1:31" s="2" customFormat="1" ht="6.95" customHeight="1">
      <c r="A71" s="34"/>
      <c r="B71" s="46"/>
      <c r="C71" s="47"/>
      <c r="D71" s="47"/>
      <c r="E71" s="47"/>
      <c r="F71" s="47"/>
      <c r="G71" s="47"/>
      <c r="H71" s="47"/>
      <c r="I71" s="114"/>
      <c r="J71" s="47"/>
      <c r="K71" s="47"/>
      <c r="L71" s="94"/>
      <c r="S71" s="34"/>
      <c r="T71" s="34"/>
      <c r="U71" s="34"/>
      <c r="V71" s="34"/>
      <c r="W71" s="34"/>
      <c r="X71" s="34"/>
      <c r="Y71" s="34"/>
      <c r="Z71" s="34"/>
      <c r="AA71" s="34"/>
      <c r="AB71" s="34"/>
      <c r="AC71" s="34"/>
      <c r="AD71" s="34"/>
      <c r="AE71" s="34"/>
    </row>
    <row r="72" spans="1:31" s="2" customFormat="1" ht="24.95" customHeight="1">
      <c r="A72" s="34"/>
      <c r="B72" s="35"/>
      <c r="C72" s="23" t="s">
        <v>103</v>
      </c>
      <c r="D72" s="34"/>
      <c r="E72" s="34"/>
      <c r="F72" s="34"/>
      <c r="G72" s="34"/>
      <c r="H72" s="34"/>
      <c r="I72" s="93"/>
      <c r="J72" s="34"/>
      <c r="K72" s="34"/>
      <c r="L72" s="94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</row>
    <row r="73" spans="1:31" s="2" customFormat="1" ht="6.95" customHeight="1">
      <c r="A73" s="34"/>
      <c r="B73" s="35"/>
      <c r="C73" s="34"/>
      <c r="D73" s="34"/>
      <c r="E73" s="34"/>
      <c r="F73" s="34"/>
      <c r="G73" s="34"/>
      <c r="H73" s="34"/>
      <c r="I73" s="93"/>
      <c r="J73" s="34"/>
      <c r="K73" s="34"/>
      <c r="L73" s="94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</row>
    <row r="74" spans="1:31" s="2" customFormat="1" ht="12" customHeight="1">
      <c r="A74" s="34"/>
      <c r="B74" s="35"/>
      <c r="C74" s="29" t="s">
        <v>16</v>
      </c>
      <c r="D74" s="34"/>
      <c r="E74" s="34"/>
      <c r="F74" s="34"/>
      <c r="G74" s="34"/>
      <c r="H74" s="34"/>
      <c r="I74" s="93"/>
      <c r="J74" s="34"/>
      <c r="K74" s="34"/>
      <c r="L74" s="94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</row>
    <row r="75" spans="1:31" s="2" customFormat="1" ht="16.5" customHeight="1">
      <c r="A75" s="34"/>
      <c r="B75" s="35"/>
      <c r="C75" s="34"/>
      <c r="D75" s="34"/>
      <c r="E75" s="335" t="str">
        <f>E7</f>
        <v>Kostelec nad Orlicí - Rekonstrukce ulice Michalcova a Fr.Zoubka</v>
      </c>
      <c r="F75" s="336"/>
      <c r="G75" s="336"/>
      <c r="H75" s="336"/>
      <c r="I75" s="93"/>
      <c r="J75" s="34"/>
      <c r="K75" s="34"/>
      <c r="L75" s="94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6" spans="1:31" s="2" customFormat="1" ht="12" customHeight="1">
      <c r="A76" s="34"/>
      <c r="B76" s="35"/>
      <c r="C76" s="29" t="s">
        <v>89</v>
      </c>
      <c r="D76" s="34"/>
      <c r="E76" s="34"/>
      <c r="F76" s="34"/>
      <c r="G76" s="34"/>
      <c r="H76" s="34"/>
      <c r="I76" s="93"/>
      <c r="J76" s="34"/>
      <c r="K76" s="34"/>
      <c r="L76" s="94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6.5" customHeight="1">
      <c r="A77" s="34"/>
      <c r="B77" s="35"/>
      <c r="C77" s="34"/>
      <c r="D77" s="34"/>
      <c r="E77" s="316" t="str">
        <f>E9</f>
        <v>SO 302 - Vodovod</v>
      </c>
      <c r="F77" s="337"/>
      <c r="G77" s="337"/>
      <c r="H77" s="337"/>
      <c r="I77" s="93"/>
      <c r="J77" s="34"/>
      <c r="K77" s="34"/>
      <c r="L77" s="94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pans="1:31" s="2" customFormat="1" ht="6.95" customHeight="1">
      <c r="A78" s="34"/>
      <c r="B78" s="35"/>
      <c r="C78" s="34"/>
      <c r="D78" s="34"/>
      <c r="E78" s="34"/>
      <c r="F78" s="34"/>
      <c r="G78" s="34"/>
      <c r="H78" s="34"/>
      <c r="I78" s="93"/>
      <c r="J78" s="34"/>
      <c r="K78" s="34"/>
      <c r="L78" s="94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</row>
    <row r="79" spans="1:31" s="2" customFormat="1" ht="12" customHeight="1">
      <c r="A79" s="34"/>
      <c r="B79" s="35"/>
      <c r="C79" s="29" t="s">
        <v>23</v>
      </c>
      <c r="D79" s="34"/>
      <c r="E79" s="34"/>
      <c r="F79" s="27" t="str">
        <f>F12</f>
        <v xml:space="preserve">Kostelec nad Orlicí </v>
      </c>
      <c r="G79" s="34"/>
      <c r="H79" s="34"/>
      <c r="I79" s="95" t="s">
        <v>25</v>
      </c>
      <c r="J79" s="52" t="str">
        <f>IF(J12="","",J12)</f>
        <v>10. 12. 2016</v>
      </c>
      <c r="K79" s="34"/>
      <c r="L79" s="94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</row>
    <row r="80" spans="1:31" s="2" customFormat="1" ht="6.95" customHeight="1">
      <c r="A80" s="34"/>
      <c r="B80" s="35"/>
      <c r="C80" s="34"/>
      <c r="D80" s="34"/>
      <c r="E80" s="34"/>
      <c r="F80" s="34"/>
      <c r="G80" s="34"/>
      <c r="H80" s="34"/>
      <c r="I80" s="93"/>
      <c r="J80" s="34"/>
      <c r="K80" s="34"/>
      <c r="L80" s="94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</row>
    <row r="81" spans="1:65" s="2" customFormat="1" ht="15.2" customHeight="1">
      <c r="A81" s="34"/>
      <c r="B81" s="35"/>
      <c r="C81" s="29" t="s">
        <v>29</v>
      </c>
      <c r="D81" s="34"/>
      <c r="E81" s="34"/>
      <c r="F81" s="27" t="str">
        <f>E15</f>
        <v>Město Kostelec nad Orlicí, Palackého náměstí 38</v>
      </c>
      <c r="G81" s="34"/>
      <c r="H81" s="34"/>
      <c r="I81" s="95" t="s">
        <v>35</v>
      </c>
      <c r="J81" s="32" t="str">
        <f>E21</f>
        <v xml:space="preserve"> </v>
      </c>
      <c r="K81" s="34"/>
      <c r="L81" s="94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65" s="2" customFormat="1" ht="15.2" customHeight="1">
      <c r="A82" s="34"/>
      <c r="B82" s="35"/>
      <c r="C82" s="29" t="s">
        <v>33</v>
      </c>
      <c r="D82" s="34"/>
      <c r="E82" s="34"/>
      <c r="F82" s="27" t="str">
        <f>IF(E18="","",E18)</f>
        <v>Vyplň údaj</v>
      </c>
      <c r="G82" s="34"/>
      <c r="H82" s="34"/>
      <c r="I82" s="95" t="s">
        <v>38</v>
      </c>
      <c r="J82" s="32" t="str">
        <f>E24</f>
        <v xml:space="preserve"> </v>
      </c>
      <c r="K82" s="34"/>
      <c r="L82" s="94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65" s="2" customFormat="1" ht="10.35" customHeight="1">
      <c r="A83" s="34"/>
      <c r="B83" s="35"/>
      <c r="C83" s="34"/>
      <c r="D83" s="34"/>
      <c r="E83" s="34"/>
      <c r="F83" s="34"/>
      <c r="G83" s="34"/>
      <c r="H83" s="34"/>
      <c r="I83" s="93"/>
      <c r="J83" s="34"/>
      <c r="K83" s="34"/>
      <c r="L83" s="94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65" s="11" customFormat="1" ht="29.25" customHeight="1">
      <c r="A84" s="129"/>
      <c r="B84" s="130"/>
      <c r="C84" s="131" t="s">
        <v>104</v>
      </c>
      <c r="D84" s="132" t="s">
        <v>60</v>
      </c>
      <c r="E84" s="132" t="s">
        <v>56</v>
      </c>
      <c r="F84" s="132" t="s">
        <v>57</v>
      </c>
      <c r="G84" s="132" t="s">
        <v>105</v>
      </c>
      <c r="H84" s="132" t="s">
        <v>106</v>
      </c>
      <c r="I84" s="133" t="s">
        <v>107</v>
      </c>
      <c r="J84" s="134" t="s">
        <v>93</v>
      </c>
      <c r="K84" s="135" t="s">
        <v>108</v>
      </c>
      <c r="L84" s="136"/>
      <c r="M84" s="59" t="s">
        <v>3</v>
      </c>
      <c r="N84" s="60" t="s">
        <v>45</v>
      </c>
      <c r="O84" s="60" t="s">
        <v>109</v>
      </c>
      <c r="P84" s="60" t="s">
        <v>110</v>
      </c>
      <c r="Q84" s="60" t="s">
        <v>111</v>
      </c>
      <c r="R84" s="60" t="s">
        <v>112</v>
      </c>
      <c r="S84" s="60" t="s">
        <v>113</v>
      </c>
      <c r="T84" s="61" t="s">
        <v>114</v>
      </c>
      <c r="U84" s="129"/>
      <c r="V84" s="129"/>
      <c r="W84" s="129"/>
      <c r="X84" s="129"/>
      <c r="Y84" s="129"/>
      <c r="Z84" s="129"/>
      <c r="AA84" s="129"/>
      <c r="AB84" s="129"/>
      <c r="AC84" s="129"/>
      <c r="AD84" s="129"/>
      <c r="AE84" s="129"/>
    </row>
    <row r="85" spans="1:65" s="2" customFormat="1" ht="22.9" customHeight="1">
      <c r="A85" s="34"/>
      <c r="B85" s="35"/>
      <c r="C85" s="66" t="s">
        <v>115</v>
      </c>
      <c r="D85" s="34"/>
      <c r="E85" s="34"/>
      <c r="F85" s="34"/>
      <c r="G85" s="34"/>
      <c r="H85" s="34"/>
      <c r="I85" s="93"/>
      <c r="J85" s="137">
        <f>BK85</f>
        <v>0</v>
      </c>
      <c r="K85" s="34"/>
      <c r="L85" s="35"/>
      <c r="M85" s="62"/>
      <c r="N85" s="53"/>
      <c r="O85" s="63"/>
      <c r="P85" s="138">
        <f>P86</f>
        <v>0</v>
      </c>
      <c r="Q85" s="63"/>
      <c r="R85" s="138">
        <f>R86</f>
        <v>574.17997369999989</v>
      </c>
      <c r="S85" s="63"/>
      <c r="T85" s="139">
        <f>T86</f>
        <v>0</v>
      </c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  <c r="AT85" s="19" t="s">
        <v>74</v>
      </c>
      <c r="AU85" s="19" t="s">
        <v>94</v>
      </c>
      <c r="BK85" s="140">
        <f>BK86</f>
        <v>0</v>
      </c>
    </row>
    <row r="86" spans="1:65" s="12" customFormat="1" ht="25.9" customHeight="1">
      <c r="B86" s="141"/>
      <c r="D86" s="142" t="s">
        <v>74</v>
      </c>
      <c r="E86" s="143" t="s">
        <v>116</v>
      </c>
      <c r="F86" s="143" t="s">
        <v>117</v>
      </c>
      <c r="I86" s="144"/>
      <c r="J86" s="145">
        <f>BK86</f>
        <v>0</v>
      </c>
      <c r="L86" s="141"/>
      <c r="M86" s="146"/>
      <c r="N86" s="147"/>
      <c r="O86" s="147"/>
      <c r="P86" s="148">
        <f>P87+P185+P202+P335</f>
        <v>0</v>
      </c>
      <c r="Q86" s="147"/>
      <c r="R86" s="148">
        <f>R87+R185+R202+R335</f>
        <v>574.17997369999989</v>
      </c>
      <c r="S86" s="147"/>
      <c r="T86" s="149">
        <f>T87+T185+T202+T335</f>
        <v>0</v>
      </c>
      <c r="AR86" s="142" t="s">
        <v>22</v>
      </c>
      <c r="AT86" s="150" t="s">
        <v>74</v>
      </c>
      <c r="AU86" s="150" t="s">
        <v>75</v>
      </c>
      <c r="AY86" s="142" t="s">
        <v>118</v>
      </c>
      <c r="BK86" s="151">
        <f>BK87+BK185+BK202+BK335</f>
        <v>0</v>
      </c>
    </row>
    <row r="87" spans="1:65" s="12" customFormat="1" ht="22.9" customHeight="1">
      <c r="B87" s="141"/>
      <c r="D87" s="142" t="s">
        <v>74</v>
      </c>
      <c r="E87" s="152" t="s">
        <v>22</v>
      </c>
      <c r="F87" s="152" t="s">
        <v>119</v>
      </c>
      <c r="I87" s="144"/>
      <c r="J87" s="153">
        <f>BK87</f>
        <v>0</v>
      </c>
      <c r="L87" s="141"/>
      <c r="M87" s="146"/>
      <c r="N87" s="147"/>
      <c r="O87" s="147"/>
      <c r="P87" s="148">
        <f>P88+SUM(P89:P180)</f>
        <v>0</v>
      </c>
      <c r="Q87" s="147"/>
      <c r="R87" s="148">
        <f>R88+SUM(R89:R180)</f>
        <v>529.69589399999995</v>
      </c>
      <c r="S87" s="147"/>
      <c r="T87" s="149">
        <f>T88+SUM(T89:T180)</f>
        <v>0</v>
      </c>
      <c r="AR87" s="142" t="s">
        <v>22</v>
      </c>
      <c r="AT87" s="150" t="s">
        <v>74</v>
      </c>
      <c r="AU87" s="150" t="s">
        <v>22</v>
      </c>
      <c r="AY87" s="142" t="s">
        <v>118</v>
      </c>
      <c r="BK87" s="151">
        <f>BK88+SUM(BK89:BK180)</f>
        <v>0</v>
      </c>
    </row>
    <row r="88" spans="1:65" s="2" customFormat="1" ht="55.5" customHeight="1">
      <c r="A88" s="34"/>
      <c r="B88" s="154"/>
      <c r="C88" s="155" t="s">
        <v>22</v>
      </c>
      <c r="D88" s="155" t="s">
        <v>120</v>
      </c>
      <c r="E88" s="156" t="s">
        <v>417</v>
      </c>
      <c r="F88" s="157" t="s">
        <v>418</v>
      </c>
      <c r="G88" s="158" t="s">
        <v>236</v>
      </c>
      <c r="H88" s="159">
        <v>2.7</v>
      </c>
      <c r="I88" s="160"/>
      <c r="J88" s="161">
        <f>ROUND(I88*H88,2)</f>
        <v>0</v>
      </c>
      <c r="K88" s="162"/>
      <c r="L88" s="35"/>
      <c r="M88" s="163" t="s">
        <v>3</v>
      </c>
      <c r="N88" s="164" t="s">
        <v>46</v>
      </c>
      <c r="O88" s="55"/>
      <c r="P88" s="165">
        <f>O88*H88</f>
        <v>0</v>
      </c>
      <c r="Q88" s="165">
        <v>8.6800000000000002E-3</v>
      </c>
      <c r="R88" s="165">
        <f>Q88*H88</f>
        <v>2.3436000000000002E-2</v>
      </c>
      <c r="S88" s="165">
        <v>0</v>
      </c>
      <c r="T88" s="166">
        <f>S88*H88</f>
        <v>0</v>
      </c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R88" s="167" t="s">
        <v>124</v>
      </c>
      <c r="AT88" s="167" t="s">
        <v>120</v>
      </c>
      <c r="AU88" s="167" t="s">
        <v>84</v>
      </c>
      <c r="AY88" s="19" t="s">
        <v>118</v>
      </c>
      <c r="BE88" s="168">
        <f>IF(N88="základní",J88,0)</f>
        <v>0</v>
      </c>
      <c r="BF88" s="168">
        <f>IF(N88="snížená",J88,0)</f>
        <v>0</v>
      </c>
      <c r="BG88" s="168">
        <f>IF(N88="zákl. přenesená",J88,0)</f>
        <v>0</v>
      </c>
      <c r="BH88" s="168">
        <f>IF(N88="sníž. přenesená",J88,0)</f>
        <v>0</v>
      </c>
      <c r="BI88" s="168">
        <f>IF(N88="nulová",J88,0)</f>
        <v>0</v>
      </c>
      <c r="BJ88" s="19" t="s">
        <v>22</v>
      </c>
      <c r="BK88" s="168">
        <f>ROUND(I88*H88,2)</f>
        <v>0</v>
      </c>
      <c r="BL88" s="19" t="s">
        <v>124</v>
      </c>
      <c r="BM88" s="167" t="s">
        <v>419</v>
      </c>
    </row>
    <row r="89" spans="1:65" s="2" customFormat="1" ht="58.5">
      <c r="A89" s="34"/>
      <c r="B89" s="35"/>
      <c r="C89" s="34"/>
      <c r="D89" s="169" t="s">
        <v>126</v>
      </c>
      <c r="E89" s="34"/>
      <c r="F89" s="170" t="s">
        <v>420</v>
      </c>
      <c r="G89" s="34"/>
      <c r="H89" s="34"/>
      <c r="I89" s="93"/>
      <c r="J89" s="34"/>
      <c r="K89" s="34"/>
      <c r="L89" s="35"/>
      <c r="M89" s="171"/>
      <c r="N89" s="172"/>
      <c r="O89" s="55"/>
      <c r="P89" s="55"/>
      <c r="Q89" s="55"/>
      <c r="R89" s="55"/>
      <c r="S89" s="55"/>
      <c r="T89" s="56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T89" s="19" t="s">
        <v>126</v>
      </c>
      <c r="AU89" s="19" t="s">
        <v>84</v>
      </c>
    </row>
    <row r="90" spans="1:65" s="13" customFormat="1" ht="11.25">
      <c r="B90" s="173"/>
      <c r="D90" s="169" t="s">
        <v>127</v>
      </c>
      <c r="E90" s="174" t="s">
        <v>3</v>
      </c>
      <c r="F90" s="175" t="s">
        <v>421</v>
      </c>
      <c r="H90" s="176">
        <v>2.7</v>
      </c>
      <c r="I90" s="177"/>
      <c r="L90" s="173"/>
      <c r="M90" s="178"/>
      <c r="N90" s="179"/>
      <c r="O90" s="179"/>
      <c r="P90" s="179"/>
      <c r="Q90" s="179"/>
      <c r="R90" s="179"/>
      <c r="S90" s="179"/>
      <c r="T90" s="180"/>
      <c r="AT90" s="174" t="s">
        <v>127</v>
      </c>
      <c r="AU90" s="174" t="s">
        <v>84</v>
      </c>
      <c r="AV90" s="13" t="s">
        <v>84</v>
      </c>
      <c r="AW90" s="13" t="s">
        <v>37</v>
      </c>
      <c r="AX90" s="13" t="s">
        <v>22</v>
      </c>
      <c r="AY90" s="174" t="s">
        <v>118</v>
      </c>
    </row>
    <row r="91" spans="1:65" s="14" customFormat="1" ht="11.25">
      <c r="B91" s="181"/>
      <c r="D91" s="169" t="s">
        <v>127</v>
      </c>
      <c r="E91" s="182" t="s">
        <v>3</v>
      </c>
      <c r="F91" s="183" t="s">
        <v>422</v>
      </c>
      <c r="H91" s="182" t="s">
        <v>3</v>
      </c>
      <c r="I91" s="184"/>
      <c r="L91" s="181"/>
      <c r="M91" s="185"/>
      <c r="N91" s="186"/>
      <c r="O91" s="186"/>
      <c r="P91" s="186"/>
      <c r="Q91" s="186"/>
      <c r="R91" s="186"/>
      <c r="S91" s="186"/>
      <c r="T91" s="187"/>
      <c r="AT91" s="182" t="s">
        <v>127</v>
      </c>
      <c r="AU91" s="182" t="s">
        <v>84</v>
      </c>
      <c r="AV91" s="14" t="s">
        <v>22</v>
      </c>
      <c r="AW91" s="14" t="s">
        <v>37</v>
      </c>
      <c r="AX91" s="14" t="s">
        <v>75</v>
      </c>
      <c r="AY91" s="182" t="s">
        <v>118</v>
      </c>
    </row>
    <row r="92" spans="1:65" s="2" customFormat="1" ht="55.5" customHeight="1">
      <c r="A92" s="34"/>
      <c r="B92" s="154"/>
      <c r="C92" s="155" t="s">
        <v>84</v>
      </c>
      <c r="D92" s="155" t="s">
        <v>120</v>
      </c>
      <c r="E92" s="156" t="s">
        <v>423</v>
      </c>
      <c r="F92" s="157" t="s">
        <v>418</v>
      </c>
      <c r="G92" s="158" t="s">
        <v>236</v>
      </c>
      <c r="H92" s="159">
        <v>8.1</v>
      </c>
      <c r="I92" s="160"/>
      <c r="J92" s="161">
        <f>ROUND(I92*H92,2)</f>
        <v>0</v>
      </c>
      <c r="K92" s="162"/>
      <c r="L92" s="35"/>
      <c r="M92" s="163" t="s">
        <v>3</v>
      </c>
      <c r="N92" s="164" t="s">
        <v>46</v>
      </c>
      <c r="O92" s="55"/>
      <c r="P92" s="165">
        <f>O92*H92</f>
        <v>0</v>
      </c>
      <c r="Q92" s="165">
        <v>3.6900000000000002E-2</v>
      </c>
      <c r="R92" s="165">
        <f>Q92*H92</f>
        <v>0.29888999999999999</v>
      </c>
      <c r="S92" s="165">
        <v>0</v>
      </c>
      <c r="T92" s="166">
        <f>S92*H92</f>
        <v>0</v>
      </c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  <c r="AR92" s="167" t="s">
        <v>124</v>
      </c>
      <c r="AT92" s="167" t="s">
        <v>120</v>
      </c>
      <c r="AU92" s="167" t="s">
        <v>84</v>
      </c>
      <c r="AY92" s="19" t="s">
        <v>118</v>
      </c>
      <c r="BE92" s="168">
        <f>IF(N92="základní",J92,0)</f>
        <v>0</v>
      </c>
      <c r="BF92" s="168">
        <f>IF(N92="snížená",J92,0)</f>
        <v>0</v>
      </c>
      <c r="BG92" s="168">
        <f>IF(N92="zákl. přenesená",J92,0)</f>
        <v>0</v>
      </c>
      <c r="BH92" s="168">
        <f>IF(N92="sníž. přenesená",J92,0)</f>
        <v>0</v>
      </c>
      <c r="BI92" s="168">
        <f>IF(N92="nulová",J92,0)</f>
        <v>0</v>
      </c>
      <c r="BJ92" s="19" t="s">
        <v>22</v>
      </c>
      <c r="BK92" s="168">
        <f>ROUND(I92*H92,2)</f>
        <v>0</v>
      </c>
      <c r="BL92" s="19" t="s">
        <v>124</v>
      </c>
      <c r="BM92" s="167" t="s">
        <v>424</v>
      </c>
    </row>
    <row r="93" spans="1:65" s="2" customFormat="1" ht="58.5">
      <c r="A93" s="34"/>
      <c r="B93" s="35"/>
      <c r="C93" s="34"/>
      <c r="D93" s="169" t="s">
        <v>126</v>
      </c>
      <c r="E93" s="34"/>
      <c r="F93" s="170" t="s">
        <v>425</v>
      </c>
      <c r="G93" s="34"/>
      <c r="H93" s="34"/>
      <c r="I93" s="93"/>
      <c r="J93" s="34"/>
      <c r="K93" s="34"/>
      <c r="L93" s="35"/>
      <c r="M93" s="171"/>
      <c r="N93" s="172"/>
      <c r="O93" s="55"/>
      <c r="P93" s="55"/>
      <c r="Q93" s="55"/>
      <c r="R93" s="55"/>
      <c r="S93" s="55"/>
      <c r="T93" s="56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T93" s="19" t="s">
        <v>126</v>
      </c>
      <c r="AU93" s="19" t="s">
        <v>84</v>
      </c>
    </row>
    <row r="94" spans="1:65" s="13" customFormat="1" ht="11.25">
      <c r="B94" s="173"/>
      <c r="D94" s="169" t="s">
        <v>127</v>
      </c>
      <c r="E94" s="174" t="s">
        <v>3</v>
      </c>
      <c r="F94" s="175" t="s">
        <v>426</v>
      </c>
      <c r="H94" s="176">
        <v>8.1</v>
      </c>
      <c r="I94" s="177"/>
      <c r="L94" s="173"/>
      <c r="M94" s="178"/>
      <c r="N94" s="179"/>
      <c r="O94" s="179"/>
      <c r="P94" s="179"/>
      <c r="Q94" s="179"/>
      <c r="R94" s="179"/>
      <c r="S94" s="179"/>
      <c r="T94" s="180"/>
      <c r="AT94" s="174" t="s">
        <v>127</v>
      </c>
      <c r="AU94" s="174" t="s">
        <v>84</v>
      </c>
      <c r="AV94" s="13" t="s">
        <v>84</v>
      </c>
      <c r="AW94" s="13" t="s">
        <v>37</v>
      </c>
      <c r="AX94" s="13" t="s">
        <v>22</v>
      </c>
      <c r="AY94" s="174" t="s">
        <v>118</v>
      </c>
    </row>
    <row r="95" spans="1:65" s="14" customFormat="1" ht="11.25">
      <c r="B95" s="181"/>
      <c r="D95" s="169" t="s">
        <v>127</v>
      </c>
      <c r="E95" s="182" t="s">
        <v>3</v>
      </c>
      <c r="F95" s="183" t="s">
        <v>422</v>
      </c>
      <c r="H95" s="182" t="s">
        <v>3</v>
      </c>
      <c r="I95" s="184"/>
      <c r="L95" s="181"/>
      <c r="M95" s="185"/>
      <c r="N95" s="186"/>
      <c r="O95" s="186"/>
      <c r="P95" s="186"/>
      <c r="Q95" s="186"/>
      <c r="R95" s="186"/>
      <c r="S95" s="186"/>
      <c r="T95" s="187"/>
      <c r="AT95" s="182" t="s">
        <v>127</v>
      </c>
      <c r="AU95" s="182" t="s">
        <v>84</v>
      </c>
      <c r="AV95" s="14" t="s">
        <v>22</v>
      </c>
      <c r="AW95" s="14" t="s">
        <v>37</v>
      </c>
      <c r="AX95" s="14" t="s">
        <v>75</v>
      </c>
      <c r="AY95" s="182" t="s">
        <v>118</v>
      </c>
    </row>
    <row r="96" spans="1:65" s="2" customFormat="1" ht="33" customHeight="1">
      <c r="A96" s="34"/>
      <c r="B96" s="154"/>
      <c r="C96" s="155" t="s">
        <v>133</v>
      </c>
      <c r="D96" s="155" t="s">
        <v>120</v>
      </c>
      <c r="E96" s="156" t="s">
        <v>134</v>
      </c>
      <c r="F96" s="157" t="s">
        <v>135</v>
      </c>
      <c r="G96" s="158" t="s">
        <v>136</v>
      </c>
      <c r="H96" s="159">
        <v>171.50399999999999</v>
      </c>
      <c r="I96" s="160"/>
      <c r="J96" s="161">
        <f>ROUND(I96*H96,2)</f>
        <v>0</v>
      </c>
      <c r="K96" s="162"/>
      <c r="L96" s="35"/>
      <c r="M96" s="163" t="s">
        <v>3</v>
      </c>
      <c r="N96" s="164" t="s">
        <v>46</v>
      </c>
      <c r="O96" s="55"/>
      <c r="P96" s="165">
        <f>O96*H96</f>
        <v>0</v>
      </c>
      <c r="Q96" s="165">
        <v>0</v>
      </c>
      <c r="R96" s="165">
        <f>Q96*H96</f>
        <v>0</v>
      </c>
      <c r="S96" s="165">
        <v>0</v>
      </c>
      <c r="T96" s="166">
        <f>S96*H96</f>
        <v>0</v>
      </c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R96" s="167" t="s">
        <v>124</v>
      </c>
      <c r="AT96" s="167" t="s">
        <v>120</v>
      </c>
      <c r="AU96" s="167" t="s">
        <v>84</v>
      </c>
      <c r="AY96" s="19" t="s">
        <v>118</v>
      </c>
      <c r="BE96" s="168">
        <f>IF(N96="základní",J96,0)</f>
        <v>0</v>
      </c>
      <c r="BF96" s="168">
        <f>IF(N96="snížená",J96,0)</f>
        <v>0</v>
      </c>
      <c r="BG96" s="168">
        <f>IF(N96="zákl. přenesená",J96,0)</f>
        <v>0</v>
      </c>
      <c r="BH96" s="168">
        <f>IF(N96="sníž. přenesená",J96,0)</f>
        <v>0</v>
      </c>
      <c r="BI96" s="168">
        <f>IF(N96="nulová",J96,0)</f>
        <v>0</v>
      </c>
      <c r="BJ96" s="19" t="s">
        <v>22</v>
      </c>
      <c r="BK96" s="168">
        <f>ROUND(I96*H96,2)</f>
        <v>0</v>
      </c>
      <c r="BL96" s="19" t="s">
        <v>124</v>
      </c>
      <c r="BM96" s="167" t="s">
        <v>427</v>
      </c>
    </row>
    <row r="97" spans="1:65" s="2" customFormat="1" ht="29.25">
      <c r="A97" s="34"/>
      <c r="B97" s="35"/>
      <c r="C97" s="34"/>
      <c r="D97" s="169" t="s">
        <v>126</v>
      </c>
      <c r="E97" s="34"/>
      <c r="F97" s="170" t="s">
        <v>135</v>
      </c>
      <c r="G97" s="34"/>
      <c r="H97" s="34"/>
      <c r="I97" s="93"/>
      <c r="J97" s="34"/>
      <c r="K97" s="34"/>
      <c r="L97" s="35"/>
      <c r="M97" s="171"/>
      <c r="N97" s="172"/>
      <c r="O97" s="55"/>
      <c r="P97" s="55"/>
      <c r="Q97" s="55"/>
      <c r="R97" s="55"/>
      <c r="S97" s="55"/>
      <c r="T97" s="56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  <c r="AT97" s="19" t="s">
        <v>126</v>
      </c>
      <c r="AU97" s="19" t="s">
        <v>84</v>
      </c>
    </row>
    <row r="98" spans="1:65" s="14" customFormat="1" ht="11.25">
      <c r="B98" s="181"/>
      <c r="D98" s="169" t="s">
        <v>127</v>
      </c>
      <c r="E98" s="182" t="s">
        <v>3</v>
      </c>
      <c r="F98" s="183" t="s">
        <v>428</v>
      </c>
      <c r="H98" s="182" t="s">
        <v>3</v>
      </c>
      <c r="I98" s="184"/>
      <c r="L98" s="181"/>
      <c r="M98" s="185"/>
      <c r="N98" s="186"/>
      <c r="O98" s="186"/>
      <c r="P98" s="186"/>
      <c r="Q98" s="186"/>
      <c r="R98" s="186"/>
      <c r="S98" s="186"/>
      <c r="T98" s="187"/>
      <c r="AT98" s="182" t="s">
        <v>127</v>
      </c>
      <c r="AU98" s="182" t="s">
        <v>84</v>
      </c>
      <c r="AV98" s="14" t="s">
        <v>22</v>
      </c>
      <c r="AW98" s="14" t="s">
        <v>37</v>
      </c>
      <c r="AX98" s="14" t="s">
        <v>75</v>
      </c>
      <c r="AY98" s="182" t="s">
        <v>118</v>
      </c>
    </row>
    <row r="99" spans="1:65" s="13" customFormat="1" ht="11.25">
      <c r="B99" s="173"/>
      <c r="D99" s="169" t="s">
        <v>127</v>
      </c>
      <c r="E99" s="174" t="s">
        <v>3</v>
      </c>
      <c r="F99" s="175" t="s">
        <v>429</v>
      </c>
      <c r="H99" s="176">
        <v>55.35</v>
      </c>
      <c r="I99" s="177"/>
      <c r="L99" s="173"/>
      <c r="M99" s="178"/>
      <c r="N99" s="179"/>
      <c r="O99" s="179"/>
      <c r="P99" s="179"/>
      <c r="Q99" s="179"/>
      <c r="R99" s="179"/>
      <c r="S99" s="179"/>
      <c r="T99" s="180"/>
      <c r="AT99" s="174" t="s">
        <v>127</v>
      </c>
      <c r="AU99" s="174" t="s">
        <v>84</v>
      </c>
      <c r="AV99" s="13" t="s">
        <v>84</v>
      </c>
      <c r="AW99" s="13" t="s">
        <v>37</v>
      </c>
      <c r="AX99" s="13" t="s">
        <v>75</v>
      </c>
      <c r="AY99" s="174" t="s">
        <v>118</v>
      </c>
    </row>
    <row r="100" spans="1:65" s="15" customFormat="1" ht="11.25">
      <c r="B100" s="188"/>
      <c r="D100" s="169" t="s">
        <v>127</v>
      </c>
      <c r="E100" s="189" t="s">
        <v>3</v>
      </c>
      <c r="F100" s="190" t="s">
        <v>140</v>
      </c>
      <c r="H100" s="191">
        <v>55.35</v>
      </c>
      <c r="I100" s="192"/>
      <c r="L100" s="188"/>
      <c r="M100" s="193"/>
      <c r="N100" s="194"/>
      <c r="O100" s="194"/>
      <c r="P100" s="194"/>
      <c r="Q100" s="194"/>
      <c r="R100" s="194"/>
      <c r="S100" s="194"/>
      <c r="T100" s="195"/>
      <c r="AT100" s="189" t="s">
        <v>127</v>
      </c>
      <c r="AU100" s="189" t="s">
        <v>84</v>
      </c>
      <c r="AV100" s="15" t="s">
        <v>133</v>
      </c>
      <c r="AW100" s="15" t="s">
        <v>37</v>
      </c>
      <c r="AX100" s="15" t="s">
        <v>75</v>
      </c>
      <c r="AY100" s="189" t="s">
        <v>118</v>
      </c>
    </row>
    <row r="101" spans="1:65" s="14" customFormat="1" ht="11.25">
      <c r="B101" s="181"/>
      <c r="D101" s="169" t="s">
        <v>127</v>
      </c>
      <c r="E101" s="182" t="s">
        <v>3</v>
      </c>
      <c r="F101" s="183" t="s">
        <v>141</v>
      </c>
      <c r="H101" s="182" t="s">
        <v>3</v>
      </c>
      <c r="I101" s="184"/>
      <c r="L101" s="181"/>
      <c r="M101" s="185"/>
      <c r="N101" s="186"/>
      <c r="O101" s="186"/>
      <c r="P101" s="186"/>
      <c r="Q101" s="186"/>
      <c r="R101" s="186"/>
      <c r="S101" s="186"/>
      <c r="T101" s="187"/>
      <c r="AT101" s="182" t="s">
        <v>127</v>
      </c>
      <c r="AU101" s="182" t="s">
        <v>84</v>
      </c>
      <c r="AV101" s="14" t="s">
        <v>22</v>
      </c>
      <c r="AW101" s="14" t="s">
        <v>37</v>
      </c>
      <c r="AX101" s="14" t="s">
        <v>75</v>
      </c>
      <c r="AY101" s="182" t="s">
        <v>118</v>
      </c>
    </row>
    <row r="102" spans="1:65" s="13" customFormat="1" ht="11.25">
      <c r="B102" s="173"/>
      <c r="D102" s="169" t="s">
        <v>127</v>
      </c>
      <c r="E102" s="174" t="s">
        <v>3</v>
      </c>
      <c r="F102" s="175" t="s">
        <v>430</v>
      </c>
      <c r="H102" s="176">
        <v>224.64</v>
      </c>
      <c r="I102" s="177"/>
      <c r="L102" s="173"/>
      <c r="M102" s="178"/>
      <c r="N102" s="179"/>
      <c r="O102" s="179"/>
      <c r="P102" s="179"/>
      <c r="Q102" s="179"/>
      <c r="R102" s="179"/>
      <c r="S102" s="179"/>
      <c r="T102" s="180"/>
      <c r="AT102" s="174" t="s">
        <v>127</v>
      </c>
      <c r="AU102" s="174" t="s">
        <v>84</v>
      </c>
      <c r="AV102" s="13" t="s">
        <v>84</v>
      </c>
      <c r="AW102" s="13" t="s">
        <v>37</v>
      </c>
      <c r="AX102" s="13" t="s">
        <v>75</v>
      </c>
      <c r="AY102" s="174" t="s">
        <v>118</v>
      </c>
    </row>
    <row r="103" spans="1:65" s="15" customFormat="1" ht="11.25">
      <c r="B103" s="188"/>
      <c r="D103" s="169" t="s">
        <v>127</v>
      </c>
      <c r="E103" s="189" t="s">
        <v>3</v>
      </c>
      <c r="F103" s="190" t="s">
        <v>140</v>
      </c>
      <c r="H103" s="191">
        <v>224.64</v>
      </c>
      <c r="I103" s="192"/>
      <c r="L103" s="188"/>
      <c r="M103" s="193"/>
      <c r="N103" s="194"/>
      <c r="O103" s="194"/>
      <c r="P103" s="194"/>
      <c r="Q103" s="194"/>
      <c r="R103" s="194"/>
      <c r="S103" s="194"/>
      <c r="T103" s="195"/>
      <c r="AT103" s="189" t="s">
        <v>127</v>
      </c>
      <c r="AU103" s="189" t="s">
        <v>84</v>
      </c>
      <c r="AV103" s="15" t="s">
        <v>133</v>
      </c>
      <c r="AW103" s="15" t="s">
        <v>37</v>
      </c>
      <c r="AX103" s="15" t="s">
        <v>75</v>
      </c>
      <c r="AY103" s="189" t="s">
        <v>118</v>
      </c>
    </row>
    <row r="104" spans="1:65" s="13" customFormat="1" ht="11.25">
      <c r="B104" s="173"/>
      <c r="D104" s="169" t="s">
        <v>127</v>
      </c>
      <c r="E104" s="174" t="s">
        <v>3</v>
      </c>
      <c r="F104" s="175" t="s">
        <v>431</v>
      </c>
      <c r="H104" s="176">
        <v>5.85</v>
      </c>
      <c r="I104" s="177"/>
      <c r="L104" s="173"/>
      <c r="M104" s="178"/>
      <c r="N104" s="179"/>
      <c r="O104" s="179"/>
      <c r="P104" s="179"/>
      <c r="Q104" s="179"/>
      <c r="R104" s="179"/>
      <c r="S104" s="179"/>
      <c r="T104" s="180"/>
      <c r="AT104" s="174" t="s">
        <v>127</v>
      </c>
      <c r="AU104" s="174" t="s">
        <v>84</v>
      </c>
      <c r="AV104" s="13" t="s">
        <v>84</v>
      </c>
      <c r="AW104" s="13" t="s">
        <v>37</v>
      </c>
      <c r="AX104" s="13" t="s">
        <v>75</v>
      </c>
      <c r="AY104" s="174" t="s">
        <v>118</v>
      </c>
    </row>
    <row r="105" spans="1:65" s="15" customFormat="1" ht="11.25">
      <c r="B105" s="188"/>
      <c r="D105" s="169" t="s">
        <v>127</v>
      </c>
      <c r="E105" s="189" t="s">
        <v>3</v>
      </c>
      <c r="F105" s="190" t="s">
        <v>140</v>
      </c>
      <c r="H105" s="191">
        <v>5.85</v>
      </c>
      <c r="I105" s="192"/>
      <c r="L105" s="188"/>
      <c r="M105" s="193"/>
      <c r="N105" s="194"/>
      <c r="O105" s="194"/>
      <c r="P105" s="194"/>
      <c r="Q105" s="194"/>
      <c r="R105" s="194"/>
      <c r="S105" s="194"/>
      <c r="T105" s="195"/>
      <c r="AT105" s="189" t="s">
        <v>127</v>
      </c>
      <c r="AU105" s="189" t="s">
        <v>84</v>
      </c>
      <c r="AV105" s="15" t="s">
        <v>133</v>
      </c>
      <c r="AW105" s="15" t="s">
        <v>37</v>
      </c>
      <c r="AX105" s="15" t="s">
        <v>75</v>
      </c>
      <c r="AY105" s="189" t="s">
        <v>118</v>
      </c>
    </row>
    <row r="106" spans="1:65" s="16" customFormat="1" ht="11.25">
      <c r="B106" s="196"/>
      <c r="D106" s="169" t="s">
        <v>127</v>
      </c>
      <c r="E106" s="197" t="s">
        <v>3</v>
      </c>
      <c r="F106" s="198" t="s">
        <v>145</v>
      </c>
      <c r="H106" s="199">
        <v>285.84000000000003</v>
      </c>
      <c r="I106" s="200"/>
      <c r="L106" s="196"/>
      <c r="M106" s="201"/>
      <c r="N106" s="202"/>
      <c r="O106" s="202"/>
      <c r="P106" s="202"/>
      <c r="Q106" s="202"/>
      <c r="R106" s="202"/>
      <c r="S106" s="202"/>
      <c r="T106" s="203"/>
      <c r="AT106" s="197" t="s">
        <v>127</v>
      </c>
      <c r="AU106" s="197" t="s">
        <v>84</v>
      </c>
      <c r="AV106" s="16" t="s">
        <v>124</v>
      </c>
      <c r="AW106" s="16" t="s">
        <v>37</v>
      </c>
      <c r="AX106" s="16" t="s">
        <v>75</v>
      </c>
      <c r="AY106" s="197" t="s">
        <v>118</v>
      </c>
    </row>
    <row r="107" spans="1:65" s="13" customFormat="1" ht="11.25">
      <c r="B107" s="173"/>
      <c r="D107" s="169" t="s">
        <v>127</v>
      </c>
      <c r="E107" s="174" t="s">
        <v>3</v>
      </c>
      <c r="F107" s="175" t="s">
        <v>432</v>
      </c>
      <c r="H107" s="176">
        <v>171.50399999999999</v>
      </c>
      <c r="I107" s="177"/>
      <c r="L107" s="173"/>
      <c r="M107" s="178"/>
      <c r="N107" s="179"/>
      <c r="O107" s="179"/>
      <c r="P107" s="179"/>
      <c r="Q107" s="179"/>
      <c r="R107" s="179"/>
      <c r="S107" s="179"/>
      <c r="T107" s="180"/>
      <c r="AT107" s="174" t="s">
        <v>127</v>
      </c>
      <c r="AU107" s="174" t="s">
        <v>84</v>
      </c>
      <c r="AV107" s="13" t="s">
        <v>84</v>
      </c>
      <c r="AW107" s="13" t="s">
        <v>37</v>
      </c>
      <c r="AX107" s="13" t="s">
        <v>22</v>
      </c>
      <c r="AY107" s="174" t="s">
        <v>118</v>
      </c>
    </row>
    <row r="108" spans="1:65" s="14" customFormat="1" ht="11.25">
      <c r="B108" s="181"/>
      <c r="D108" s="169" t="s">
        <v>127</v>
      </c>
      <c r="E108" s="182" t="s">
        <v>3</v>
      </c>
      <c r="F108" s="183" t="s">
        <v>422</v>
      </c>
      <c r="H108" s="182" t="s">
        <v>3</v>
      </c>
      <c r="I108" s="184"/>
      <c r="L108" s="181"/>
      <c r="M108" s="185"/>
      <c r="N108" s="186"/>
      <c r="O108" s="186"/>
      <c r="P108" s="186"/>
      <c r="Q108" s="186"/>
      <c r="R108" s="186"/>
      <c r="S108" s="186"/>
      <c r="T108" s="187"/>
      <c r="AT108" s="182" t="s">
        <v>127</v>
      </c>
      <c r="AU108" s="182" t="s">
        <v>84</v>
      </c>
      <c r="AV108" s="14" t="s">
        <v>22</v>
      </c>
      <c r="AW108" s="14" t="s">
        <v>37</v>
      </c>
      <c r="AX108" s="14" t="s">
        <v>75</v>
      </c>
      <c r="AY108" s="182" t="s">
        <v>118</v>
      </c>
    </row>
    <row r="109" spans="1:65" s="2" customFormat="1" ht="44.25" customHeight="1">
      <c r="A109" s="34"/>
      <c r="B109" s="154"/>
      <c r="C109" s="155" t="s">
        <v>124</v>
      </c>
      <c r="D109" s="155" t="s">
        <v>120</v>
      </c>
      <c r="E109" s="156" t="s">
        <v>148</v>
      </c>
      <c r="F109" s="157" t="s">
        <v>149</v>
      </c>
      <c r="G109" s="158" t="s">
        <v>136</v>
      </c>
      <c r="H109" s="159">
        <v>85.751999999999995</v>
      </c>
      <c r="I109" s="160"/>
      <c r="J109" s="161">
        <f>ROUND(I109*H109,2)</f>
        <v>0</v>
      </c>
      <c r="K109" s="162"/>
      <c r="L109" s="35"/>
      <c r="M109" s="163" t="s">
        <v>3</v>
      </c>
      <c r="N109" s="164" t="s">
        <v>46</v>
      </c>
      <c r="O109" s="55"/>
      <c r="P109" s="165">
        <f>O109*H109</f>
        <v>0</v>
      </c>
      <c r="Q109" s="165">
        <v>0</v>
      </c>
      <c r="R109" s="165">
        <f>Q109*H109</f>
        <v>0</v>
      </c>
      <c r="S109" s="165">
        <v>0</v>
      </c>
      <c r="T109" s="166">
        <f>S109*H109</f>
        <v>0</v>
      </c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  <c r="AR109" s="167" t="s">
        <v>124</v>
      </c>
      <c r="AT109" s="167" t="s">
        <v>120</v>
      </c>
      <c r="AU109" s="167" t="s">
        <v>84</v>
      </c>
      <c r="AY109" s="19" t="s">
        <v>118</v>
      </c>
      <c r="BE109" s="168">
        <f>IF(N109="základní",J109,0)</f>
        <v>0</v>
      </c>
      <c r="BF109" s="168">
        <f>IF(N109="snížená",J109,0)</f>
        <v>0</v>
      </c>
      <c r="BG109" s="168">
        <f>IF(N109="zákl. přenesená",J109,0)</f>
        <v>0</v>
      </c>
      <c r="BH109" s="168">
        <f>IF(N109="sníž. přenesená",J109,0)</f>
        <v>0</v>
      </c>
      <c r="BI109" s="168">
        <f>IF(N109="nulová",J109,0)</f>
        <v>0</v>
      </c>
      <c r="BJ109" s="19" t="s">
        <v>22</v>
      </c>
      <c r="BK109" s="168">
        <f>ROUND(I109*H109,2)</f>
        <v>0</v>
      </c>
      <c r="BL109" s="19" t="s">
        <v>124</v>
      </c>
      <c r="BM109" s="167" t="s">
        <v>433</v>
      </c>
    </row>
    <row r="110" spans="1:65" s="2" customFormat="1" ht="29.25">
      <c r="A110" s="34"/>
      <c r="B110" s="35"/>
      <c r="C110" s="34"/>
      <c r="D110" s="169" t="s">
        <v>126</v>
      </c>
      <c r="E110" s="34"/>
      <c r="F110" s="170" t="s">
        <v>149</v>
      </c>
      <c r="G110" s="34"/>
      <c r="H110" s="34"/>
      <c r="I110" s="93"/>
      <c r="J110" s="34"/>
      <c r="K110" s="34"/>
      <c r="L110" s="35"/>
      <c r="M110" s="171"/>
      <c r="N110" s="172"/>
      <c r="O110" s="55"/>
      <c r="P110" s="55"/>
      <c r="Q110" s="55"/>
      <c r="R110" s="55"/>
      <c r="S110" s="55"/>
      <c r="T110" s="56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  <c r="AT110" s="19" t="s">
        <v>126</v>
      </c>
      <c r="AU110" s="19" t="s">
        <v>84</v>
      </c>
    </row>
    <row r="111" spans="1:65" s="13" customFormat="1" ht="11.25">
      <c r="B111" s="173"/>
      <c r="D111" s="169" t="s">
        <v>127</v>
      </c>
      <c r="E111" s="174" t="s">
        <v>3</v>
      </c>
      <c r="F111" s="175" t="s">
        <v>434</v>
      </c>
      <c r="H111" s="176">
        <v>85.751999999999995</v>
      </c>
      <c r="I111" s="177"/>
      <c r="L111" s="173"/>
      <c r="M111" s="178"/>
      <c r="N111" s="179"/>
      <c r="O111" s="179"/>
      <c r="P111" s="179"/>
      <c r="Q111" s="179"/>
      <c r="R111" s="179"/>
      <c r="S111" s="179"/>
      <c r="T111" s="180"/>
      <c r="AT111" s="174" t="s">
        <v>127</v>
      </c>
      <c r="AU111" s="174" t="s">
        <v>84</v>
      </c>
      <c r="AV111" s="13" t="s">
        <v>84</v>
      </c>
      <c r="AW111" s="13" t="s">
        <v>37</v>
      </c>
      <c r="AX111" s="13" t="s">
        <v>22</v>
      </c>
      <c r="AY111" s="174" t="s">
        <v>118</v>
      </c>
    </row>
    <row r="112" spans="1:65" s="2" customFormat="1" ht="33" customHeight="1">
      <c r="A112" s="34"/>
      <c r="B112" s="154"/>
      <c r="C112" s="155" t="s">
        <v>152</v>
      </c>
      <c r="D112" s="155" t="s">
        <v>120</v>
      </c>
      <c r="E112" s="156" t="s">
        <v>153</v>
      </c>
      <c r="F112" s="157" t="s">
        <v>154</v>
      </c>
      <c r="G112" s="158" t="s">
        <v>136</v>
      </c>
      <c r="H112" s="159">
        <v>114.336</v>
      </c>
      <c r="I112" s="160"/>
      <c r="J112" s="161">
        <f>ROUND(I112*H112,2)</f>
        <v>0</v>
      </c>
      <c r="K112" s="162"/>
      <c r="L112" s="35"/>
      <c r="M112" s="163" t="s">
        <v>3</v>
      </c>
      <c r="N112" s="164" t="s">
        <v>46</v>
      </c>
      <c r="O112" s="55"/>
      <c r="P112" s="165">
        <f>O112*H112</f>
        <v>0</v>
      </c>
      <c r="Q112" s="165">
        <v>0</v>
      </c>
      <c r="R112" s="165">
        <f>Q112*H112</f>
        <v>0</v>
      </c>
      <c r="S112" s="165">
        <v>0</v>
      </c>
      <c r="T112" s="166">
        <f>S112*H112</f>
        <v>0</v>
      </c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  <c r="AR112" s="167" t="s">
        <v>124</v>
      </c>
      <c r="AT112" s="167" t="s">
        <v>120</v>
      </c>
      <c r="AU112" s="167" t="s">
        <v>84</v>
      </c>
      <c r="AY112" s="19" t="s">
        <v>118</v>
      </c>
      <c r="BE112" s="168">
        <f>IF(N112="základní",J112,0)</f>
        <v>0</v>
      </c>
      <c r="BF112" s="168">
        <f>IF(N112="snížená",J112,0)</f>
        <v>0</v>
      </c>
      <c r="BG112" s="168">
        <f>IF(N112="zákl. přenesená",J112,0)</f>
        <v>0</v>
      </c>
      <c r="BH112" s="168">
        <f>IF(N112="sníž. přenesená",J112,0)</f>
        <v>0</v>
      </c>
      <c r="BI112" s="168">
        <f>IF(N112="nulová",J112,0)</f>
        <v>0</v>
      </c>
      <c r="BJ112" s="19" t="s">
        <v>22</v>
      </c>
      <c r="BK112" s="168">
        <f>ROUND(I112*H112,2)</f>
        <v>0</v>
      </c>
      <c r="BL112" s="19" t="s">
        <v>124</v>
      </c>
      <c r="BM112" s="167" t="s">
        <v>435</v>
      </c>
    </row>
    <row r="113" spans="1:65" s="2" customFormat="1" ht="29.25">
      <c r="A113" s="34"/>
      <c r="B113" s="35"/>
      <c r="C113" s="34"/>
      <c r="D113" s="169" t="s">
        <v>126</v>
      </c>
      <c r="E113" s="34"/>
      <c r="F113" s="170" t="s">
        <v>154</v>
      </c>
      <c r="G113" s="34"/>
      <c r="H113" s="34"/>
      <c r="I113" s="93"/>
      <c r="J113" s="34"/>
      <c r="K113" s="34"/>
      <c r="L113" s="35"/>
      <c r="M113" s="171"/>
      <c r="N113" s="172"/>
      <c r="O113" s="55"/>
      <c r="P113" s="55"/>
      <c r="Q113" s="55"/>
      <c r="R113" s="55"/>
      <c r="S113" s="55"/>
      <c r="T113" s="56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  <c r="AT113" s="19" t="s">
        <v>126</v>
      </c>
      <c r="AU113" s="19" t="s">
        <v>84</v>
      </c>
    </row>
    <row r="114" spans="1:65" s="14" customFormat="1" ht="11.25">
      <c r="B114" s="181"/>
      <c r="D114" s="169" t="s">
        <v>127</v>
      </c>
      <c r="E114" s="182" t="s">
        <v>3</v>
      </c>
      <c r="F114" s="183" t="s">
        <v>428</v>
      </c>
      <c r="H114" s="182" t="s">
        <v>3</v>
      </c>
      <c r="I114" s="184"/>
      <c r="L114" s="181"/>
      <c r="M114" s="185"/>
      <c r="N114" s="186"/>
      <c r="O114" s="186"/>
      <c r="P114" s="186"/>
      <c r="Q114" s="186"/>
      <c r="R114" s="186"/>
      <c r="S114" s="186"/>
      <c r="T114" s="187"/>
      <c r="AT114" s="182" t="s">
        <v>127</v>
      </c>
      <c r="AU114" s="182" t="s">
        <v>84</v>
      </c>
      <c r="AV114" s="14" t="s">
        <v>22</v>
      </c>
      <c r="AW114" s="14" t="s">
        <v>37</v>
      </c>
      <c r="AX114" s="14" t="s">
        <v>75</v>
      </c>
      <c r="AY114" s="182" t="s">
        <v>118</v>
      </c>
    </row>
    <row r="115" spans="1:65" s="13" customFormat="1" ht="11.25">
      <c r="B115" s="173"/>
      <c r="D115" s="169" t="s">
        <v>127</v>
      </c>
      <c r="E115" s="174" t="s">
        <v>3</v>
      </c>
      <c r="F115" s="175" t="s">
        <v>429</v>
      </c>
      <c r="H115" s="176">
        <v>55.35</v>
      </c>
      <c r="I115" s="177"/>
      <c r="L115" s="173"/>
      <c r="M115" s="178"/>
      <c r="N115" s="179"/>
      <c r="O115" s="179"/>
      <c r="P115" s="179"/>
      <c r="Q115" s="179"/>
      <c r="R115" s="179"/>
      <c r="S115" s="179"/>
      <c r="T115" s="180"/>
      <c r="AT115" s="174" t="s">
        <v>127</v>
      </c>
      <c r="AU115" s="174" t="s">
        <v>84</v>
      </c>
      <c r="AV115" s="13" t="s">
        <v>84</v>
      </c>
      <c r="AW115" s="13" t="s">
        <v>37</v>
      </c>
      <c r="AX115" s="13" t="s">
        <v>75</v>
      </c>
      <c r="AY115" s="174" t="s">
        <v>118</v>
      </c>
    </row>
    <row r="116" spans="1:65" s="15" customFormat="1" ht="11.25">
      <c r="B116" s="188"/>
      <c r="D116" s="169" t="s">
        <v>127</v>
      </c>
      <c r="E116" s="189" t="s">
        <v>3</v>
      </c>
      <c r="F116" s="190" t="s">
        <v>140</v>
      </c>
      <c r="H116" s="191">
        <v>55.35</v>
      </c>
      <c r="I116" s="192"/>
      <c r="L116" s="188"/>
      <c r="M116" s="193"/>
      <c r="N116" s="194"/>
      <c r="O116" s="194"/>
      <c r="P116" s="194"/>
      <c r="Q116" s="194"/>
      <c r="R116" s="194"/>
      <c r="S116" s="194"/>
      <c r="T116" s="195"/>
      <c r="AT116" s="189" t="s">
        <v>127</v>
      </c>
      <c r="AU116" s="189" t="s">
        <v>84</v>
      </c>
      <c r="AV116" s="15" t="s">
        <v>133</v>
      </c>
      <c r="AW116" s="15" t="s">
        <v>37</v>
      </c>
      <c r="AX116" s="15" t="s">
        <v>75</v>
      </c>
      <c r="AY116" s="189" t="s">
        <v>118</v>
      </c>
    </row>
    <row r="117" spans="1:65" s="14" customFormat="1" ht="11.25">
      <c r="B117" s="181"/>
      <c r="D117" s="169" t="s">
        <v>127</v>
      </c>
      <c r="E117" s="182" t="s">
        <v>3</v>
      </c>
      <c r="F117" s="183" t="s">
        <v>141</v>
      </c>
      <c r="H117" s="182" t="s">
        <v>3</v>
      </c>
      <c r="I117" s="184"/>
      <c r="L117" s="181"/>
      <c r="M117" s="185"/>
      <c r="N117" s="186"/>
      <c r="O117" s="186"/>
      <c r="P117" s="186"/>
      <c r="Q117" s="186"/>
      <c r="R117" s="186"/>
      <c r="S117" s="186"/>
      <c r="T117" s="187"/>
      <c r="AT117" s="182" t="s">
        <v>127</v>
      </c>
      <c r="AU117" s="182" t="s">
        <v>84</v>
      </c>
      <c r="AV117" s="14" t="s">
        <v>22</v>
      </c>
      <c r="AW117" s="14" t="s">
        <v>37</v>
      </c>
      <c r="AX117" s="14" t="s">
        <v>75</v>
      </c>
      <c r="AY117" s="182" t="s">
        <v>118</v>
      </c>
    </row>
    <row r="118" spans="1:65" s="13" customFormat="1" ht="11.25">
      <c r="B118" s="173"/>
      <c r="D118" s="169" t="s">
        <v>127</v>
      </c>
      <c r="E118" s="174" t="s">
        <v>3</v>
      </c>
      <c r="F118" s="175" t="s">
        <v>430</v>
      </c>
      <c r="H118" s="176">
        <v>224.64</v>
      </c>
      <c r="I118" s="177"/>
      <c r="L118" s="173"/>
      <c r="M118" s="178"/>
      <c r="N118" s="179"/>
      <c r="O118" s="179"/>
      <c r="P118" s="179"/>
      <c r="Q118" s="179"/>
      <c r="R118" s="179"/>
      <c r="S118" s="179"/>
      <c r="T118" s="180"/>
      <c r="AT118" s="174" t="s">
        <v>127</v>
      </c>
      <c r="AU118" s="174" t="s">
        <v>84</v>
      </c>
      <c r="AV118" s="13" t="s">
        <v>84</v>
      </c>
      <c r="AW118" s="13" t="s">
        <v>37</v>
      </c>
      <c r="AX118" s="13" t="s">
        <v>75</v>
      </c>
      <c r="AY118" s="174" t="s">
        <v>118</v>
      </c>
    </row>
    <row r="119" spans="1:65" s="15" customFormat="1" ht="11.25">
      <c r="B119" s="188"/>
      <c r="D119" s="169" t="s">
        <v>127</v>
      </c>
      <c r="E119" s="189" t="s">
        <v>3</v>
      </c>
      <c r="F119" s="190" t="s">
        <v>140</v>
      </c>
      <c r="H119" s="191">
        <v>224.64</v>
      </c>
      <c r="I119" s="192"/>
      <c r="L119" s="188"/>
      <c r="M119" s="193"/>
      <c r="N119" s="194"/>
      <c r="O119" s="194"/>
      <c r="P119" s="194"/>
      <c r="Q119" s="194"/>
      <c r="R119" s="194"/>
      <c r="S119" s="194"/>
      <c r="T119" s="195"/>
      <c r="AT119" s="189" t="s">
        <v>127</v>
      </c>
      <c r="AU119" s="189" t="s">
        <v>84</v>
      </c>
      <c r="AV119" s="15" t="s">
        <v>133</v>
      </c>
      <c r="AW119" s="15" t="s">
        <v>37</v>
      </c>
      <c r="AX119" s="15" t="s">
        <v>75</v>
      </c>
      <c r="AY119" s="189" t="s">
        <v>118</v>
      </c>
    </row>
    <row r="120" spans="1:65" s="13" customFormat="1" ht="11.25">
      <c r="B120" s="173"/>
      <c r="D120" s="169" t="s">
        <v>127</v>
      </c>
      <c r="E120" s="174" t="s">
        <v>3</v>
      </c>
      <c r="F120" s="175" t="s">
        <v>431</v>
      </c>
      <c r="H120" s="176">
        <v>5.85</v>
      </c>
      <c r="I120" s="177"/>
      <c r="L120" s="173"/>
      <c r="M120" s="178"/>
      <c r="N120" s="179"/>
      <c r="O120" s="179"/>
      <c r="P120" s="179"/>
      <c r="Q120" s="179"/>
      <c r="R120" s="179"/>
      <c r="S120" s="179"/>
      <c r="T120" s="180"/>
      <c r="AT120" s="174" t="s">
        <v>127</v>
      </c>
      <c r="AU120" s="174" t="s">
        <v>84</v>
      </c>
      <c r="AV120" s="13" t="s">
        <v>84</v>
      </c>
      <c r="AW120" s="13" t="s">
        <v>37</v>
      </c>
      <c r="AX120" s="13" t="s">
        <v>75</v>
      </c>
      <c r="AY120" s="174" t="s">
        <v>118</v>
      </c>
    </row>
    <row r="121" spans="1:65" s="15" customFormat="1" ht="11.25">
      <c r="B121" s="188"/>
      <c r="D121" s="169" t="s">
        <v>127</v>
      </c>
      <c r="E121" s="189" t="s">
        <v>3</v>
      </c>
      <c r="F121" s="190" t="s">
        <v>140</v>
      </c>
      <c r="H121" s="191">
        <v>5.85</v>
      </c>
      <c r="I121" s="192"/>
      <c r="L121" s="188"/>
      <c r="M121" s="193"/>
      <c r="N121" s="194"/>
      <c r="O121" s="194"/>
      <c r="P121" s="194"/>
      <c r="Q121" s="194"/>
      <c r="R121" s="194"/>
      <c r="S121" s="194"/>
      <c r="T121" s="195"/>
      <c r="AT121" s="189" t="s">
        <v>127</v>
      </c>
      <c r="AU121" s="189" t="s">
        <v>84</v>
      </c>
      <c r="AV121" s="15" t="s">
        <v>133</v>
      </c>
      <c r="AW121" s="15" t="s">
        <v>37</v>
      </c>
      <c r="AX121" s="15" t="s">
        <v>75</v>
      </c>
      <c r="AY121" s="189" t="s">
        <v>118</v>
      </c>
    </row>
    <row r="122" spans="1:65" s="16" customFormat="1" ht="11.25">
      <c r="B122" s="196"/>
      <c r="D122" s="169" t="s">
        <v>127</v>
      </c>
      <c r="E122" s="197" t="s">
        <v>3</v>
      </c>
      <c r="F122" s="198" t="s">
        <v>145</v>
      </c>
      <c r="H122" s="199">
        <v>285.84000000000003</v>
      </c>
      <c r="I122" s="200"/>
      <c r="L122" s="196"/>
      <c r="M122" s="201"/>
      <c r="N122" s="202"/>
      <c r="O122" s="202"/>
      <c r="P122" s="202"/>
      <c r="Q122" s="202"/>
      <c r="R122" s="202"/>
      <c r="S122" s="202"/>
      <c r="T122" s="203"/>
      <c r="AT122" s="197" t="s">
        <v>127</v>
      </c>
      <c r="AU122" s="197" t="s">
        <v>84</v>
      </c>
      <c r="AV122" s="16" t="s">
        <v>124</v>
      </c>
      <c r="AW122" s="16" t="s">
        <v>37</v>
      </c>
      <c r="AX122" s="16" t="s">
        <v>75</v>
      </c>
      <c r="AY122" s="197" t="s">
        <v>118</v>
      </c>
    </row>
    <row r="123" spans="1:65" s="13" customFormat="1" ht="11.25">
      <c r="B123" s="173"/>
      <c r="D123" s="169" t="s">
        <v>127</v>
      </c>
      <c r="E123" s="174" t="s">
        <v>3</v>
      </c>
      <c r="F123" s="175" t="s">
        <v>436</v>
      </c>
      <c r="H123" s="176">
        <v>114.336</v>
      </c>
      <c r="I123" s="177"/>
      <c r="L123" s="173"/>
      <c r="M123" s="178"/>
      <c r="N123" s="179"/>
      <c r="O123" s="179"/>
      <c r="P123" s="179"/>
      <c r="Q123" s="179"/>
      <c r="R123" s="179"/>
      <c r="S123" s="179"/>
      <c r="T123" s="180"/>
      <c r="AT123" s="174" t="s">
        <v>127</v>
      </c>
      <c r="AU123" s="174" t="s">
        <v>84</v>
      </c>
      <c r="AV123" s="13" t="s">
        <v>84</v>
      </c>
      <c r="AW123" s="13" t="s">
        <v>37</v>
      </c>
      <c r="AX123" s="13" t="s">
        <v>22</v>
      </c>
      <c r="AY123" s="174" t="s">
        <v>118</v>
      </c>
    </row>
    <row r="124" spans="1:65" s="14" customFormat="1" ht="11.25">
      <c r="B124" s="181"/>
      <c r="D124" s="169" t="s">
        <v>127</v>
      </c>
      <c r="E124" s="182" t="s">
        <v>3</v>
      </c>
      <c r="F124" s="183" t="s">
        <v>422</v>
      </c>
      <c r="H124" s="182" t="s">
        <v>3</v>
      </c>
      <c r="I124" s="184"/>
      <c r="L124" s="181"/>
      <c r="M124" s="185"/>
      <c r="N124" s="186"/>
      <c r="O124" s="186"/>
      <c r="P124" s="186"/>
      <c r="Q124" s="186"/>
      <c r="R124" s="186"/>
      <c r="S124" s="186"/>
      <c r="T124" s="187"/>
      <c r="AT124" s="182" t="s">
        <v>127</v>
      </c>
      <c r="AU124" s="182" t="s">
        <v>84</v>
      </c>
      <c r="AV124" s="14" t="s">
        <v>22</v>
      </c>
      <c r="AW124" s="14" t="s">
        <v>37</v>
      </c>
      <c r="AX124" s="14" t="s">
        <v>75</v>
      </c>
      <c r="AY124" s="182" t="s">
        <v>118</v>
      </c>
    </row>
    <row r="125" spans="1:65" s="2" customFormat="1" ht="44.25" customHeight="1">
      <c r="A125" s="34"/>
      <c r="B125" s="154"/>
      <c r="C125" s="155" t="s">
        <v>157</v>
      </c>
      <c r="D125" s="155" t="s">
        <v>120</v>
      </c>
      <c r="E125" s="156" t="s">
        <v>158</v>
      </c>
      <c r="F125" s="157" t="s">
        <v>159</v>
      </c>
      <c r="G125" s="158" t="s">
        <v>136</v>
      </c>
      <c r="H125" s="159">
        <v>57.167999999999999</v>
      </c>
      <c r="I125" s="160"/>
      <c r="J125" s="161">
        <f>ROUND(I125*H125,2)</f>
        <v>0</v>
      </c>
      <c r="K125" s="162"/>
      <c r="L125" s="35"/>
      <c r="M125" s="163" t="s">
        <v>3</v>
      </c>
      <c r="N125" s="164" t="s">
        <v>46</v>
      </c>
      <c r="O125" s="55"/>
      <c r="P125" s="165">
        <f>O125*H125</f>
        <v>0</v>
      </c>
      <c r="Q125" s="165">
        <v>0</v>
      </c>
      <c r="R125" s="165">
        <f>Q125*H125</f>
        <v>0</v>
      </c>
      <c r="S125" s="165">
        <v>0</v>
      </c>
      <c r="T125" s="166">
        <f>S125*H125</f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167" t="s">
        <v>124</v>
      </c>
      <c r="AT125" s="167" t="s">
        <v>120</v>
      </c>
      <c r="AU125" s="167" t="s">
        <v>84</v>
      </c>
      <c r="AY125" s="19" t="s">
        <v>118</v>
      </c>
      <c r="BE125" s="168">
        <f>IF(N125="základní",J125,0)</f>
        <v>0</v>
      </c>
      <c r="BF125" s="168">
        <f>IF(N125="snížená",J125,0)</f>
        <v>0</v>
      </c>
      <c r="BG125" s="168">
        <f>IF(N125="zákl. přenesená",J125,0)</f>
        <v>0</v>
      </c>
      <c r="BH125" s="168">
        <f>IF(N125="sníž. přenesená",J125,0)</f>
        <v>0</v>
      </c>
      <c r="BI125" s="168">
        <f>IF(N125="nulová",J125,0)</f>
        <v>0</v>
      </c>
      <c r="BJ125" s="19" t="s">
        <v>22</v>
      </c>
      <c r="BK125" s="168">
        <f>ROUND(I125*H125,2)</f>
        <v>0</v>
      </c>
      <c r="BL125" s="19" t="s">
        <v>124</v>
      </c>
      <c r="BM125" s="167" t="s">
        <v>437</v>
      </c>
    </row>
    <row r="126" spans="1:65" s="2" customFormat="1" ht="29.25">
      <c r="A126" s="34"/>
      <c r="B126" s="35"/>
      <c r="C126" s="34"/>
      <c r="D126" s="169" t="s">
        <v>126</v>
      </c>
      <c r="E126" s="34"/>
      <c r="F126" s="170" t="s">
        <v>159</v>
      </c>
      <c r="G126" s="34"/>
      <c r="H126" s="34"/>
      <c r="I126" s="93"/>
      <c r="J126" s="34"/>
      <c r="K126" s="34"/>
      <c r="L126" s="35"/>
      <c r="M126" s="171"/>
      <c r="N126" s="172"/>
      <c r="O126" s="55"/>
      <c r="P126" s="55"/>
      <c r="Q126" s="55"/>
      <c r="R126" s="55"/>
      <c r="S126" s="55"/>
      <c r="T126" s="56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T126" s="19" t="s">
        <v>126</v>
      </c>
      <c r="AU126" s="19" t="s">
        <v>84</v>
      </c>
    </row>
    <row r="127" spans="1:65" s="13" customFormat="1" ht="11.25">
      <c r="B127" s="173"/>
      <c r="D127" s="169" t="s">
        <v>127</v>
      </c>
      <c r="E127" s="174" t="s">
        <v>3</v>
      </c>
      <c r="F127" s="175" t="s">
        <v>438</v>
      </c>
      <c r="H127" s="176">
        <v>57.167999999999999</v>
      </c>
      <c r="I127" s="177"/>
      <c r="L127" s="173"/>
      <c r="M127" s="178"/>
      <c r="N127" s="179"/>
      <c r="O127" s="179"/>
      <c r="P127" s="179"/>
      <c r="Q127" s="179"/>
      <c r="R127" s="179"/>
      <c r="S127" s="179"/>
      <c r="T127" s="180"/>
      <c r="AT127" s="174" t="s">
        <v>127</v>
      </c>
      <c r="AU127" s="174" t="s">
        <v>84</v>
      </c>
      <c r="AV127" s="13" t="s">
        <v>84</v>
      </c>
      <c r="AW127" s="13" t="s">
        <v>37</v>
      </c>
      <c r="AX127" s="13" t="s">
        <v>22</v>
      </c>
      <c r="AY127" s="174" t="s">
        <v>118</v>
      </c>
    </row>
    <row r="128" spans="1:65" s="2" customFormat="1" ht="33" customHeight="1">
      <c r="A128" s="34"/>
      <c r="B128" s="154"/>
      <c r="C128" s="155" t="s">
        <v>162</v>
      </c>
      <c r="D128" s="155" t="s">
        <v>120</v>
      </c>
      <c r="E128" s="156" t="s">
        <v>163</v>
      </c>
      <c r="F128" s="157" t="s">
        <v>164</v>
      </c>
      <c r="G128" s="158" t="s">
        <v>165</v>
      </c>
      <c r="H128" s="159">
        <v>635.20000000000005</v>
      </c>
      <c r="I128" s="160"/>
      <c r="J128" s="161">
        <f>ROUND(I128*H128,2)</f>
        <v>0</v>
      </c>
      <c r="K128" s="162"/>
      <c r="L128" s="35"/>
      <c r="M128" s="163" t="s">
        <v>3</v>
      </c>
      <c r="N128" s="164" t="s">
        <v>46</v>
      </c>
      <c r="O128" s="55"/>
      <c r="P128" s="165">
        <f>O128*H128</f>
        <v>0</v>
      </c>
      <c r="Q128" s="165">
        <v>8.4000000000000003E-4</v>
      </c>
      <c r="R128" s="165">
        <f>Q128*H128</f>
        <v>0.53356800000000004</v>
      </c>
      <c r="S128" s="165">
        <v>0</v>
      </c>
      <c r="T128" s="166">
        <f>S128*H128</f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167" t="s">
        <v>124</v>
      </c>
      <c r="AT128" s="167" t="s">
        <v>120</v>
      </c>
      <c r="AU128" s="167" t="s">
        <v>84</v>
      </c>
      <c r="AY128" s="19" t="s">
        <v>118</v>
      </c>
      <c r="BE128" s="168">
        <f>IF(N128="základní",J128,0)</f>
        <v>0</v>
      </c>
      <c r="BF128" s="168">
        <f>IF(N128="snížená",J128,0)</f>
        <v>0</v>
      </c>
      <c r="BG128" s="168">
        <f>IF(N128="zákl. přenesená",J128,0)</f>
        <v>0</v>
      </c>
      <c r="BH128" s="168">
        <f>IF(N128="sníž. přenesená",J128,0)</f>
        <v>0</v>
      </c>
      <c r="BI128" s="168">
        <f>IF(N128="nulová",J128,0)</f>
        <v>0</v>
      </c>
      <c r="BJ128" s="19" t="s">
        <v>22</v>
      </c>
      <c r="BK128" s="168">
        <f>ROUND(I128*H128,2)</f>
        <v>0</v>
      </c>
      <c r="BL128" s="19" t="s">
        <v>124</v>
      </c>
      <c r="BM128" s="167" t="s">
        <v>439</v>
      </c>
    </row>
    <row r="129" spans="1:65" s="2" customFormat="1" ht="29.25">
      <c r="A129" s="34"/>
      <c r="B129" s="35"/>
      <c r="C129" s="34"/>
      <c r="D129" s="169" t="s">
        <v>126</v>
      </c>
      <c r="E129" s="34"/>
      <c r="F129" s="170" t="s">
        <v>164</v>
      </c>
      <c r="G129" s="34"/>
      <c r="H129" s="34"/>
      <c r="I129" s="93"/>
      <c r="J129" s="34"/>
      <c r="K129" s="34"/>
      <c r="L129" s="35"/>
      <c r="M129" s="171"/>
      <c r="N129" s="172"/>
      <c r="O129" s="55"/>
      <c r="P129" s="55"/>
      <c r="Q129" s="55"/>
      <c r="R129" s="55"/>
      <c r="S129" s="55"/>
      <c r="T129" s="56"/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T129" s="19" t="s">
        <v>126</v>
      </c>
      <c r="AU129" s="19" t="s">
        <v>84</v>
      </c>
    </row>
    <row r="130" spans="1:65" s="14" customFormat="1" ht="11.25">
      <c r="B130" s="181"/>
      <c r="D130" s="169" t="s">
        <v>127</v>
      </c>
      <c r="E130" s="182" t="s">
        <v>3</v>
      </c>
      <c r="F130" s="183" t="s">
        <v>428</v>
      </c>
      <c r="H130" s="182" t="s">
        <v>3</v>
      </c>
      <c r="I130" s="184"/>
      <c r="L130" s="181"/>
      <c r="M130" s="185"/>
      <c r="N130" s="186"/>
      <c r="O130" s="186"/>
      <c r="P130" s="186"/>
      <c r="Q130" s="186"/>
      <c r="R130" s="186"/>
      <c r="S130" s="186"/>
      <c r="T130" s="187"/>
      <c r="AT130" s="182" t="s">
        <v>127</v>
      </c>
      <c r="AU130" s="182" t="s">
        <v>84</v>
      </c>
      <c r="AV130" s="14" t="s">
        <v>22</v>
      </c>
      <c r="AW130" s="14" t="s">
        <v>37</v>
      </c>
      <c r="AX130" s="14" t="s">
        <v>75</v>
      </c>
      <c r="AY130" s="182" t="s">
        <v>118</v>
      </c>
    </row>
    <row r="131" spans="1:65" s="13" customFormat="1" ht="11.25">
      <c r="B131" s="173"/>
      <c r="D131" s="169" t="s">
        <v>127</v>
      </c>
      <c r="E131" s="174" t="s">
        <v>3</v>
      </c>
      <c r="F131" s="175" t="s">
        <v>440</v>
      </c>
      <c r="H131" s="176">
        <v>123</v>
      </c>
      <c r="I131" s="177"/>
      <c r="L131" s="173"/>
      <c r="M131" s="178"/>
      <c r="N131" s="179"/>
      <c r="O131" s="179"/>
      <c r="P131" s="179"/>
      <c r="Q131" s="179"/>
      <c r="R131" s="179"/>
      <c r="S131" s="179"/>
      <c r="T131" s="180"/>
      <c r="AT131" s="174" t="s">
        <v>127</v>
      </c>
      <c r="AU131" s="174" t="s">
        <v>84</v>
      </c>
      <c r="AV131" s="13" t="s">
        <v>84</v>
      </c>
      <c r="AW131" s="13" t="s">
        <v>37</v>
      </c>
      <c r="AX131" s="13" t="s">
        <v>75</v>
      </c>
      <c r="AY131" s="174" t="s">
        <v>118</v>
      </c>
    </row>
    <row r="132" spans="1:65" s="15" customFormat="1" ht="11.25">
      <c r="B132" s="188"/>
      <c r="D132" s="169" t="s">
        <v>127</v>
      </c>
      <c r="E132" s="189" t="s">
        <v>3</v>
      </c>
      <c r="F132" s="190" t="s">
        <v>140</v>
      </c>
      <c r="H132" s="191">
        <v>123</v>
      </c>
      <c r="I132" s="192"/>
      <c r="L132" s="188"/>
      <c r="M132" s="193"/>
      <c r="N132" s="194"/>
      <c r="O132" s="194"/>
      <c r="P132" s="194"/>
      <c r="Q132" s="194"/>
      <c r="R132" s="194"/>
      <c r="S132" s="194"/>
      <c r="T132" s="195"/>
      <c r="AT132" s="189" t="s">
        <v>127</v>
      </c>
      <c r="AU132" s="189" t="s">
        <v>84</v>
      </c>
      <c r="AV132" s="15" t="s">
        <v>133</v>
      </c>
      <c r="AW132" s="15" t="s">
        <v>37</v>
      </c>
      <c r="AX132" s="15" t="s">
        <v>75</v>
      </c>
      <c r="AY132" s="189" t="s">
        <v>118</v>
      </c>
    </row>
    <row r="133" spans="1:65" s="14" customFormat="1" ht="11.25">
      <c r="B133" s="181"/>
      <c r="D133" s="169" t="s">
        <v>127</v>
      </c>
      <c r="E133" s="182" t="s">
        <v>3</v>
      </c>
      <c r="F133" s="183" t="s">
        <v>141</v>
      </c>
      <c r="H133" s="182" t="s">
        <v>3</v>
      </c>
      <c r="I133" s="184"/>
      <c r="L133" s="181"/>
      <c r="M133" s="185"/>
      <c r="N133" s="186"/>
      <c r="O133" s="186"/>
      <c r="P133" s="186"/>
      <c r="Q133" s="186"/>
      <c r="R133" s="186"/>
      <c r="S133" s="186"/>
      <c r="T133" s="187"/>
      <c r="AT133" s="182" t="s">
        <v>127</v>
      </c>
      <c r="AU133" s="182" t="s">
        <v>84</v>
      </c>
      <c r="AV133" s="14" t="s">
        <v>22</v>
      </c>
      <c r="AW133" s="14" t="s">
        <v>37</v>
      </c>
      <c r="AX133" s="14" t="s">
        <v>75</v>
      </c>
      <c r="AY133" s="182" t="s">
        <v>118</v>
      </c>
    </row>
    <row r="134" spans="1:65" s="13" customFormat="1" ht="11.25">
      <c r="B134" s="173"/>
      <c r="D134" s="169" t="s">
        <v>127</v>
      </c>
      <c r="E134" s="174" t="s">
        <v>3</v>
      </c>
      <c r="F134" s="175" t="s">
        <v>441</v>
      </c>
      <c r="H134" s="176">
        <v>499.2</v>
      </c>
      <c r="I134" s="177"/>
      <c r="L134" s="173"/>
      <c r="M134" s="178"/>
      <c r="N134" s="179"/>
      <c r="O134" s="179"/>
      <c r="P134" s="179"/>
      <c r="Q134" s="179"/>
      <c r="R134" s="179"/>
      <c r="S134" s="179"/>
      <c r="T134" s="180"/>
      <c r="AT134" s="174" t="s">
        <v>127</v>
      </c>
      <c r="AU134" s="174" t="s">
        <v>84</v>
      </c>
      <c r="AV134" s="13" t="s">
        <v>84</v>
      </c>
      <c r="AW134" s="13" t="s">
        <v>37</v>
      </c>
      <c r="AX134" s="13" t="s">
        <v>75</v>
      </c>
      <c r="AY134" s="174" t="s">
        <v>118</v>
      </c>
    </row>
    <row r="135" spans="1:65" s="15" customFormat="1" ht="11.25">
      <c r="B135" s="188"/>
      <c r="D135" s="169" t="s">
        <v>127</v>
      </c>
      <c r="E135" s="189" t="s">
        <v>3</v>
      </c>
      <c r="F135" s="190" t="s">
        <v>140</v>
      </c>
      <c r="H135" s="191">
        <v>499.2</v>
      </c>
      <c r="I135" s="192"/>
      <c r="L135" s="188"/>
      <c r="M135" s="193"/>
      <c r="N135" s="194"/>
      <c r="O135" s="194"/>
      <c r="P135" s="194"/>
      <c r="Q135" s="194"/>
      <c r="R135" s="194"/>
      <c r="S135" s="194"/>
      <c r="T135" s="195"/>
      <c r="AT135" s="189" t="s">
        <v>127</v>
      </c>
      <c r="AU135" s="189" t="s">
        <v>84</v>
      </c>
      <c r="AV135" s="15" t="s">
        <v>133</v>
      </c>
      <c r="AW135" s="15" t="s">
        <v>37</v>
      </c>
      <c r="AX135" s="15" t="s">
        <v>75</v>
      </c>
      <c r="AY135" s="189" t="s">
        <v>118</v>
      </c>
    </row>
    <row r="136" spans="1:65" s="13" customFormat="1" ht="11.25">
      <c r="B136" s="173"/>
      <c r="D136" s="169" t="s">
        <v>127</v>
      </c>
      <c r="E136" s="174" t="s">
        <v>3</v>
      </c>
      <c r="F136" s="175" t="s">
        <v>442</v>
      </c>
      <c r="H136" s="176">
        <v>13</v>
      </c>
      <c r="I136" s="177"/>
      <c r="L136" s="173"/>
      <c r="M136" s="178"/>
      <c r="N136" s="179"/>
      <c r="O136" s="179"/>
      <c r="P136" s="179"/>
      <c r="Q136" s="179"/>
      <c r="R136" s="179"/>
      <c r="S136" s="179"/>
      <c r="T136" s="180"/>
      <c r="AT136" s="174" t="s">
        <v>127</v>
      </c>
      <c r="AU136" s="174" t="s">
        <v>84</v>
      </c>
      <c r="AV136" s="13" t="s">
        <v>84</v>
      </c>
      <c r="AW136" s="13" t="s">
        <v>37</v>
      </c>
      <c r="AX136" s="13" t="s">
        <v>75</v>
      </c>
      <c r="AY136" s="174" t="s">
        <v>118</v>
      </c>
    </row>
    <row r="137" spans="1:65" s="15" customFormat="1" ht="11.25">
      <c r="B137" s="188"/>
      <c r="D137" s="169" t="s">
        <v>127</v>
      </c>
      <c r="E137" s="189" t="s">
        <v>3</v>
      </c>
      <c r="F137" s="190" t="s">
        <v>140</v>
      </c>
      <c r="H137" s="191">
        <v>13</v>
      </c>
      <c r="I137" s="192"/>
      <c r="L137" s="188"/>
      <c r="M137" s="193"/>
      <c r="N137" s="194"/>
      <c r="O137" s="194"/>
      <c r="P137" s="194"/>
      <c r="Q137" s="194"/>
      <c r="R137" s="194"/>
      <c r="S137" s="194"/>
      <c r="T137" s="195"/>
      <c r="AT137" s="189" t="s">
        <v>127</v>
      </c>
      <c r="AU137" s="189" t="s">
        <v>84</v>
      </c>
      <c r="AV137" s="15" t="s">
        <v>133</v>
      </c>
      <c r="AW137" s="15" t="s">
        <v>37</v>
      </c>
      <c r="AX137" s="15" t="s">
        <v>75</v>
      </c>
      <c r="AY137" s="189" t="s">
        <v>118</v>
      </c>
    </row>
    <row r="138" spans="1:65" s="16" customFormat="1" ht="11.25">
      <c r="B138" s="196"/>
      <c r="D138" s="169" t="s">
        <v>127</v>
      </c>
      <c r="E138" s="197" t="s">
        <v>3</v>
      </c>
      <c r="F138" s="198" t="s">
        <v>145</v>
      </c>
      <c r="H138" s="199">
        <v>635.20000000000005</v>
      </c>
      <c r="I138" s="200"/>
      <c r="L138" s="196"/>
      <c r="M138" s="201"/>
      <c r="N138" s="202"/>
      <c r="O138" s="202"/>
      <c r="P138" s="202"/>
      <c r="Q138" s="202"/>
      <c r="R138" s="202"/>
      <c r="S138" s="202"/>
      <c r="T138" s="203"/>
      <c r="AT138" s="197" t="s">
        <v>127</v>
      </c>
      <c r="AU138" s="197" t="s">
        <v>84</v>
      </c>
      <c r="AV138" s="16" t="s">
        <v>124</v>
      </c>
      <c r="AW138" s="16" t="s">
        <v>37</v>
      </c>
      <c r="AX138" s="16" t="s">
        <v>22</v>
      </c>
      <c r="AY138" s="197" t="s">
        <v>118</v>
      </c>
    </row>
    <row r="139" spans="1:65" s="14" customFormat="1" ht="11.25">
      <c r="B139" s="181"/>
      <c r="D139" s="169" t="s">
        <v>127</v>
      </c>
      <c r="E139" s="182" t="s">
        <v>3</v>
      </c>
      <c r="F139" s="183" t="s">
        <v>422</v>
      </c>
      <c r="H139" s="182" t="s">
        <v>3</v>
      </c>
      <c r="I139" s="184"/>
      <c r="L139" s="181"/>
      <c r="M139" s="185"/>
      <c r="N139" s="186"/>
      <c r="O139" s="186"/>
      <c r="P139" s="186"/>
      <c r="Q139" s="186"/>
      <c r="R139" s="186"/>
      <c r="S139" s="186"/>
      <c r="T139" s="187"/>
      <c r="AT139" s="182" t="s">
        <v>127</v>
      </c>
      <c r="AU139" s="182" t="s">
        <v>84</v>
      </c>
      <c r="AV139" s="14" t="s">
        <v>22</v>
      </c>
      <c r="AW139" s="14" t="s">
        <v>37</v>
      </c>
      <c r="AX139" s="14" t="s">
        <v>75</v>
      </c>
      <c r="AY139" s="182" t="s">
        <v>118</v>
      </c>
    </row>
    <row r="140" spans="1:65" s="2" customFormat="1" ht="33" customHeight="1">
      <c r="A140" s="34"/>
      <c r="B140" s="154"/>
      <c r="C140" s="155" t="s">
        <v>170</v>
      </c>
      <c r="D140" s="155" t="s">
        <v>120</v>
      </c>
      <c r="E140" s="156" t="s">
        <v>171</v>
      </c>
      <c r="F140" s="157" t="s">
        <v>172</v>
      </c>
      <c r="G140" s="158" t="s">
        <v>165</v>
      </c>
      <c r="H140" s="159">
        <v>635.20000000000005</v>
      </c>
      <c r="I140" s="160"/>
      <c r="J140" s="161">
        <f>ROUND(I140*H140,2)</f>
        <v>0</v>
      </c>
      <c r="K140" s="162"/>
      <c r="L140" s="35"/>
      <c r="M140" s="163" t="s">
        <v>3</v>
      </c>
      <c r="N140" s="164" t="s">
        <v>46</v>
      </c>
      <c r="O140" s="55"/>
      <c r="P140" s="165">
        <f>O140*H140</f>
        <v>0</v>
      </c>
      <c r="Q140" s="165">
        <v>0</v>
      </c>
      <c r="R140" s="165">
        <f>Q140*H140</f>
        <v>0</v>
      </c>
      <c r="S140" s="165">
        <v>0</v>
      </c>
      <c r="T140" s="166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167" t="s">
        <v>124</v>
      </c>
      <c r="AT140" s="167" t="s">
        <v>120</v>
      </c>
      <c r="AU140" s="167" t="s">
        <v>84</v>
      </c>
      <c r="AY140" s="19" t="s">
        <v>118</v>
      </c>
      <c r="BE140" s="168">
        <f>IF(N140="základní",J140,0)</f>
        <v>0</v>
      </c>
      <c r="BF140" s="168">
        <f>IF(N140="snížená",J140,0)</f>
        <v>0</v>
      </c>
      <c r="BG140" s="168">
        <f>IF(N140="zákl. přenesená",J140,0)</f>
        <v>0</v>
      </c>
      <c r="BH140" s="168">
        <f>IF(N140="sníž. přenesená",J140,0)</f>
        <v>0</v>
      </c>
      <c r="BI140" s="168">
        <f>IF(N140="nulová",J140,0)</f>
        <v>0</v>
      </c>
      <c r="BJ140" s="19" t="s">
        <v>22</v>
      </c>
      <c r="BK140" s="168">
        <f>ROUND(I140*H140,2)</f>
        <v>0</v>
      </c>
      <c r="BL140" s="19" t="s">
        <v>124</v>
      </c>
      <c r="BM140" s="167" t="s">
        <v>443</v>
      </c>
    </row>
    <row r="141" spans="1:65" s="2" customFormat="1" ht="29.25">
      <c r="A141" s="34"/>
      <c r="B141" s="35"/>
      <c r="C141" s="34"/>
      <c r="D141" s="169" t="s">
        <v>126</v>
      </c>
      <c r="E141" s="34"/>
      <c r="F141" s="170" t="s">
        <v>172</v>
      </c>
      <c r="G141" s="34"/>
      <c r="H141" s="34"/>
      <c r="I141" s="93"/>
      <c r="J141" s="34"/>
      <c r="K141" s="34"/>
      <c r="L141" s="35"/>
      <c r="M141" s="171"/>
      <c r="N141" s="172"/>
      <c r="O141" s="55"/>
      <c r="P141" s="55"/>
      <c r="Q141" s="55"/>
      <c r="R141" s="55"/>
      <c r="S141" s="55"/>
      <c r="T141" s="56"/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T141" s="19" t="s">
        <v>126</v>
      </c>
      <c r="AU141" s="19" t="s">
        <v>84</v>
      </c>
    </row>
    <row r="142" spans="1:65" s="2" customFormat="1" ht="44.25" customHeight="1">
      <c r="A142" s="34"/>
      <c r="B142" s="154"/>
      <c r="C142" s="155" t="s">
        <v>174</v>
      </c>
      <c r="D142" s="155" t="s">
        <v>120</v>
      </c>
      <c r="E142" s="156" t="s">
        <v>175</v>
      </c>
      <c r="F142" s="157" t="s">
        <v>176</v>
      </c>
      <c r="G142" s="158" t="s">
        <v>136</v>
      </c>
      <c r="H142" s="159">
        <v>142.91999999999999</v>
      </c>
      <c r="I142" s="160"/>
      <c r="J142" s="161">
        <f>ROUND(I142*H142,2)</f>
        <v>0</v>
      </c>
      <c r="K142" s="162"/>
      <c r="L142" s="35"/>
      <c r="M142" s="163" t="s">
        <v>3</v>
      </c>
      <c r="N142" s="164" t="s">
        <v>46</v>
      </c>
      <c r="O142" s="55"/>
      <c r="P142" s="165">
        <f>O142*H142</f>
        <v>0</v>
      </c>
      <c r="Q142" s="165">
        <v>0</v>
      </c>
      <c r="R142" s="165">
        <f>Q142*H142</f>
        <v>0</v>
      </c>
      <c r="S142" s="165">
        <v>0</v>
      </c>
      <c r="T142" s="166">
        <f>S142*H142</f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167" t="s">
        <v>124</v>
      </c>
      <c r="AT142" s="167" t="s">
        <v>120</v>
      </c>
      <c r="AU142" s="167" t="s">
        <v>84</v>
      </c>
      <c r="AY142" s="19" t="s">
        <v>118</v>
      </c>
      <c r="BE142" s="168">
        <f>IF(N142="základní",J142,0)</f>
        <v>0</v>
      </c>
      <c r="BF142" s="168">
        <f>IF(N142="snížená",J142,0)</f>
        <v>0</v>
      </c>
      <c r="BG142" s="168">
        <f>IF(N142="zákl. přenesená",J142,0)</f>
        <v>0</v>
      </c>
      <c r="BH142" s="168">
        <f>IF(N142="sníž. přenesená",J142,0)</f>
        <v>0</v>
      </c>
      <c r="BI142" s="168">
        <f>IF(N142="nulová",J142,0)</f>
        <v>0</v>
      </c>
      <c r="BJ142" s="19" t="s">
        <v>22</v>
      </c>
      <c r="BK142" s="168">
        <f>ROUND(I142*H142,2)</f>
        <v>0</v>
      </c>
      <c r="BL142" s="19" t="s">
        <v>124</v>
      </c>
      <c r="BM142" s="167" t="s">
        <v>444</v>
      </c>
    </row>
    <row r="143" spans="1:65" s="2" customFormat="1" ht="29.25">
      <c r="A143" s="34"/>
      <c r="B143" s="35"/>
      <c r="C143" s="34"/>
      <c r="D143" s="169" t="s">
        <v>126</v>
      </c>
      <c r="E143" s="34"/>
      <c r="F143" s="170" t="s">
        <v>176</v>
      </c>
      <c r="G143" s="34"/>
      <c r="H143" s="34"/>
      <c r="I143" s="93"/>
      <c r="J143" s="34"/>
      <c r="K143" s="34"/>
      <c r="L143" s="35"/>
      <c r="M143" s="171"/>
      <c r="N143" s="172"/>
      <c r="O143" s="55"/>
      <c r="P143" s="55"/>
      <c r="Q143" s="55"/>
      <c r="R143" s="55"/>
      <c r="S143" s="55"/>
      <c r="T143" s="56"/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T143" s="19" t="s">
        <v>126</v>
      </c>
      <c r="AU143" s="19" t="s">
        <v>84</v>
      </c>
    </row>
    <row r="144" spans="1:65" s="13" customFormat="1" ht="11.25">
      <c r="B144" s="173"/>
      <c r="D144" s="169" t="s">
        <v>127</v>
      </c>
      <c r="E144" s="174" t="s">
        <v>3</v>
      </c>
      <c r="F144" s="175" t="s">
        <v>445</v>
      </c>
      <c r="H144" s="176">
        <v>142.91999999999999</v>
      </c>
      <c r="I144" s="177"/>
      <c r="L144" s="173"/>
      <c r="M144" s="178"/>
      <c r="N144" s="179"/>
      <c r="O144" s="179"/>
      <c r="P144" s="179"/>
      <c r="Q144" s="179"/>
      <c r="R144" s="179"/>
      <c r="S144" s="179"/>
      <c r="T144" s="180"/>
      <c r="AT144" s="174" t="s">
        <v>127</v>
      </c>
      <c r="AU144" s="174" t="s">
        <v>84</v>
      </c>
      <c r="AV144" s="13" t="s">
        <v>84</v>
      </c>
      <c r="AW144" s="13" t="s">
        <v>37</v>
      </c>
      <c r="AX144" s="13" t="s">
        <v>22</v>
      </c>
      <c r="AY144" s="174" t="s">
        <v>118</v>
      </c>
    </row>
    <row r="145" spans="1:65" s="14" customFormat="1" ht="11.25">
      <c r="B145" s="181"/>
      <c r="D145" s="169" t="s">
        <v>127</v>
      </c>
      <c r="E145" s="182" t="s">
        <v>3</v>
      </c>
      <c r="F145" s="183" t="s">
        <v>422</v>
      </c>
      <c r="H145" s="182" t="s">
        <v>3</v>
      </c>
      <c r="I145" s="184"/>
      <c r="L145" s="181"/>
      <c r="M145" s="185"/>
      <c r="N145" s="186"/>
      <c r="O145" s="186"/>
      <c r="P145" s="186"/>
      <c r="Q145" s="186"/>
      <c r="R145" s="186"/>
      <c r="S145" s="186"/>
      <c r="T145" s="187"/>
      <c r="AT145" s="182" t="s">
        <v>127</v>
      </c>
      <c r="AU145" s="182" t="s">
        <v>84</v>
      </c>
      <c r="AV145" s="14" t="s">
        <v>22</v>
      </c>
      <c r="AW145" s="14" t="s">
        <v>37</v>
      </c>
      <c r="AX145" s="14" t="s">
        <v>75</v>
      </c>
      <c r="AY145" s="182" t="s">
        <v>118</v>
      </c>
    </row>
    <row r="146" spans="1:65" s="2" customFormat="1" ht="44.25" customHeight="1">
      <c r="A146" s="34"/>
      <c r="B146" s="154"/>
      <c r="C146" s="155" t="s">
        <v>27</v>
      </c>
      <c r="D146" s="155" t="s">
        <v>120</v>
      </c>
      <c r="E146" s="156" t="s">
        <v>179</v>
      </c>
      <c r="F146" s="157" t="s">
        <v>180</v>
      </c>
      <c r="G146" s="158" t="s">
        <v>136</v>
      </c>
      <c r="H146" s="159">
        <v>285.83999999999997</v>
      </c>
      <c r="I146" s="160"/>
      <c r="J146" s="161">
        <f>ROUND(I146*H146,2)</f>
        <v>0</v>
      </c>
      <c r="K146" s="162"/>
      <c r="L146" s="35"/>
      <c r="M146" s="163" t="s">
        <v>3</v>
      </c>
      <c r="N146" s="164" t="s">
        <v>46</v>
      </c>
      <c r="O146" s="55"/>
      <c r="P146" s="165">
        <f>O146*H146</f>
        <v>0</v>
      </c>
      <c r="Q146" s="165">
        <v>0</v>
      </c>
      <c r="R146" s="165">
        <f>Q146*H146</f>
        <v>0</v>
      </c>
      <c r="S146" s="165">
        <v>0</v>
      </c>
      <c r="T146" s="166">
        <f>S146*H146</f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167" t="s">
        <v>124</v>
      </c>
      <c r="AT146" s="167" t="s">
        <v>120</v>
      </c>
      <c r="AU146" s="167" t="s">
        <v>84</v>
      </c>
      <c r="AY146" s="19" t="s">
        <v>118</v>
      </c>
      <c r="BE146" s="168">
        <f>IF(N146="základní",J146,0)</f>
        <v>0</v>
      </c>
      <c r="BF146" s="168">
        <f>IF(N146="snížená",J146,0)</f>
        <v>0</v>
      </c>
      <c r="BG146" s="168">
        <f>IF(N146="zákl. přenesená",J146,0)</f>
        <v>0</v>
      </c>
      <c r="BH146" s="168">
        <f>IF(N146="sníž. přenesená",J146,0)</f>
        <v>0</v>
      </c>
      <c r="BI146" s="168">
        <f>IF(N146="nulová",J146,0)</f>
        <v>0</v>
      </c>
      <c r="BJ146" s="19" t="s">
        <v>22</v>
      </c>
      <c r="BK146" s="168">
        <f>ROUND(I146*H146,2)</f>
        <v>0</v>
      </c>
      <c r="BL146" s="19" t="s">
        <v>124</v>
      </c>
      <c r="BM146" s="167" t="s">
        <v>446</v>
      </c>
    </row>
    <row r="147" spans="1:65" s="2" customFormat="1" ht="39">
      <c r="A147" s="34"/>
      <c r="B147" s="35"/>
      <c r="C147" s="34"/>
      <c r="D147" s="169" t="s">
        <v>126</v>
      </c>
      <c r="E147" s="34"/>
      <c r="F147" s="170" t="s">
        <v>180</v>
      </c>
      <c r="G147" s="34"/>
      <c r="H147" s="34"/>
      <c r="I147" s="93"/>
      <c r="J147" s="34"/>
      <c r="K147" s="34"/>
      <c r="L147" s="35"/>
      <c r="M147" s="171"/>
      <c r="N147" s="172"/>
      <c r="O147" s="55"/>
      <c r="P147" s="55"/>
      <c r="Q147" s="55"/>
      <c r="R147" s="55"/>
      <c r="S147" s="55"/>
      <c r="T147" s="56"/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T147" s="19" t="s">
        <v>126</v>
      </c>
      <c r="AU147" s="19" t="s">
        <v>84</v>
      </c>
    </row>
    <row r="148" spans="1:65" s="13" customFormat="1" ht="11.25">
      <c r="B148" s="173"/>
      <c r="D148" s="169" t="s">
        <v>127</v>
      </c>
      <c r="E148" s="174" t="s">
        <v>3</v>
      </c>
      <c r="F148" s="175" t="s">
        <v>447</v>
      </c>
      <c r="H148" s="176">
        <v>285.83999999999997</v>
      </c>
      <c r="I148" s="177"/>
      <c r="L148" s="173"/>
      <c r="M148" s="178"/>
      <c r="N148" s="179"/>
      <c r="O148" s="179"/>
      <c r="P148" s="179"/>
      <c r="Q148" s="179"/>
      <c r="R148" s="179"/>
      <c r="S148" s="179"/>
      <c r="T148" s="180"/>
      <c r="AT148" s="174" t="s">
        <v>127</v>
      </c>
      <c r="AU148" s="174" t="s">
        <v>84</v>
      </c>
      <c r="AV148" s="13" t="s">
        <v>84</v>
      </c>
      <c r="AW148" s="13" t="s">
        <v>37</v>
      </c>
      <c r="AX148" s="13" t="s">
        <v>22</v>
      </c>
      <c r="AY148" s="174" t="s">
        <v>118</v>
      </c>
    </row>
    <row r="149" spans="1:65" s="14" customFormat="1" ht="11.25">
      <c r="B149" s="181"/>
      <c r="D149" s="169" t="s">
        <v>127</v>
      </c>
      <c r="E149" s="182" t="s">
        <v>3</v>
      </c>
      <c r="F149" s="183" t="s">
        <v>422</v>
      </c>
      <c r="H149" s="182" t="s">
        <v>3</v>
      </c>
      <c r="I149" s="184"/>
      <c r="L149" s="181"/>
      <c r="M149" s="185"/>
      <c r="N149" s="186"/>
      <c r="O149" s="186"/>
      <c r="P149" s="186"/>
      <c r="Q149" s="186"/>
      <c r="R149" s="186"/>
      <c r="S149" s="186"/>
      <c r="T149" s="187"/>
      <c r="AT149" s="182" t="s">
        <v>127</v>
      </c>
      <c r="AU149" s="182" t="s">
        <v>84</v>
      </c>
      <c r="AV149" s="14" t="s">
        <v>22</v>
      </c>
      <c r="AW149" s="14" t="s">
        <v>37</v>
      </c>
      <c r="AX149" s="14" t="s">
        <v>75</v>
      </c>
      <c r="AY149" s="182" t="s">
        <v>118</v>
      </c>
    </row>
    <row r="150" spans="1:65" s="2" customFormat="1" ht="55.5" customHeight="1">
      <c r="A150" s="34"/>
      <c r="B150" s="154"/>
      <c r="C150" s="155" t="s">
        <v>183</v>
      </c>
      <c r="D150" s="155" t="s">
        <v>120</v>
      </c>
      <c r="E150" s="156" t="s">
        <v>184</v>
      </c>
      <c r="F150" s="157" t="s">
        <v>185</v>
      </c>
      <c r="G150" s="158" t="s">
        <v>136</v>
      </c>
      <c r="H150" s="159">
        <v>571.67999999999995</v>
      </c>
      <c r="I150" s="160"/>
      <c r="J150" s="161">
        <f>ROUND(I150*H150,2)</f>
        <v>0</v>
      </c>
      <c r="K150" s="162"/>
      <c r="L150" s="35"/>
      <c r="M150" s="163" t="s">
        <v>3</v>
      </c>
      <c r="N150" s="164" t="s">
        <v>46</v>
      </c>
      <c r="O150" s="55"/>
      <c r="P150" s="165">
        <f>O150*H150</f>
        <v>0</v>
      </c>
      <c r="Q150" s="165">
        <v>0</v>
      </c>
      <c r="R150" s="165">
        <f>Q150*H150</f>
        <v>0</v>
      </c>
      <c r="S150" s="165">
        <v>0</v>
      </c>
      <c r="T150" s="166">
        <f>S150*H150</f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167" t="s">
        <v>124</v>
      </c>
      <c r="AT150" s="167" t="s">
        <v>120</v>
      </c>
      <c r="AU150" s="167" t="s">
        <v>84</v>
      </c>
      <c r="AY150" s="19" t="s">
        <v>118</v>
      </c>
      <c r="BE150" s="168">
        <f>IF(N150="základní",J150,0)</f>
        <v>0</v>
      </c>
      <c r="BF150" s="168">
        <f>IF(N150="snížená",J150,0)</f>
        <v>0</v>
      </c>
      <c r="BG150" s="168">
        <f>IF(N150="zákl. přenesená",J150,0)</f>
        <v>0</v>
      </c>
      <c r="BH150" s="168">
        <f>IF(N150="sníž. přenesená",J150,0)</f>
        <v>0</v>
      </c>
      <c r="BI150" s="168">
        <f>IF(N150="nulová",J150,0)</f>
        <v>0</v>
      </c>
      <c r="BJ150" s="19" t="s">
        <v>22</v>
      </c>
      <c r="BK150" s="168">
        <f>ROUND(I150*H150,2)</f>
        <v>0</v>
      </c>
      <c r="BL150" s="19" t="s">
        <v>124</v>
      </c>
      <c r="BM150" s="167" t="s">
        <v>448</v>
      </c>
    </row>
    <row r="151" spans="1:65" s="2" customFormat="1" ht="39">
      <c r="A151" s="34"/>
      <c r="B151" s="35"/>
      <c r="C151" s="34"/>
      <c r="D151" s="169" t="s">
        <v>126</v>
      </c>
      <c r="E151" s="34"/>
      <c r="F151" s="170" t="s">
        <v>185</v>
      </c>
      <c r="G151" s="34"/>
      <c r="H151" s="34"/>
      <c r="I151" s="93"/>
      <c r="J151" s="34"/>
      <c r="K151" s="34"/>
      <c r="L151" s="35"/>
      <c r="M151" s="171"/>
      <c r="N151" s="172"/>
      <c r="O151" s="55"/>
      <c r="P151" s="55"/>
      <c r="Q151" s="55"/>
      <c r="R151" s="55"/>
      <c r="S151" s="55"/>
      <c r="T151" s="56"/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T151" s="19" t="s">
        <v>126</v>
      </c>
      <c r="AU151" s="19" t="s">
        <v>84</v>
      </c>
    </row>
    <row r="152" spans="1:65" s="13" customFormat="1" ht="11.25">
      <c r="B152" s="173"/>
      <c r="D152" s="169" t="s">
        <v>127</v>
      </c>
      <c r="E152" s="174" t="s">
        <v>3</v>
      </c>
      <c r="F152" s="175" t="s">
        <v>449</v>
      </c>
      <c r="H152" s="176">
        <v>571.67999999999995</v>
      </c>
      <c r="I152" s="177"/>
      <c r="L152" s="173"/>
      <c r="M152" s="178"/>
      <c r="N152" s="179"/>
      <c r="O152" s="179"/>
      <c r="P152" s="179"/>
      <c r="Q152" s="179"/>
      <c r="R152" s="179"/>
      <c r="S152" s="179"/>
      <c r="T152" s="180"/>
      <c r="AT152" s="174" t="s">
        <v>127</v>
      </c>
      <c r="AU152" s="174" t="s">
        <v>84</v>
      </c>
      <c r="AV152" s="13" t="s">
        <v>84</v>
      </c>
      <c r="AW152" s="13" t="s">
        <v>37</v>
      </c>
      <c r="AX152" s="13" t="s">
        <v>22</v>
      </c>
      <c r="AY152" s="174" t="s">
        <v>118</v>
      </c>
    </row>
    <row r="153" spans="1:65" s="2" customFormat="1" ht="16.5" customHeight="1">
      <c r="A153" s="34"/>
      <c r="B153" s="154"/>
      <c r="C153" s="155" t="s">
        <v>188</v>
      </c>
      <c r="D153" s="155" t="s">
        <v>120</v>
      </c>
      <c r="E153" s="156" t="s">
        <v>189</v>
      </c>
      <c r="F153" s="157" t="s">
        <v>190</v>
      </c>
      <c r="G153" s="158" t="s">
        <v>136</v>
      </c>
      <c r="H153" s="159">
        <v>285.83999999999997</v>
      </c>
      <c r="I153" s="160"/>
      <c r="J153" s="161">
        <f>ROUND(I153*H153,2)</f>
        <v>0</v>
      </c>
      <c r="K153" s="162"/>
      <c r="L153" s="35"/>
      <c r="M153" s="163" t="s">
        <v>3</v>
      </c>
      <c r="N153" s="164" t="s">
        <v>46</v>
      </c>
      <c r="O153" s="55"/>
      <c r="P153" s="165">
        <f>O153*H153</f>
        <v>0</v>
      </c>
      <c r="Q153" s="165">
        <v>0</v>
      </c>
      <c r="R153" s="165">
        <f>Q153*H153</f>
        <v>0</v>
      </c>
      <c r="S153" s="165">
        <v>0</v>
      </c>
      <c r="T153" s="166">
        <f>S153*H153</f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167" t="s">
        <v>124</v>
      </c>
      <c r="AT153" s="167" t="s">
        <v>120</v>
      </c>
      <c r="AU153" s="167" t="s">
        <v>84</v>
      </c>
      <c r="AY153" s="19" t="s">
        <v>118</v>
      </c>
      <c r="BE153" s="168">
        <f>IF(N153="základní",J153,0)</f>
        <v>0</v>
      </c>
      <c r="BF153" s="168">
        <f>IF(N153="snížená",J153,0)</f>
        <v>0</v>
      </c>
      <c r="BG153" s="168">
        <f>IF(N153="zákl. přenesená",J153,0)</f>
        <v>0</v>
      </c>
      <c r="BH153" s="168">
        <f>IF(N153="sníž. přenesená",J153,0)</f>
        <v>0</v>
      </c>
      <c r="BI153" s="168">
        <f>IF(N153="nulová",J153,0)</f>
        <v>0</v>
      </c>
      <c r="BJ153" s="19" t="s">
        <v>22</v>
      </c>
      <c r="BK153" s="168">
        <f>ROUND(I153*H153,2)</f>
        <v>0</v>
      </c>
      <c r="BL153" s="19" t="s">
        <v>124</v>
      </c>
      <c r="BM153" s="167" t="s">
        <v>450</v>
      </c>
    </row>
    <row r="154" spans="1:65" s="2" customFormat="1" ht="11.25">
      <c r="A154" s="34"/>
      <c r="B154" s="35"/>
      <c r="C154" s="34"/>
      <c r="D154" s="169" t="s">
        <v>126</v>
      </c>
      <c r="E154" s="34"/>
      <c r="F154" s="170" t="s">
        <v>190</v>
      </c>
      <c r="G154" s="34"/>
      <c r="H154" s="34"/>
      <c r="I154" s="93"/>
      <c r="J154" s="34"/>
      <c r="K154" s="34"/>
      <c r="L154" s="35"/>
      <c r="M154" s="171"/>
      <c r="N154" s="172"/>
      <c r="O154" s="55"/>
      <c r="P154" s="55"/>
      <c r="Q154" s="55"/>
      <c r="R154" s="55"/>
      <c r="S154" s="55"/>
      <c r="T154" s="56"/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T154" s="19" t="s">
        <v>126</v>
      </c>
      <c r="AU154" s="19" t="s">
        <v>84</v>
      </c>
    </row>
    <row r="155" spans="1:65" s="2" customFormat="1" ht="21.75" customHeight="1">
      <c r="A155" s="34"/>
      <c r="B155" s="154"/>
      <c r="C155" s="155" t="s">
        <v>192</v>
      </c>
      <c r="D155" s="155" t="s">
        <v>120</v>
      </c>
      <c r="E155" s="156" t="s">
        <v>193</v>
      </c>
      <c r="F155" s="157" t="s">
        <v>194</v>
      </c>
      <c r="G155" s="158" t="s">
        <v>195</v>
      </c>
      <c r="H155" s="159">
        <v>514.51199999999994</v>
      </c>
      <c r="I155" s="160"/>
      <c r="J155" s="161">
        <f>ROUND(I155*H155,2)</f>
        <v>0</v>
      </c>
      <c r="K155" s="162"/>
      <c r="L155" s="35"/>
      <c r="M155" s="163" t="s">
        <v>3</v>
      </c>
      <c r="N155" s="164" t="s">
        <v>46</v>
      </c>
      <c r="O155" s="55"/>
      <c r="P155" s="165">
        <f>O155*H155</f>
        <v>0</v>
      </c>
      <c r="Q155" s="165">
        <v>0</v>
      </c>
      <c r="R155" s="165">
        <f>Q155*H155</f>
        <v>0</v>
      </c>
      <c r="S155" s="165">
        <v>0</v>
      </c>
      <c r="T155" s="166">
        <f>S155*H155</f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167" t="s">
        <v>124</v>
      </c>
      <c r="AT155" s="167" t="s">
        <v>120</v>
      </c>
      <c r="AU155" s="167" t="s">
        <v>84</v>
      </c>
      <c r="AY155" s="19" t="s">
        <v>118</v>
      </c>
      <c r="BE155" s="168">
        <f>IF(N155="základní",J155,0)</f>
        <v>0</v>
      </c>
      <c r="BF155" s="168">
        <f>IF(N155="snížená",J155,0)</f>
        <v>0</v>
      </c>
      <c r="BG155" s="168">
        <f>IF(N155="zákl. přenesená",J155,0)</f>
        <v>0</v>
      </c>
      <c r="BH155" s="168">
        <f>IF(N155="sníž. přenesená",J155,0)</f>
        <v>0</v>
      </c>
      <c r="BI155" s="168">
        <f>IF(N155="nulová",J155,0)</f>
        <v>0</v>
      </c>
      <c r="BJ155" s="19" t="s">
        <v>22</v>
      </c>
      <c r="BK155" s="168">
        <f>ROUND(I155*H155,2)</f>
        <v>0</v>
      </c>
      <c r="BL155" s="19" t="s">
        <v>124</v>
      </c>
      <c r="BM155" s="167" t="s">
        <v>451</v>
      </c>
    </row>
    <row r="156" spans="1:65" s="2" customFormat="1" ht="19.5">
      <c r="A156" s="34"/>
      <c r="B156" s="35"/>
      <c r="C156" s="34"/>
      <c r="D156" s="169" t="s">
        <v>126</v>
      </c>
      <c r="E156" s="34"/>
      <c r="F156" s="170" t="s">
        <v>194</v>
      </c>
      <c r="G156" s="34"/>
      <c r="H156" s="34"/>
      <c r="I156" s="93"/>
      <c r="J156" s="34"/>
      <c r="K156" s="34"/>
      <c r="L156" s="35"/>
      <c r="M156" s="171"/>
      <c r="N156" s="172"/>
      <c r="O156" s="55"/>
      <c r="P156" s="55"/>
      <c r="Q156" s="55"/>
      <c r="R156" s="55"/>
      <c r="S156" s="55"/>
      <c r="T156" s="56"/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T156" s="19" t="s">
        <v>126</v>
      </c>
      <c r="AU156" s="19" t="s">
        <v>84</v>
      </c>
    </row>
    <row r="157" spans="1:65" s="13" customFormat="1" ht="11.25">
      <c r="B157" s="173"/>
      <c r="D157" s="169" t="s">
        <v>127</v>
      </c>
      <c r="E157" s="174" t="s">
        <v>3</v>
      </c>
      <c r="F157" s="175" t="s">
        <v>452</v>
      </c>
      <c r="H157" s="176">
        <v>514.51199999999994</v>
      </c>
      <c r="I157" s="177"/>
      <c r="L157" s="173"/>
      <c r="M157" s="178"/>
      <c r="N157" s="179"/>
      <c r="O157" s="179"/>
      <c r="P157" s="179"/>
      <c r="Q157" s="179"/>
      <c r="R157" s="179"/>
      <c r="S157" s="179"/>
      <c r="T157" s="180"/>
      <c r="AT157" s="174" t="s">
        <v>127</v>
      </c>
      <c r="AU157" s="174" t="s">
        <v>84</v>
      </c>
      <c r="AV157" s="13" t="s">
        <v>84</v>
      </c>
      <c r="AW157" s="13" t="s">
        <v>37</v>
      </c>
      <c r="AX157" s="13" t="s">
        <v>22</v>
      </c>
      <c r="AY157" s="174" t="s">
        <v>118</v>
      </c>
    </row>
    <row r="158" spans="1:65" s="2" customFormat="1" ht="33" customHeight="1">
      <c r="A158" s="34"/>
      <c r="B158" s="154"/>
      <c r="C158" s="155" t="s">
        <v>198</v>
      </c>
      <c r="D158" s="155" t="s">
        <v>120</v>
      </c>
      <c r="E158" s="156" t="s">
        <v>199</v>
      </c>
      <c r="F158" s="157" t="s">
        <v>200</v>
      </c>
      <c r="G158" s="158" t="s">
        <v>136</v>
      </c>
      <c r="H158" s="159">
        <v>178.74</v>
      </c>
      <c r="I158" s="160"/>
      <c r="J158" s="161">
        <f>ROUND(I158*H158,2)</f>
        <v>0</v>
      </c>
      <c r="K158" s="162"/>
      <c r="L158" s="35"/>
      <c r="M158" s="163" t="s">
        <v>3</v>
      </c>
      <c r="N158" s="164" t="s">
        <v>46</v>
      </c>
      <c r="O158" s="55"/>
      <c r="P158" s="165">
        <f>O158*H158</f>
        <v>0</v>
      </c>
      <c r="Q158" s="165">
        <v>0</v>
      </c>
      <c r="R158" s="165">
        <f>Q158*H158</f>
        <v>0</v>
      </c>
      <c r="S158" s="165">
        <v>0</v>
      </c>
      <c r="T158" s="166">
        <f>S158*H158</f>
        <v>0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167" t="s">
        <v>124</v>
      </c>
      <c r="AT158" s="167" t="s">
        <v>120</v>
      </c>
      <c r="AU158" s="167" t="s">
        <v>84</v>
      </c>
      <c r="AY158" s="19" t="s">
        <v>118</v>
      </c>
      <c r="BE158" s="168">
        <f>IF(N158="základní",J158,0)</f>
        <v>0</v>
      </c>
      <c r="BF158" s="168">
        <f>IF(N158="snížená",J158,0)</f>
        <v>0</v>
      </c>
      <c r="BG158" s="168">
        <f>IF(N158="zákl. přenesená",J158,0)</f>
        <v>0</v>
      </c>
      <c r="BH158" s="168">
        <f>IF(N158="sníž. přenesená",J158,0)</f>
        <v>0</v>
      </c>
      <c r="BI158" s="168">
        <f>IF(N158="nulová",J158,0)</f>
        <v>0</v>
      </c>
      <c r="BJ158" s="19" t="s">
        <v>22</v>
      </c>
      <c r="BK158" s="168">
        <f>ROUND(I158*H158,2)</f>
        <v>0</v>
      </c>
      <c r="BL158" s="19" t="s">
        <v>124</v>
      </c>
      <c r="BM158" s="167" t="s">
        <v>453</v>
      </c>
    </row>
    <row r="159" spans="1:65" s="2" customFormat="1" ht="29.25">
      <c r="A159" s="34"/>
      <c r="B159" s="35"/>
      <c r="C159" s="34"/>
      <c r="D159" s="169" t="s">
        <v>126</v>
      </c>
      <c r="E159" s="34"/>
      <c r="F159" s="170" t="s">
        <v>200</v>
      </c>
      <c r="G159" s="34"/>
      <c r="H159" s="34"/>
      <c r="I159" s="93"/>
      <c r="J159" s="34"/>
      <c r="K159" s="34"/>
      <c r="L159" s="35"/>
      <c r="M159" s="171"/>
      <c r="N159" s="172"/>
      <c r="O159" s="55"/>
      <c r="P159" s="55"/>
      <c r="Q159" s="55"/>
      <c r="R159" s="55"/>
      <c r="S159" s="55"/>
      <c r="T159" s="56"/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T159" s="19" t="s">
        <v>126</v>
      </c>
      <c r="AU159" s="19" t="s">
        <v>84</v>
      </c>
    </row>
    <row r="160" spans="1:65" s="13" customFormat="1" ht="22.5">
      <c r="B160" s="173"/>
      <c r="D160" s="169" t="s">
        <v>127</v>
      </c>
      <c r="E160" s="174" t="s">
        <v>3</v>
      </c>
      <c r="F160" s="175" t="s">
        <v>454</v>
      </c>
      <c r="H160" s="176">
        <v>178.74</v>
      </c>
      <c r="I160" s="177"/>
      <c r="L160" s="173"/>
      <c r="M160" s="178"/>
      <c r="N160" s="179"/>
      <c r="O160" s="179"/>
      <c r="P160" s="179"/>
      <c r="Q160" s="179"/>
      <c r="R160" s="179"/>
      <c r="S160" s="179"/>
      <c r="T160" s="180"/>
      <c r="AT160" s="174" t="s">
        <v>127</v>
      </c>
      <c r="AU160" s="174" t="s">
        <v>84</v>
      </c>
      <c r="AV160" s="13" t="s">
        <v>84</v>
      </c>
      <c r="AW160" s="13" t="s">
        <v>37</v>
      </c>
      <c r="AX160" s="13" t="s">
        <v>22</v>
      </c>
      <c r="AY160" s="174" t="s">
        <v>118</v>
      </c>
    </row>
    <row r="161" spans="1:65" s="14" customFormat="1" ht="11.25">
      <c r="B161" s="181"/>
      <c r="D161" s="169" t="s">
        <v>127</v>
      </c>
      <c r="E161" s="182" t="s">
        <v>3</v>
      </c>
      <c r="F161" s="183" t="s">
        <v>422</v>
      </c>
      <c r="H161" s="182" t="s">
        <v>3</v>
      </c>
      <c r="I161" s="184"/>
      <c r="L161" s="181"/>
      <c r="M161" s="185"/>
      <c r="N161" s="186"/>
      <c r="O161" s="186"/>
      <c r="P161" s="186"/>
      <c r="Q161" s="186"/>
      <c r="R161" s="186"/>
      <c r="S161" s="186"/>
      <c r="T161" s="187"/>
      <c r="AT161" s="182" t="s">
        <v>127</v>
      </c>
      <c r="AU161" s="182" t="s">
        <v>84</v>
      </c>
      <c r="AV161" s="14" t="s">
        <v>22</v>
      </c>
      <c r="AW161" s="14" t="s">
        <v>37</v>
      </c>
      <c r="AX161" s="14" t="s">
        <v>75</v>
      </c>
      <c r="AY161" s="182" t="s">
        <v>118</v>
      </c>
    </row>
    <row r="162" spans="1:65" s="2" customFormat="1" ht="33" customHeight="1">
      <c r="A162" s="34"/>
      <c r="B162" s="154"/>
      <c r="C162" s="204" t="s">
        <v>9</v>
      </c>
      <c r="D162" s="204" t="s">
        <v>203</v>
      </c>
      <c r="E162" s="205" t="s">
        <v>204</v>
      </c>
      <c r="F162" s="206" t="s">
        <v>205</v>
      </c>
      <c r="G162" s="207" t="s">
        <v>195</v>
      </c>
      <c r="H162" s="208">
        <v>357.48</v>
      </c>
      <c r="I162" s="209"/>
      <c r="J162" s="210">
        <f>ROUND(I162*H162,2)</f>
        <v>0</v>
      </c>
      <c r="K162" s="211"/>
      <c r="L162" s="212"/>
      <c r="M162" s="213" t="s">
        <v>3</v>
      </c>
      <c r="N162" s="214" t="s">
        <v>46</v>
      </c>
      <c r="O162" s="55"/>
      <c r="P162" s="165">
        <f>O162*H162</f>
        <v>0</v>
      </c>
      <c r="Q162" s="165">
        <v>1</v>
      </c>
      <c r="R162" s="165">
        <f>Q162*H162</f>
        <v>357.48</v>
      </c>
      <c r="S162" s="165">
        <v>0</v>
      </c>
      <c r="T162" s="166">
        <f>S162*H162</f>
        <v>0</v>
      </c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R162" s="167" t="s">
        <v>170</v>
      </c>
      <c r="AT162" s="167" t="s">
        <v>203</v>
      </c>
      <c r="AU162" s="167" t="s">
        <v>84</v>
      </c>
      <c r="AY162" s="19" t="s">
        <v>118</v>
      </c>
      <c r="BE162" s="168">
        <f>IF(N162="základní",J162,0)</f>
        <v>0</v>
      </c>
      <c r="BF162" s="168">
        <f>IF(N162="snížená",J162,0)</f>
        <v>0</v>
      </c>
      <c r="BG162" s="168">
        <f>IF(N162="zákl. přenesená",J162,0)</f>
        <v>0</v>
      </c>
      <c r="BH162" s="168">
        <f>IF(N162="sníž. přenesená",J162,0)</f>
        <v>0</v>
      </c>
      <c r="BI162" s="168">
        <f>IF(N162="nulová",J162,0)</f>
        <v>0</v>
      </c>
      <c r="BJ162" s="19" t="s">
        <v>22</v>
      </c>
      <c r="BK162" s="168">
        <f>ROUND(I162*H162,2)</f>
        <v>0</v>
      </c>
      <c r="BL162" s="19" t="s">
        <v>124</v>
      </c>
      <c r="BM162" s="167" t="s">
        <v>455</v>
      </c>
    </row>
    <row r="163" spans="1:65" s="2" customFormat="1" ht="19.5">
      <c r="A163" s="34"/>
      <c r="B163" s="35"/>
      <c r="C163" s="34"/>
      <c r="D163" s="169" t="s">
        <v>126</v>
      </c>
      <c r="E163" s="34"/>
      <c r="F163" s="170" t="s">
        <v>205</v>
      </c>
      <c r="G163" s="34"/>
      <c r="H163" s="34"/>
      <c r="I163" s="93"/>
      <c r="J163" s="34"/>
      <c r="K163" s="34"/>
      <c r="L163" s="35"/>
      <c r="M163" s="171"/>
      <c r="N163" s="172"/>
      <c r="O163" s="55"/>
      <c r="P163" s="55"/>
      <c r="Q163" s="55"/>
      <c r="R163" s="55"/>
      <c r="S163" s="55"/>
      <c r="T163" s="56"/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T163" s="19" t="s">
        <v>126</v>
      </c>
      <c r="AU163" s="19" t="s">
        <v>84</v>
      </c>
    </row>
    <row r="164" spans="1:65" s="13" customFormat="1" ht="11.25">
      <c r="B164" s="173"/>
      <c r="D164" s="169" t="s">
        <v>127</v>
      </c>
      <c r="E164" s="174" t="s">
        <v>3</v>
      </c>
      <c r="F164" s="175" t="s">
        <v>456</v>
      </c>
      <c r="H164" s="176">
        <v>357.48</v>
      </c>
      <c r="I164" s="177"/>
      <c r="L164" s="173"/>
      <c r="M164" s="178"/>
      <c r="N164" s="179"/>
      <c r="O164" s="179"/>
      <c r="P164" s="179"/>
      <c r="Q164" s="179"/>
      <c r="R164" s="179"/>
      <c r="S164" s="179"/>
      <c r="T164" s="180"/>
      <c r="AT164" s="174" t="s">
        <v>127</v>
      </c>
      <c r="AU164" s="174" t="s">
        <v>84</v>
      </c>
      <c r="AV164" s="13" t="s">
        <v>84</v>
      </c>
      <c r="AW164" s="13" t="s">
        <v>37</v>
      </c>
      <c r="AX164" s="13" t="s">
        <v>22</v>
      </c>
      <c r="AY164" s="174" t="s">
        <v>118</v>
      </c>
    </row>
    <row r="165" spans="1:65" s="2" customFormat="1" ht="55.5" customHeight="1">
      <c r="A165" s="34"/>
      <c r="B165" s="154"/>
      <c r="C165" s="155" t="s">
        <v>208</v>
      </c>
      <c r="D165" s="155" t="s">
        <v>120</v>
      </c>
      <c r="E165" s="156" t="s">
        <v>209</v>
      </c>
      <c r="F165" s="157" t="s">
        <v>210</v>
      </c>
      <c r="G165" s="158" t="s">
        <v>136</v>
      </c>
      <c r="H165" s="159">
        <v>85.68</v>
      </c>
      <c r="I165" s="160"/>
      <c r="J165" s="161">
        <f>ROUND(I165*H165,2)</f>
        <v>0</v>
      </c>
      <c r="K165" s="162"/>
      <c r="L165" s="35"/>
      <c r="M165" s="163" t="s">
        <v>3</v>
      </c>
      <c r="N165" s="164" t="s">
        <v>46</v>
      </c>
      <c r="O165" s="55"/>
      <c r="P165" s="165">
        <f>O165*H165</f>
        <v>0</v>
      </c>
      <c r="Q165" s="165">
        <v>0</v>
      </c>
      <c r="R165" s="165">
        <f>Q165*H165</f>
        <v>0</v>
      </c>
      <c r="S165" s="165">
        <v>0</v>
      </c>
      <c r="T165" s="166">
        <f>S165*H165</f>
        <v>0</v>
      </c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R165" s="167" t="s">
        <v>124</v>
      </c>
      <c r="AT165" s="167" t="s">
        <v>120</v>
      </c>
      <c r="AU165" s="167" t="s">
        <v>84</v>
      </c>
      <c r="AY165" s="19" t="s">
        <v>118</v>
      </c>
      <c r="BE165" s="168">
        <f>IF(N165="základní",J165,0)</f>
        <v>0</v>
      </c>
      <c r="BF165" s="168">
        <f>IF(N165="snížená",J165,0)</f>
        <v>0</v>
      </c>
      <c r="BG165" s="168">
        <f>IF(N165="zákl. přenesená",J165,0)</f>
        <v>0</v>
      </c>
      <c r="BH165" s="168">
        <f>IF(N165="sníž. přenesená",J165,0)</f>
        <v>0</v>
      </c>
      <c r="BI165" s="168">
        <f>IF(N165="nulová",J165,0)</f>
        <v>0</v>
      </c>
      <c r="BJ165" s="19" t="s">
        <v>22</v>
      </c>
      <c r="BK165" s="168">
        <f>ROUND(I165*H165,2)</f>
        <v>0</v>
      </c>
      <c r="BL165" s="19" t="s">
        <v>124</v>
      </c>
      <c r="BM165" s="167" t="s">
        <v>457</v>
      </c>
    </row>
    <row r="166" spans="1:65" s="2" customFormat="1" ht="39">
      <c r="A166" s="34"/>
      <c r="B166" s="35"/>
      <c r="C166" s="34"/>
      <c r="D166" s="169" t="s">
        <v>126</v>
      </c>
      <c r="E166" s="34"/>
      <c r="F166" s="170" t="s">
        <v>210</v>
      </c>
      <c r="G166" s="34"/>
      <c r="H166" s="34"/>
      <c r="I166" s="93"/>
      <c r="J166" s="34"/>
      <c r="K166" s="34"/>
      <c r="L166" s="35"/>
      <c r="M166" s="171"/>
      <c r="N166" s="172"/>
      <c r="O166" s="55"/>
      <c r="P166" s="55"/>
      <c r="Q166" s="55"/>
      <c r="R166" s="55"/>
      <c r="S166" s="55"/>
      <c r="T166" s="56"/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T166" s="19" t="s">
        <v>126</v>
      </c>
      <c r="AU166" s="19" t="s">
        <v>84</v>
      </c>
    </row>
    <row r="167" spans="1:65" s="14" customFormat="1" ht="11.25">
      <c r="B167" s="181"/>
      <c r="D167" s="169" t="s">
        <v>127</v>
      </c>
      <c r="E167" s="182" t="s">
        <v>3</v>
      </c>
      <c r="F167" s="183" t="s">
        <v>428</v>
      </c>
      <c r="H167" s="182" t="s">
        <v>3</v>
      </c>
      <c r="I167" s="184"/>
      <c r="L167" s="181"/>
      <c r="M167" s="185"/>
      <c r="N167" s="186"/>
      <c r="O167" s="186"/>
      <c r="P167" s="186"/>
      <c r="Q167" s="186"/>
      <c r="R167" s="186"/>
      <c r="S167" s="186"/>
      <c r="T167" s="187"/>
      <c r="AT167" s="182" t="s">
        <v>127</v>
      </c>
      <c r="AU167" s="182" t="s">
        <v>84</v>
      </c>
      <c r="AV167" s="14" t="s">
        <v>22</v>
      </c>
      <c r="AW167" s="14" t="s">
        <v>37</v>
      </c>
      <c r="AX167" s="14" t="s">
        <v>75</v>
      </c>
      <c r="AY167" s="182" t="s">
        <v>118</v>
      </c>
    </row>
    <row r="168" spans="1:65" s="13" customFormat="1" ht="11.25">
      <c r="B168" s="173"/>
      <c r="D168" s="169" t="s">
        <v>127</v>
      </c>
      <c r="E168" s="174" t="s">
        <v>3</v>
      </c>
      <c r="F168" s="175" t="s">
        <v>458</v>
      </c>
      <c r="H168" s="176">
        <v>14.76</v>
      </c>
      <c r="I168" s="177"/>
      <c r="L168" s="173"/>
      <c r="M168" s="178"/>
      <c r="N168" s="179"/>
      <c r="O168" s="179"/>
      <c r="P168" s="179"/>
      <c r="Q168" s="179"/>
      <c r="R168" s="179"/>
      <c r="S168" s="179"/>
      <c r="T168" s="180"/>
      <c r="AT168" s="174" t="s">
        <v>127</v>
      </c>
      <c r="AU168" s="174" t="s">
        <v>84</v>
      </c>
      <c r="AV168" s="13" t="s">
        <v>84</v>
      </c>
      <c r="AW168" s="13" t="s">
        <v>37</v>
      </c>
      <c r="AX168" s="13" t="s">
        <v>75</v>
      </c>
      <c r="AY168" s="174" t="s">
        <v>118</v>
      </c>
    </row>
    <row r="169" spans="1:65" s="15" customFormat="1" ht="11.25">
      <c r="B169" s="188"/>
      <c r="D169" s="169" t="s">
        <v>127</v>
      </c>
      <c r="E169" s="189" t="s">
        <v>3</v>
      </c>
      <c r="F169" s="190" t="s">
        <v>140</v>
      </c>
      <c r="H169" s="191">
        <v>14.76</v>
      </c>
      <c r="I169" s="192"/>
      <c r="L169" s="188"/>
      <c r="M169" s="193"/>
      <c r="N169" s="194"/>
      <c r="O169" s="194"/>
      <c r="P169" s="194"/>
      <c r="Q169" s="194"/>
      <c r="R169" s="194"/>
      <c r="S169" s="194"/>
      <c r="T169" s="195"/>
      <c r="AT169" s="189" t="s">
        <v>127</v>
      </c>
      <c r="AU169" s="189" t="s">
        <v>84</v>
      </c>
      <c r="AV169" s="15" t="s">
        <v>133</v>
      </c>
      <c r="AW169" s="15" t="s">
        <v>37</v>
      </c>
      <c r="AX169" s="15" t="s">
        <v>75</v>
      </c>
      <c r="AY169" s="189" t="s">
        <v>118</v>
      </c>
    </row>
    <row r="170" spans="1:65" s="14" customFormat="1" ht="11.25">
      <c r="B170" s="181"/>
      <c r="D170" s="169" t="s">
        <v>127</v>
      </c>
      <c r="E170" s="182" t="s">
        <v>3</v>
      </c>
      <c r="F170" s="183" t="s">
        <v>141</v>
      </c>
      <c r="H170" s="182" t="s">
        <v>3</v>
      </c>
      <c r="I170" s="184"/>
      <c r="L170" s="181"/>
      <c r="M170" s="185"/>
      <c r="N170" s="186"/>
      <c r="O170" s="186"/>
      <c r="P170" s="186"/>
      <c r="Q170" s="186"/>
      <c r="R170" s="186"/>
      <c r="S170" s="186"/>
      <c r="T170" s="187"/>
      <c r="AT170" s="182" t="s">
        <v>127</v>
      </c>
      <c r="AU170" s="182" t="s">
        <v>84</v>
      </c>
      <c r="AV170" s="14" t="s">
        <v>22</v>
      </c>
      <c r="AW170" s="14" t="s">
        <v>37</v>
      </c>
      <c r="AX170" s="14" t="s">
        <v>75</v>
      </c>
      <c r="AY170" s="182" t="s">
        <v>118</v>
      </c>
    </row>
    <row r="171" spans="1:65" s="13" customFormat="1" ht="11.25">
      <c r="B171" s="173"/>
      <c r="D171" s="169" t="s">
        <v>127</v>
      </c>
      <c r="E171" s="174" t="s">
        <v>3</v>
      </c>
      <c r="F171" s="175" t="s">
        <v>459</v>
      </c>
      <c r="H171" s="176">
        <v>69.12</v>
      </c>
      <c r="I171" s="177"/>
      <c r="L171" s="173"/>
      <c r="M171" s="178"/>
      <c r="N171" s="179"/>
      <c r="O171" s="179"/>
      <c r="P171" s="179"/>
      <c r="Q171" s="179"/>
      <c r="R171" s="179"/>
      <c r="S171" s="179"/>
      <c r="T171" s="180"/>
      <c r="AT171" s="174" t="s">
        <v>127</v>
      </c>
      <c r="AU171" s="174" t="s">
        <v>84</v>
      </c>
      <c r="AV171" s="13" t="s">
        <v>84</v>
      </c>
      <c r="AW171" s="13" t="s">
        <v>37</v>
      </c>
      <c r="AX171" s="13" t="s">
        <v>75</v>
      </c>
      <c r="AY171" s="174" t="s">
        <v>118</v>
      </c>
    </row>
    <row r="172" spans="1:65" s="15" customFormat="1" ht="11.25">
      <c r="B172" s="188"/>
      <c r="D172" s="169" t="s">
        <v>127</v>
      </c>
      <c r="E172" s="189" t="s">
        <v>3</v>
      </c>
      <c r="F172" s="190" t="s">
        <v>140</v>
      </c>
      <c r="H172" s="191">
        <v>69.12</v>
      </c>
      <c r="I172" s="192"/>
      <c r="L172" s="188"/>
      <c r="M172" s="193"/>
      <c r="N172" s="194"/>
      <c r="O172" s="194"/>
      <c r="P172" s="194"/>
      <c r="Q172" s="194"/>
      <c r="R172" s="194"/>
      <c r="S172" s="194"/>
      <c r="T172" s="195"/>
      <c r="AT172" s="189" t="s">
        <v>127</v>
      </c>
      <c r="AU172" s="189" t="s">
        <v>84</v>
      </c>
      <c r="AV172" s="15" t="s">
        <v>133</v>
      </c>
      <c r="AW172" s="15" t="s">
        <v>37</v>
      </c>
      <c r="AX172" s="15" t="s">
        <v>75</v>
      </c>
      <c r="AY172" s="189" t="s">
        <v>118</v>
      </c>
    </row>
    <row r="173" spans="1:65" s="13" customFormat="1" ht="11.25">
      <c r="B173" s="173"/>
      <c r="D173" s="169" t="s">
        <v>127</v>
      </c>
      <c r="E173" s="174" t="s">
        <v>3</v>
      </c>
      <c r="F173" s="175" t="s">
        <v>460</v>
      </c>
      <c r="H173" s="176">
        <v>1.8</v>
      </c>
      <c r="I173" s="177"/>
      <c r="L173" s="173"/>
      <c r="M173" s="178"/>
      <c r="N173" s="179"/>
      <c r="O173" s="179"/>
      <c r="P173" s="179"/>
      <c r="Q173" s="179"/>
      <c r="R173" s="179"/>
      <c r="S173" s="179"/>
      <c r="T173" s="180"/>
      <c r="AT173" s="174" t="s">
        <v>127</v>
      </c>
      <c r="AU173" s="174" t="s">
        <v>84</v>
      </c>
      <c r="AV173" s="13" t="s">
        <v>84</v>
      </c>
      <c r="AW173" s="13" t="s">
        <v>37</v>
      </c>
      <c r="AX173" s="13" t="s">
        <v>75</v>
      </c>
      <c r="AY173" s="174" t="s">
        <v>118</v>
      </c>
    </row>
    <row r="174" spans="1:65" s="15" customFormat="1" ht="11.25">
      <c r="B174" s="188"/>
      <c r="D174" s="169" t="s">
        <v>127</v>
      </c>
      <c r="E174" s="189" t="s">
        <v>3</v>
      </c>
      <c r="F174" s="190" t="s">
        <v>140</v>
      </c>
      <c r="H174" s="191">
        <v>1.8</v>
      </c>
      <c r="I174" s="192"/>
      <c r="L174" s="188"/>
      <c r="M174" s="193"/>
      <c r="N174" s="194"/>
      <c r="O174" s="194"/>
      <c r="P174" s="194"/>
      <c r="Q174" s="194"/>
      <c r="R174" s="194"/>
      <c r="S174" s="194"/>
      <c r="T174" s="195"/>
      <c r="AT174" s="189" t="s">
        <v>127</v>
      </c>
      <c r="AU174" s="189" t="s">
        <v>84</v>
      </c>
      <c r="AV174" s="15" t="s">
        <v>133</v>
      </c>
      <c r="AW174" s="15" t="s">
        <v>37</v>
      </c>
      <c r="AX174" s="15" t="s">
        <v>75</v>
      </c>
      <c r="AY174" s="189" t="s">
        <v>118</v>
      </c>
    </row>
    <row r="175" spans="1:65" s="16" customFormat="1" ht="11.25">
      <c r="B175" s="196"/>
      <c r="D175" s="169" t="s">
        <v>127</v>
      </c>
      <c r="E175" s="197" t="s">
        <v>3</v>
      </c>
      <c r="F175" s="198" t="s">
        <v>145</v>
      </c>
      <c r="H175" s="199">
        <v>85.68</v>
      </c>
      <c r="I175" s="200"/>
      <c r="L175" s="196"/>
      <c r="M175" s="201"/>
      <c r="N175" s="202"/>
      <c r="O175" s="202"/>
      <c r="P175" s="202"/>
      <c r="Q175" s="202"/>
      <c r="R175" s="202"/>
      <c r="S175" s="202"/>
      <c r="T175" s="203"/>
      <c r="AT175" s="197" t="s">
        <v>127</v>
      </c>
      <c r="AU175" s="197" t="s">
        <v>84</v>
      </c>
      <c r="AV175" s="16" t="s">
        <v>124</v>
      </c>
      <c r="AW175" s="16" t="s">
        <v>37</v>
      </c>
      <c r="AX175" s="16" t="s">
        <v>22</v>
      </c>
      <c r="AY175" s="197" t="s">
        <v>118</v>
      </c>
    </row>
    <row r="176" spans="1:65" s="14" customFormat="1" ht="11.25">
      <c r="B176" s="181"/>
      <c r="D176" s="169" t="s">
        <v>127</v>
      </c>
      <c r="E176" s="182" t="s">
        <v>3</v>
      </c>
      <c r="F176" s="183" t="s">
        <v>422</v>
      </c>
      <c r="H176" s="182" t="s">
        <v>3</v>
      </c>
      <c r="I176" s="184"/>
      <c r="L176" s="181"/>
      <c r="M176" s="185"/>
      <c r="N176" s="186"/>
      <c r="O176" s="186"/>
      <c r="P176" s="186"/>
      <c r="Q176" s="186"/>
      <c r="R176" s="186"/>
      <c r="S176" s="186"/>
      <c r="T176" s="187"/>
      <c r="AT176" s="182" t="s">
        <v>127</v>
      </c>
      <c r="AU176" s="182" t="s">
        <v>84</v>
      </c>
      <c r="AV176" s="14" t="s">
        <v>22</v>
      </c>
      <c r="AW176" s="14" t="s">
        <v>37</v>
      </c>
      <c r="AX176" s="14" t="s">
        <v>75</v>
      </c>
      <c r="AY176" s="182" t="s">
        <v>118</v>
      </c>
    </row>
    <row r="177" spans="1:65" s="2" customFormat="1" ht="33" customHeight="1">
      <c r="A177" s="34"/>
      <c r="B177" s="154"/>
      <c r="C177" s="204" t="s">
        <v>218</v>
      </c>
      <c r="D177" s="204" t="s">
        <v>203</v>
      </c>
      <c r="E177" s="205" t="s">
        <v>204</v>
      </c>
      <c r="F177" s="206" t="s">
        <v>205</v>
      </c>
      <c r="G177" s="207" t="s">
        <v>195</v>
      </c>
      <c r="H177" s="208">
        <v>171.36</v>
      </c>
      <c r="I177" s="209"/>
      <c r="J177" s="210">
        <f>ROUND(I177*H177,2)</f>
        <v>0</v>
      </c>
      <c r="K177" s="211"/>
      <c r="L177" s="212"/>
      <c r="M177" s="213" t="s">
        <v>3</v>
      </c>
      <c r="N177" s="214" t="s">
        <v>46</v>
      </c>
      <c r="O177" s="55"/>
      <c r="P177" s="165">
        <f>O177*H177</f>
        <v>0</v>
      </c>
      <c r="Q177" s="165">
        <v>1</v>
      </c>
      <c r="R177" s="165">
        <f>Q177*H177</f>
        <v>171.36</v>
      </c>
      <c r="S177" s="165">
        <v>0</v>
      </c>
      <c r="T177" s="166">
        <f>S177*H177</f>
        <v>0</v>
      </c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R177" s="167" t="s">
        <v>170</v>
      </c>
      <c r="AT177" s="167" t="s">
        <v>203</v>
      </c>
      <c r="AU177" s="167" t="s">
        <v>84</v>
      </c>
      <c r="AY177" s="19" t="s">
        <v>118</v>
      </c>
      <c r="BE177" s="168">
        <f>IF(N177="základní",J177,0)</f>
        <v>0</v>
      </c>
      <c r="BF177" s="168">
        <f>IF(N177="snížená",J177,0)</f>
        <v>0</v>
      </c>
      <c r="BG177" s="168">
        <f>IF(N177="zákl. přenesená",J177,0)</f>
        <v>0</v>
      </c>
      <c r="BH177" s="168">
        <f>IF(N177="sníž. přenesená",J177,0)</f>
        <v>0</v>
      </c>
      <c r="BI177" s="168">
        <f>IF(N177="nulová",J177,0)</f>
        <v>0</v>
      </c>
      <c r="BJ177" s="19" t="s">
        <v>22</v>
      </c>
      <c r="BK177" s="168">
        <f>ROUND(I177*H177,2)</f>
        <v>0</v>
      </c>
      <c r="BL177" s="19" t="s">
        <v>124</v>
      </c>
      <c r="BM177" s="167" t="s">
        <v>461</v>
      </c>
    </row>
    <row r="178" spans="1:65" s="2" customFormat="1" ht="19.5">
      <c r="A178" s="34"/>
      <c r="B178" s="35"/>
      <c r="C178" s="34"/>
      <c r="D178" s="169" t="s">
        <v>126</v>
      </c>
      <c r="E178" s="34"/>
      <c r="F178" s="170" t="s">
        <v>205</v>
      </c>
      <c r="G178" s="34"/>
      <c r="H178" s="34"/>
      <c r="I178" s="93"/>
      <c r="J178" s="34"/>
      <c r="K178" s="34"/>
      <c r="L178" s="35"/>
      <c r="M178" s="171"/>
      <c r="N178" s="172"/>
      <c r="O178" s="55"/>
      <c r="P178" s="55"/>
      <c r="Q178" s="55"/>
      <c r="R178" s="55"/>
      <c r="S178" s="55"/>
      <c r="T178" s="56"/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T178" s="19" t="s">
        <v>126</v>
      </c>
      <c r="AU178" s="19" t="s">
        <v>84</v>
      </c>
    </row>
    <row r="179" spans="1:65" s="13" customFormat="1" ht="11.25">
      <c r="B179" s="173"/>
      <c r="D179" s="169" t="s">
        <v>127</v>
      </c>
      <c r="E179" s="174" t="s">
        <v>3</v>
      </c>
      <c r="F179" s="175" t="s">
        <v>462</v>
      </c>
      <c r="H179" s="176">
        <v>171.36</v>
      </c>
      <c r="I179" s="177"/>
      <c r="L179" s="173"/>
      <c r="M179" s="178"/>
      <c r="N179" s="179"/>
      <c r="O179" s="179"/>
      <c r="P179" s="179"/>
      <c r="Q179" s="179"/>
      <c r="R179" s="179"/>
      <c r="S179" s="179"/>
      <c r="T179" s="180"/>
      <c r="AT179" s="174" t="s">
        <v>127</v>
      </c>
      <c r="AU179" s="174" t="s">
        <v>84</v>
      </c>
      <c r="AV179" s="13" t="s">
        <v>84</v>
      </c>
      <c r="AW179" s="13" t="s">
        <v>37</v>
      </c>
      <c r="AX179" s="13" t="s">
        <v>22</v>
      </c>
      <c r="AY179" s="174" t="s">
        <v>118</v>
      </c>
    </row>
    <row r="180" spans="1:65" s="12" customFormat="1" ht="20.85" customHeight="1">
      <c r="B180" s="141"/>
      <c r="D180" s="142" t="s">
        <v>74</v>
      </c>
      <c r="E180" s="152" t="s">
        <v>192</v>
      </c>
      <c r="F180" s="152" t="s">
        <v>221</v>
      </c>
      <c r="I180" s="144"/>
      <c r="J180" s="153">
        <f>BK180</f>
        <v>0</v>
      </c>
      <c r="L180" s="141"/>
      <c r="M180" s="146"/>
      <c r="N180" s="147"/>
      <c r="O180" s="147"/>
      <c r="P180" s="148">
        <f>SUM(P181:P184)</f>
        <v>0</v>
      </c>
      <c r="Q180" s="147"/>
      <c r="R180" s="148">
        <f>SUM(R181:R184)</f>
        <v>0</v>
      </c>
      <c r="S180" s="147"/>
      <c r="T180" s="149">
        <f>SUM(T181:T184)</f>
        <v>0</v>
      </c>
      <c r="AR180" s="142" t="s">
        <v>22</v>
      </c>
      <c r="AT180" s="150" t="s">
        <v>74</v>
      </c>
      <c r="AU180" s="150" t="s">
        <v>84</v>
      </c>
      <c r="AY180" s="142" t="s">
        <v>118</v>
      </c>
      <c r="BK180" s="151">
        <f>SUM(BK181:BK184)</f>
        <v>0</v>
      </c>
    </row>
    <row r="181" spans="1:65" s="2" customFormat="1" ht="33" customHeight="1">
      <c r="A181" s="34"/>
      <c r="B181" s="154"/>
      <c r="C181" s="155" t="s">
        <v>222</v>
      </c>
      <c r="D181" s="155" t="s">
        <v>120</v>
      </c>
      <c r="E181" s="156" t="s">
        <v>223</v>
      </c>
      <c r="F181" s="157" t="s">
        <v>224</v>
      </c>
      <c r="G181" s="158" t="s">
        <v>136</v>
      </c>
      <c r="H181" s="159">
        <v>42.875999999999998</v>
      </c>
      <c r="I181" s="160"/>
      <c r="J181" s="161">
        <f>ROUND(I181*H181,2)</f>
        <v>0</v>
      </c>
      <c r="K181" s="162"/>
      <c r="L181" s="35"/>
      <c r="M181" s="163" t="s">
        <v>3</v>
      </c>
      <c r="N181" s="164" t="s">
        <v>46</v>
      </c>
      <c r="O181" s="55"/>
      <c r="P181" s="165">
        <f>O181*H181</f>
        <v>0</v>
      </c>
      <c r="Q181" s="165">
        <v>0</v>
      </c>
      <c r="R181" s="165">
        <f>Q181*H181</f>
        <v>0</v>
      </c>
      <c r="S181" s="165">
        <v>0</v>
      </c>
      <c r="T181" s="166">
        <f>S181*H181</f>
        <v>0</v>
      </c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R181" s="167" t="s">
        <v>124</v>
      </c>
      <c r="AT181" s="167" t="s">
        <v>120</v>
      </c>
      <c r="AU181" s="167" t="s">
        <v>133</v>
      </c>
      <c r="AY181" s="19" t="s">
        <v>118</v>
      </c>
      <c r="BE181" s="168">
        <f>IF(N181="základní",J181,0)</f>
        <v>0</v>
      </c>
      <c r="BF181" s="168">
        <f>IF(N181="snížená",J181,0)</f>
        <v>0</v>
      </c>
      <c r="BG181" s="168">
        <f>IF(N181="zákl. přenesená",J181,0)</f>
        <v>0</v>
      </c>
      <c r="BH181" s="168">
        <f>IF(N181="sníž. přenesená",J181,0)</f>
        <v>0</v>
      </c>
      <c r="BI181" s="168">
        <f>IF(N181="nulová",J181,0)</f>
        <v>0</v>
      </c>
      <c r="BJ181" s="19" t="s">
        <v>22</v>
      </c>
      <c r="BK181" s="168">
        <f>ROUND(I181*H181,2)</f>
        <v>0</v>
      </c>
      <c r="BL181" s="19" t="s">
        <v>124</v>
      </c>
      <c r="BM181" s="167" t="s">
        <v>463</v>
      </c>
    </row>
    <row r="182" spans="1:65" s="2" customFormat="1" ht="29.25">
      <c r="A182" s="34"/>
      <c r="B182" s="35"/>
      <c r="C182" s="34"/>
      <c r="D182" s="169" t="s">
        <v>126</v>
      </c>
      <c r="E182" s="34"/>
      <c r="F182" s="170" t="s">
        <v>224</v>
      </c>
      <c r="G182" s="34"/>
      <c r="H182" s="34"/>
      <c r="I182" s="93"/>
      <c r="J182" s="34"/>
      <c r="K182" s="34"/>
      <c r="L182" s="35"/>
      <c r="M182" s="171"/>
      <c r="N182" s="172"/>
      <c r="O182" s="55"/>
      <c r="P182" s="55"/>
      <c r="Q182" s="55"/>
      <c r="R182" s="55"/>
      <c r="S182" s="55"/>
      <c r="T182" s="56"/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T182" s="19" t="s">
        <v>126</v>
      </c>
      <c r="AU182" s="19" t="s">
        <v>133</v>
      </c>
    </row>
    <row r="183" spans="1:65" s="13" customFormat="1" ht="11.25">
      <c r="B183" s="173"/>
      <c r="D183" s="169" t="s">
        <v>127</v>
      </c>
      <c r="E183" s="174" t="s">
        <v>3</v>
      </c>
      <c r="F183" s="175" t="s">
        <v>464</v>
      </c>
      <c r="H183" s="176">
        <v>42.875999999999998</v>
      </c>
      <c r="I183" s="177"/>
      <c r="L183" s="173"/>
      <c r="M183" s="178"/>
      <c r="N183" s="179"/>
      <c r="O183" s="179"/>
      <c r="P183" s="179"/>
      <c r="Q183" s="179"/>
      <c r="R183" s="179"/>
      <c r="S183" s="179"/>
      <c r="T183" s="180"/>
      <c r="AT183" s="174" t="s">
        <v>127</v>
      </c>
      <c r="AU183" s="174" t="s">
        <v>133</v>
      </c>
      <c r="AV183" s="13" t="s">
        <v>84</v>
      </c>
      <c r="AW183" s="13" t="s">
        <v>37</v>
      </c>
      <c r="AX183" s="13" t="s">
        <v>22</v>
      </c>
      <c r="AY183" s="174" t="s">
        <v>118</v>
      </c>
    </row>
    <row r="184" spans="1:65" s="14" customFormat="1" ht="11.25">
      <c r="B184" s="181"/>
      <c r="D184" s="169" t="s">
        <v>127</v>
      </c>
      <c r="E184" s="182" t="s">
        <v>3</v>
      </c>
      <c r="F184" s="183" t="s">
        <v>422</v>
      </c>
      <c r="H184" s="182" t="s">
        <v>3</v>
      </c>
      <c r="I184" s="184"/>
      <c r="L184" s="181"/>
      <c r="M184" s="185"/>
      <c r="N184" s="186"/>
      <c r="O184" s="186"/>
      <c r="P184" s="186"/>
      <c r="Q184" s="186"/>
      <c r="R184" s="186"/>
      <c r="S184" s="186"/>
      <c r="T184" s="187"/>
      <c r="AT184" s="182" t="s">
        <v>127</v>
      </c>
      <c r="AU184" s="182" t="s">
        <v>133</v>
      </c>
      <c r="AV184" s="14" t="s">
        <v>22</v>
      </c>
      <c r="AW184" s="14" t="s">
        <v>37</v>
      </c>
      <c r="AX184" s="14" t="s">
        <v>75</v>
      </c>
      <c r="AY184" s="182" t="s">
        <v>118</v>
      </c>
    </row>
    <row r="185" spans="1:65" s="12" customFormat="1" ht="22.9" customHeight="1">
      <c r="B185" s="141"/>
      <c r="D185" s="142" t="s">
        <v>74</v>
      </c>
      <c r="E185" s="152" t="s">
        <v>124</v>
      </c>
      <c r="F185" s="152" t="s">
        <v>241</v>
      </c>
      <c r="I185" s="144"/>
      <c r="J185" s="153">
        <f>BK185</f>
        <v>0</v>
      </c>
      <c r="L185" s="141"/>
      <c r="M185" s="146"/>
      <c r="N185" s="147"/>
      <c r="O185" s="147"/>
      <c r="P185" s="148">
        <f>SUM(P186:P201)</f>
        <v>0</v>
      </c>
      <c r="Q185" s="147"/>
      <c r="R185" s="148">
        <f>SUM(R186:R201)</f>
        <v>41.617293400000001</v>
      </c>
      <c r="S185" s="147"/>
      <c r="T185" s="149">
        <f>SUM(T186:T201)</f>
        <v>0</v>
      </c>
      <c r="AR185" s="142" t="s">
        <v>22</v>
      </c>
      <c r="AT185" s="150" t="s">
        <v>74</v>
      </c>
      <c r="AU185" s="150" t="s">
        <v>22</v>
      </c>
      <c r="AY185" s="142" t="s">
        <v>118</v>
      </c>
      <c r="BK185" s="151">
        <f>SUM(BK186:BK201)</f>
        <v>0</v>
      </c>
    </row>
    <row r="186" spans="1:65" s="2" customFormat="1" ht="21.75" customHeight="1">
      <c r="A186" s="34"/>
      <c r="B186" s="154"/>
      <c r="C186" s="155" t="s">
        <v>228</v>
      </c>
      <c r="D186" s="155" t="s">
        <v>120</v>
      </c>
      <c r="E186" s="156" t="s">
        <v>242</v>
      </c>
      <c r="F186" s="157" t="s">
        <v>243</v>
      </c>
      <c r="G186" s="158" t="s">
        <v>136</v>
      </c>
      <c r="H186" s="159">
        <v>21.42</v>
      </c>
      <c r="I186" s="160"/>
      <c r="J186" s="161">
        <f>ROUND(I186*H186,2)</f>
        <v>0</v>
      </c>
      <c r="K186" s="162"/>
      <c r="L186" s="35"/>
      <c r="M186" s="163" t="s">
        <v>3</v>
      </c>
      <c r="N186" s="164" t="s">
        <v>46</v>
      </c>
      <c r="O186" s="55"/>
      <c r="P186" s="165">
        <f>O186*H186</f>
        <v>0</v>
      </c>
      <c r="Q186" s="165">
        <v>1.8907700000000001</v>
      </c>
      <c r="R186" s="165">
        <f>Q186*H186</f>
        <v>40.500293400000004</v>
      </c>
      <c r="S186" s="165">
        <v>0</v>
      </c>
      <c r="T186" s="166">
        <f>S186*H186</f>
        <v>0</v>
      </c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R186" s="167" t="s">
        <v>124</v>
      </c>
      <c r="AT186" s="167" t="s">
        <v>120</v>
      </c>
      <c r="AU186" s="167" t="s">
        <v>84</v>
      </c>
      <c r="AY186" s="19" t="s">
        <v>118</v>
      </c>
      <c r="BE186" s="168">
        <f>IF(N186="základní",J186,0)</f>
        <v>0</v>
      </c>
      <c r="BF186" s="168">
        <f>IF(N186="snížená",J186,0)</f>
        <v>0</v>
      </c>
      <c r="BG186" s="168">
        <f>IF(N186="zákl. přenesená",J186,0)</f>
        <v>0</v>
      </c>
      <c r="BH186" s="168">
        <f>IF(N186="sníž. přenesená",J186,0)</f>
        <v>0</v>
      </c>
      <c r="BI186" s="168">
        <f>IF(N186="nulová",J186,0)</f>
        <v>0</v>
      </c>
      <c r="BJ186" s="19" t="s">
        <v>22</v>
      </c>
      <c r="BK186" s="168">
        <f>ROUND(I186*H186,2)</f>
        <v>0</v>
      </c>
      <c r="BL186" s="19" t="s">
        <v>124</v>
      </c>
      <c r="BM186" s="167" t="s">
        <v>465</v>
      </c>
    </row>
    <row r="187" spans="1:65" s="2" customFormat="1" ht="19.5">
      <c r="A187" s="34"/>
      <c r="B187" s="35"/>
      <c r="C187" s="34"/>
      <c r="D187" s="169" t="s">
        <v>126</v>
      </c>
      <c r="E187" s="34"/>
      <c r="F187" s="170" t="s">
        <v>243</v>
      </c>
      <c r="G187" s="34"/>
      <c r="H187" s="34"/>
      <c r="I187" s="93"/>
      <c r="J187" s="34"/>
      <c r="K187" s="34"/>
      <c r="L187" s="35"/>
      <c r="M187" s="171"/>
      <c r="N187" s="172"/>
      <c r="O187" s="55"/>
      <c r="P187" s="55"/>
      <c r="Q187" s="55"/>
      <c r="R187" s="55"/>
      <c r="S187" s="55"/>
      <c r="T187" s="56"/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T187" s="19" t="s">
        <v>126</v>
      </c>
      <c r="AU187" s="19" t="s">
        <v>84</v>
      </c>
    </row>
    <row r="188" spans="1:65" s="14" customFormat="1" ht="11.25">
      <c r="B188" s="181"/>
      <c r="D188" s="169" t="s">
        <v>127</v>
      </c>
      <c r="E188" s="182" t="s">
        <v>3</v>
      </c>
      <c r="F188" s="183" t="s">
        <v>428</v>
      </c>
      <c r="H188" s="182" t="s">
        <v>3</v>
      </c>
      <c r="I188" s="184"/>
      <c r="L188" s="181"/>
      <c r="M188" s="185"/>
      <c r="N188" s="186"/>
      <c r="O188" s="186"/>
      <c r="P188" s="186"/>
      <c r="Q188" s="186"/>
      <c r="R188" s="186"/>
      <c r="S188" s="186"/>
      <c r="T188" s="187"/>
      <c r="AT188" s="182" t="s">
        <v>127</v>
      </c>
      <c r="AU188" s="182" t="s">
        <v>84</v>
      </c>
      <c r="AV188" s="14" t="s">
        <v>22</v>
      </c>
      <c r="AW188" s="14" t="s">
        <v>37</v>
      </c>
      <c r="AX188" s="14" t="s">
        <v>75</v>
      </c>
      <c r="AY188" s="182" t="s">
        <v>118</v>
      </c>
    </row>
    <row r="189" spans="1:65" s="13" customFormat="1" ht="11.25">
      <c r="B189" s="173"/>
      <c r="D189" s="169" t="s">
        <v>127</v>
      </c>
      <c r="E189" s="174" t="s">
        <v>3</v>
      </c>
      <c r="F189" s="175" t="s">
        <v>466</v>
      </c>
      <c r="H189" s="176">
        <v>3.69</v>
      </c>
      <c r="I189" s="177"/>
      <c r="L189" s="173"/>
      <c r="M189" s="178"/>
      <c r="N189" s="179"/>
      <c r="O189" s="179"/>
      <c r="P189" s="179"/>
      <c r="Q189" s="179"/>
      <c r="R189" s="179"/>
      <c r="S189" s="179"/>
      <c r="T189" s="180"/>
      <c r="AT189" s="174" t="s">
        <v>127</v>
      </c>
      <c r="AU189" s="174" t="s">
        <v>84</v>
      </c>
      <c r="AV189" s="13" t="s">
        <v>84</v>
      </c>
      <c r="AW189" s="13" t="s">
        <v>37</v>
      </c>
      <c r="AX189" s="13" t="s">
        <v>75</v>
      </c>
      <c r="AY189" s="174" t="s">
        <v>118</v>
      </c>
    </row>
    <row r="190" spans="1:65" s="15" customFormat="1" ht="11.25">
      <c r="B190" s="188"/>
      <c r="D190" s="169" t="s">
        <v>127</v>
      </c>
      <c r="E190" s="189" t="s">
        <v>3</v>
      </c>
      <c r="F190" s="190" t="s">
        <v>140</v>
      </c>
      <c r="H190" s="191">
        <v>3.69</v>
      </c>
      <c r="I190" s="192"/>
      <c r="L190" s="188"/>
      <c r="M190" s="193"/>
      <c r="N190" s="194"/>
      <c r="O190" s="194"/>
      <c r="P190" s="194"/>
      <c r="Q190" s="194"/>
      <c r="R190" s="194"/>
      <c r="S190" s="194"/>
      <c r="T190" s="195"/>
      <c r="AT190" s="189" t="s">
        <v>127</v>
      </c>
      <c r="AU190" s="189" t="s">
        <v>84</v>
      </c>
      <c r="AV190" s="15" t="s">
        <v>133</v>
      </c>
      <c r="AW190" s="15" t="s">
        <v>37</v>
      </c>
      <c r="AX190" s="15" t="s">
        <v>75</v>
      </c>
      <c r="AY190" s="189" t="s">
        <v>118</v>
      </c>
    </row>
    <row r="191" spans="1:65" s="14" customFormat="1" ht="11.25">
      <c r="B191" s="181"/>
      <c r="D191" s="169" t="s">
        <v>127</v>
      </c>
      <c r="E191" s="182" t="s">
        <v>3</v>
      </c>
      <c r="F191" s="183" t="s">
        <v>141</v>
      </c>
      <c r="H191" s="182" t="s">
        <v>3</v>
      </c>
      <c r="I191" s="184"/>
      <c r="L191" s="181"/>
      <c r="M191" s="185"/>
      <c r="N191" s="186"/>
      <c r="O191" s="186"/>
      <c r="P191" s="186"/>
      <c r="Q191" s="186"/>
      <c r="R191" s="186"/>
      <c r="S191" s="186"/>
      <c r="T191" s="187"/>
      <c r="AT191" s="182" t="s">
        <v>127</v>
      </c>
      <c r="AU191" s="182" t="s">
        <v>84</v>
      </c>
      <c r="AV191" s="14" t="s">
        <v>22</v>
      </c>
      <c r="AW191" s="14" t="s">
        <v>37</v>
      </c>
      <c r="AX191" s="14" t="s">
        <v>75</v>
      </c>
      <c r="AY191" s="182" t="s">
        <v>118</v>
      </c>
    </row>
    <row r="192" spans="1:65" s="13" customFormat="1" ht="11.25">
      <c r="B192" s="173"/>
      <c r="D192" s="169" t="s">
        <v>127</v>
      </c>
      <c r="E192" s="174" t="s">
        <v>3</v>
      </c>
      <c r="F192" s="175" t="s">
        <v>467</v>
      </c>
      <c r="H192" s="176">
        <v>17.28</v>
      </c>
      <c r="I192" s="177"/>
      <c r="L192" s="173"/>
      <c r="M192" s="178"/>
      <c r="N192" s="179"/>
      <c r="O192" s="179"/>
      <c r="P192" s="179"/>
      <c r="Q192" s="179"/>
      <c r="R192" s="179"/>
      <c r="S192" s="179"/>
      <c r="T192" s="180"/>
      <c r="AT192" s="174" t="s">
        <v>127</v>
      </c>
      <c r="AU192" s="174" t="s">
        <v>84</v>
      </c>
      <c r="AV192" s="13" t="s">
        <v>84</v>
      </c>
      <c r="AW192" s="13" t="s">
        <v>37</v>
      </c>
      <c r="AX192" s="13" t="s">
        <v>75</v>
      </c>
      <c r="AY192" s="174" t="s">
        <v>118</v>
      </c>
    </row>
    <row r="193" spans="1:65" s="15" customFormat="1" ht="11.25">
      <c r="B193" s="188"/>
      <c r="D193" s="169" t="s">
        <v>127</v>
      </c>
      <c r="E193" s="189" t="s">
        <v>3</v>
      </c>
      <c r="F193" s="190" t="s">
        <v>140</v>
      </c>
      <c r="H193" s="191">
        <v>17.28</v>
      </c>
      <c r="I193" s="192"/>
      <c r="L193" s="188"/>
      <c r="M193" s="193"/>
      <c r="N193" s="194"/>
      <c r="O193" s="194"/>
      <c r="P193" s="194"/>
      <c r="Q193" s="194"/>
      <c r="R193" s="194"/>
      <c r="S193" s="194"/>
      <c r="T193" s="195"/>
      <c r="AT193" s="189" t="s">
        <v>127</v>
      </c>
      <c r="AU193" s="189" t="s">
        <v>84</v>
      </c>
      <c r="AV193" s="15" t="s">
        <v>133</v>
      </c>
      <c r="AW193" s="15" t="s">
        <v>37</v>
      </c>
      <c r="AX193" s="15" t="s">
        <v>75</v>
      </c>
      <c r="AY193" s="189" t="s">
        <v>118</v>
      </c>
    </row>
    <row r="194" spans="1:65" s="13" customFormat="1" ht="11.25">
      <c r="B194" s="173"/>
      <c r="D194" s="169" t="s">
        <v>127</v>
      </c>
      <c r="E194" s="174" t="s">
        <v>3</v>
      </c>
      <c r="F194" s="175" t="s">
        <v>468</v>
      </c>
      <c r="H194" s="176">
        <v>0.45</v>
      </c>
      <c r="I194" s="177"/>
      <c r="L194" s="173"/>
      <c r="M194" s="178"/>
      <c r="N194" s="179"/>
      <c r="O194" s="179"/>
      <c r="P194" s="179"/>
      <c r="Q194" s="179"/>
      <c r="R194" s="179"/>
      <c r="S194" s="179"/>
      <c r="T194" s="180"/>
      <c r="AT194" s="174" t="s">
        <v>127</v>
      </c>
      <c r="AU194" s="174" t="s">
        <v>84</v>
      </c>
      <c r="AV194" s="13" t="s">
        <v>84</v>
      </c>
      <c r="AW194" s="13" t="s">
        <v>37</v>
      </c>
      <c r="AX194" s="13" t="s">
        <v>75</v>
      </c>
      <c r="AY194" s="174" t="s">
        <v>118</v>
      </c>
    </row>
    <row r="195" spans="1:65" s="15" customFormat="1" ht="11.25">
      <c r="B195" s="188"/>
      <c r="D195" s="169" t="s">
        <v>127</v>
      </c>
      <c r="E195" s="189" t="s">
        <v>3</v>
      </c>
      <c r="F195" s="190" t="s">
        <v>140</v>
      </c>
      <c r="H195" s="191">
        <v>0.45</v>
      </c>
      <c r="I195" s="192"/>
      <c r="L195" s="188"/>
      <c r="M195" s="193"/>
      <c r="N195" s="194"/>
      <c r="O195" s="194"/>
      <c r="P195" s="194"/>
      <c r="Q195" s="194"/>
      <c r="R195" s="194"/>
      <c r="S195" s="194"/>
      <c r="T195" s="195"/>
      <c r="AT195" s="189" t="s">
        <v>127</v>
      </c>
      <c r="AU195" s="189" t="s">
        <v>84</v>
      </c>
      <c r="AV195" s="15" t="s">
        <v>133</v>
      </c>
      <c r="AW195" s="15" t="s">
        <v>37</v>
      </c>
      <c r="AX195" s="15" t="s">
        <v>75</v>
      </c>
      <c r="AY195" s="189" t="s">
        <v>118</v>
      </c>
    </row>
    <row r="196" spans="1:65" s="16" customFormat="1" ht="11.25">
      <c r="B196" s="196"/>
      <c r="D196" s="169" t="s">
        <v>127</v>
      </c>
      <c r="E196" s="197" t="s">
        <v>3</v>
      </c>
      <c r="F196" s="198" t="s">
        <v>145</v>
      </c>
      <c r="H196" s="199">
        <v>21.42</v>
      </c>
      <c r="I196" s="200"/>
      <c r="L196" s="196"/>
      <c r="M196" s="201"/>
      <c r="N196" s="202"/>
      <c r="O196" s="202"/>
      <c r="P196" s="202"/>
      <c r="Q196" s="202"/>
      <c r="R196" s="202"/>
      <c r="S196" s="202"/>
      <c r="T196" s="203"/>
      <c r="AT196" s="197" t="s">
        <v>127</v>
      </c>
      <c r="AU196" s="197" t="s">
        <v>84</v>
      </c>
      <c r="AV196" s="16" t="s">
        <v>124</v>
      </c>
      <c r="AW196" s="16" t="s">
        <v>37</v>
      </c>
      <c r="AX196" s="16" t="s">
        <v>22</v>
      </c>
      <c r="AY196" s="197" t="s">
        <v>118</v>
      </c>
    </row>
    <row r="197" spans="1:65" s="14" customFormat="1" ht="11.25">
      <c r="B197" s="181"/>
      <c r="D197" s="169" t="s">
        <v>127</v>
      </c>
      <c r="E197" s="182" t="s">
        <v>3</v>
      </c>
      <c r="F197" s="183" t="s">
        <v>422</v>
      </c>
      <c r="H197" s="182" t="s">
        <v>3</v>
      </c>
      <c r="I197" s="184"/>
      <c r="L197" s="181"/>
      <c r="M197" s="185"/>
      <c r="N197" s="186"/>
      <c r="O197" s="186"/>
      <c r="P197" s="186"/>
      <c r="Q197" s="186"/>
      <c r="R197" s="186"/>
      <c r="S197" s="186"/>
      <c r="T197" s="187"/>
      <c r="AT197" s="182" t="s">
        <v>127</v>
      </c>
      <c r="AU197" s="182" t="s">
        <v>84</v>
      </c>
      <c r="AV197" s="14" t="s">
        <v>22</v>
      </c>
      <c r="AW197" s="14" t="s">
        <v>37</v>
      </c>
      <c r="AX197" s="14" t="s">
        <v>75</v>
      </c>
      <c r="AY197" s="182" t="s">
        <v>118</v>
      </c>
    </row>
    <row r="198" spans="1:65" s="2" customFormat="1" ht="21.75" customHeight="1">
      <c r="A198" s="34"/>
      <c r="B198" s="154"/>
      <c r="C198" s="155" t="s">
        <v>233</v>
      </c>
      <c r="D198" s="155" t="s">
        <v>120</v>
      </c>
      <c r="E198" s="156" t="s">
        <v>469</v>
      </c>
      <c r="F198" s="157" t="s">
        <v>470</v>
      </c>
      <c r="G198" s="158" t="s">
        <v>136</v>
      </c>
      <c r="H198" s="159">
        <v>0.5</v>
      </c>
      <c r="I198" s="160"/>
      <c r="J198" s="161">
        <f>ROUND(I198*H198,2)</f>
        <v>0</v>
      </c>
      <c r="K198" s="162"/>
      <c r="L198" s="35"/>
      <c r="M198" s="163" t="s">
        <v>3</v>
      </c>
      <c r="N198" s="164" t="s">
        <v>46</v>
      </c>
      <c r="O198" s="55"/>
      <c r="P198" s="165">
        <f>O198*H198</f>
        <v>0</v>
      </c>
      <c r="Q198" s="165">
        <v>2.234</v>
      </c>
      <c r="R198" s="165">
        <f>Q198*H198</f>
        <v>1.117</v>
      </c>
      <c r="S198" s="165">
        <v>0</v>
      </c>
      <c r="T198" s="166">
        <f>S198*H198</f>
        <v>0</v>
      </c>
      <c r="U198" s="34"/>
      <c r="V198" s="34"/>
      <c r="W198" s="34"/>
      <c r="X198" s="34"/>
      <c r="Y198" s="34"/>
      <c r="Z198" s="34"/>
      <c r="AA198" s="34"/>
      <c r="AB198" s="34"/>
      <c r="AC198" s="34"/>
      <c r="AD198" s="34"/>
      <c r="AE198" s="34"/>
      <c r="AR198" s="167" t="s">
        <v>124</v>
      </c>
      <c r="AT198" s="167" t="s">
        <v>120</v>
      </c>
      <c r="AU198" s="167" t="s">
        <v>84</v>
      </c>
      <c r="AY198" s="19" t="s">
        <v>118</v>
      </c>
      <c r="BE198" s="168">
        <f>IF(N198="základní",J198,0)</f>
        <v>0</v>
      </c>
      <c r="BF198" s="168">
        <f>IF(N198="snížená",J198,0)</f>
        <v>0</v>
      </c>
      <c r="BG198" s="168">
        <f>IF(N198="zákl. přenesená",J198,0)</f>
        <v>0</v>
      </c>
      <c r="BH198" s="168">
        <f>IF(N198="sníž. přenesená",J198,0)</f>
        <v>0</v>
      </c>
      <c r="BI198" s="168">
        <f>IF(N198="nulová",J198,0)</f>
        <v>0</v>
      </c>
      <c r="BJ198" s="19" t="s">
        <v>22</v>
      </c>
      <c r="BK198" s="168">
        <f>ROUND(I198*H198,2)</f>
        <v>0</v>
      </c>
      <c r="BL198" s="19" t="s">
        <v>124</v>
      </c>
      <c r="BM198" s="167" t="s">
        <v>471</v>
      </c>
    </row>
    <row r="199" spans="1:65" s="2" customFormat="1" ht="19.5">
      <c r="A199" s="34"/>
      <c r="B199" s="35"/>
      <c r="C199" s="34"/>
      <c r="D199" s="169" t="s">
        <v>126</v>
      </c>
      <c r="E199" s="34"/>
      <c r="F199" s="170" t="s">
        <v>470</v>
      </c>
      <c r="G199" s="34"/>
      <c r="H199" s="34"/>
      <c r="I199" s="93"/>
      <c r="J199" s="34"/>
      <c r="K199" s="34"/>
      <c r="L199" s="35"/>
      <c r="M199" s="171"/>
      <c r="N199" s="172"/>
      <c r="O199" s="55"/>
      <c r="P199" s="55"/>
      <c r="Q199" s="55"/>
      <c r="R199" s="55"/>
      <c r="S199" s="55"/>
      <c r="T199" s="56"/>
      <c r="U199" s="34"/>
      <c r="V199" s="34"/>
      <c r="W199" s="34"/>
      <c r="X199" s="34"/>
      <c r="Y199" s="34"/>
      <c r="Z199" s="34"/>
      <c r="AA199" s="34"/>
      <c r="AB199" s="34"/>
      <c r="AC199" s="34"/>
      <c r="AD199" s="34"/>
      <c r="AE199" s="34"/>
      <c r="AT199" s="19" t="s">
        <v>126</v>
      </c>
      <c r="AU199" s="19" t="s">
        <v>84</v>
      </c>
    </row>
    <row r="200" spans="1:65" s="13" customFormat="1" ht="11.25">
      <c r="B200" s="173"/>
      <c r="D200" s="169" t="s">
        <v>127</v>
      </c>
      <c r="E200" s="174" t="s">
        <v>3</v>
      </c>
      <c r="F200" s="175" t="s">
        <v>472</v>
      </c>
      <c r="H200" s="176">
        <v>0.5</v>
      </c>
      <c r="I200" s="177"/>
      <c r="L200" s="173"/>
      <c r="M200" s="178"/>
      <c r="N200" s="179"/>
      <c r="O200" s="179"/>
      <c r="P200" s="179"/>
      <c r="Q200" s="179"/>
      <c r="R200" s="179"/>
      <c r="S200" s="179"/>
      <c r="T200" s="180"/>
      <c r="AT200" s="174" t="s">
        <v>127</v>
      </c>
      <c r="AU200" s="174" t="s">
        <v>84</v>
      </c>
      <c r="AV200" s="13" t="s">
        <v>84</v>
      </c>
      <c r="AW200" s="13" t="s">
        <v>37</v>
      </c>
      <c r="AX200" s="13" t="s">
        <v>22</v>
      </c>
      <c r="AY200" s="174" t="s">
        <v>118</v>
      </c>
    </row>
    <row r="201" spans="1:65" s="14" customFormat="1" ht="11.25">
      <c r="B201" s="181"/>
      <c r="D201" s="169" t="s">
        <v>127</v>
      </c>
      <c r="E201" s="182" t="s">
        <v>3</v>
      </c>
      <c r="F201" s="183" t="s">
        <v>422</v>
      </c>
      <c r="H201" s="182" t="s">
        <v>3</v>
      </c>
      <c r="I201" s="184"/>
      <c r="L201" s="181"/>
      <c r="M201" s="185"/>
      <c r="N201" s="186"/>
      <c r="O201" s="186"/>
      <c r="P201" s="186"/>
      <c r="Q201" s="186"/>
      <c r="R201" s="186"/>
      <c r="S201" s="186"/>
      <c r="T201" s="187"/>
      <c r="AT201" s="182" t="s">
        <v>127</v>
      </c>
      <c r="AU201" s="182" t="s">
        <v>84</v>
      </c>
      <c r="AV201" s="14" t="s">
        <v>22</v>
      </c>
      <c r="AW201" s="14" t="s">
        <v>37</v>
      </c>
      <c r="AX201" s="14" t="s">
        <v>75</v>
      </c>
      <c r="AY201" s="182" t="s">
        <v>118</v>
      </c>
    </row>
    <row r="202" spans="1:65" s="12" customFormat="1" ht="22.9" customHeight="1">
      <c r="B202" s="141"/>
      <c r="D202" s="142" t="s">
        <v>74</v>
      </c>
      <c r="E202" s="152" t="s">
        <v>170</v>
      </c>
      <c r="F202" s="152" t="s">
        <v>272</v>
      </c>
      <c r="I202" s="144"/>
      <c r="J202" s="153">
        <f>BK202</f>
        <v>0</v>
      </c>
      <c r="L202" s="141"/>
      <c r="M202" s="146"/>
      <c r="N202" s="147"/>
      <c r="O202" s="147"/>
      <c r="P202" s="148">
        <f>SUM(P203:P334)</f>
        <v>0</v>
      </c>
      <c r="Q202" s="147"/>
      <c r="R202" s="148">
        <f>SUM(R203:R334)</f>
        <v>2.8667863000000002</v>
      </c>
      <c r="S202" s="147"/>
      <c r="T202" s="149">
        <f>SUM(T203:T334)</f>
        <v>0</v>
      </c>
      <c r="AR202" s="142" t="s">
        <v>22</v>
      </c>
      <c r="AT202" s="150" t="s">
        <v>74</v>
      </c>
      <c r="AU202" s="150" t="s">
        <v>22</v>
      </c>
      <c r="AY202" s="142" t="s">
        <v>118</v>
      </c>
      <c r="BK202" s="151">
        <f>SUM(BK203:BK334)</f>
        <v>0</v>
      </c>
    </row>
    <row r="203" spans="1:65" s="2" customFormat="1" ht="33" customHeight="1">
      <c r="A203" s="34"/>
      <c r="B203" s="154"/>
      <c r="C203" s="155" t="s">
        <v>8</v>
      </c>
      <c r="D203" s="155" t="s">
        <v>120</v>
      </c>
      <c r="E203" s="156" t="s">
        <v>473</v>
      </c>
      <c r="F203" s="157" t="s">
        <v>474</v>
      </c>
      <c r="G203" s="158" t="s">
        <v>251</v>
      </c>
      <c r="H203" s="159">
        <v>4</v>
      </c>
      <c r="I203" s="160"/>
      <c r="J203" s="161">
        <f>ROUND(I203*H203,2)</f>
        <v>0</v>
      </c>
      <c r="K203" s="162"/>
      <c r="L203" s="35"/>
      <c r="M203" s="163" t="s">
        <v>3</v>
      </c>
      <c r="N203" s="164" t="s">
        <v>46</v>
      </c>
      <c r="O203" s="55"/>
      <c r="P203" s="165">
        <f>O203*H203</f>
        <v>0</v>
      </c>
      <c r="Q203" s="165">
        <v>1.1999999999999999E-3</v>
      </c>
      <c r="R203" s="165">
        <f>Q203*H203</f>
        <v>4.7999999999999996E-3</v>
      </c>
      <c r="S203" s="165">
        <v>0</v>
      </c>
      <c r="T203" s="166">
        <f>S203*H203</f>
        <v>0</v>
      </c>
      <c r="U203" s="34"/>
      <c r="V203" s="34"/>
      <c r="W203" s="34"/>
      <c r="X203" s="34"/>
      <c r="Y203" s="34"/>
      <c r="Z203" s="34"/>
      <c r="AA203" s="34"/>
      <c r="AB203" s="34"/>
      <c r="AC203" s="34"/>
      <c r="AD203" s="34"/>
      <c r="AE203" s="34"/>
      <c r="AR203" s="167" t="s">
        <v>124</v>
      </c>
      <c r="AT203" s="167" t="s">
        <v>120</v>
      </c>
      <c r="AU203" s="167" t="s">
        <v>84</v>
      </c>
      <c r="AY203" s="19" t="s">
        <v>118</v>
      </c>
      <c r="BE203" s="168">
        <f>IF(N203="základní",J203,0)</f>
        <v>0</v>
      </c>
      <c r="BF203" s="168">
        <f>IF(N203="snížená",J203,0)</f>
        <v>0</v>
      </c>
      <c r="BG203" s="168">
        <f>IF(N203="zákl. přenesená",J203,0)</f>
        <v>0</v>
      </c>
      <c r="BH203" s="168">
        <f>IF(N203="sníž. přenesená",J203,0)</f>
        <v>0</v>
      </c>
      <c r="BI203" s="168">
        <f>IF(N203="nulová",J203,0)</f>
        <v>0</v>
      </c>
      <c r="BJ203" s="19" t="s">
        <v>22</v>
      </c>
      <c r="BK203" s="168">
        <f>ROUND(I203*H203,2)</f>
        <v>0</v>
      </c>
      <c r="BL203" s="19" t="s">
        <v>124</v>
      </c>
      <c r="BM203" s="167" t="s">
        <v>475</v>
      </c>
    </row>
    <row r="204" spans="1:65" s="2" customFormat="1" ht="29.25">
      <c r="A204" s="34"/>
      <c r="B204" s="35"/>
      <c r="C204" s="34"/>
      <c r="D204" s="169" t="s">
        <v>126</v>
      </c>
      <c r="E204" s="34"/>
      <c r="F204" s="170" t="s">
        <v>474</v>
      </c>
      <c r="G204" s="34"/>
      <c r="H204" s="34"/>
      <c r="I204" s="93"/>
      <c r="J204" s="34"/>
      <c r="K204" s="34"/>
      <c r="L204" s="35"/>
      <c r="M204" s="171"/>
      <c r="N204" s="172"/>
      <c r="O204" s="55"/>
      <c r="P204" s="55"/>
      <c r="Q204" s="55"/>
      <c r="R204" s="55"/>
      <c r="S204" s="55"/>
      <c r="T204" s="56"/>
      <c r="U204" s="34"/>
      <c r="V204" s="34"/>
      <c r="W204" s="34"/>
      <c r="X204" s="34"/>
      <c r="Y204" s="34"/>
      <c r="Z204" s="34"/>
      <c r="AA204" s="34"/>
      <c r="AB204" s="34"/>
      <c r="AC204" s="34"/>
      <c r="AD204" s="34"/>
      <c r="AE204" s="34"/>
      <c r="AT204" s="19" t="s">
        <v>126</v>
      </c>
      <c r="AU204" s="19" t="s">
        <v>84</v>
      </c>
    </row>
    <row r="205" spans="1:65" s="13" customFormat="1" ht="11.25">
      <c r="B205" s="173"/>
      <c r="D205" s="169" t="s">
        <v>127</v>
      </c>
      <c r="E205" s="174" t="s">
        <v>3</v>
      </c>
      <c r="F205" s="175" t="s">
        <v>124</v>
      </c>
      <c r="H205" s="176">
        <v>4</v>
      </c>
      <c r="I205" s="177"/>
      <c r="L205" s="173"/>
      <c r="M205" s="178"/>
      <c r="N205" s="179"/>
      <c r="O205" s="179"/>
      <c r="P205" s="179"/>
      <c r="Q205" s="179"/>
      <c r="R205" s="179"/>
      <c r="S205" s="179"/>
      <c r="T205" s="180"/>
      <c r="AT205" s="174" t="s">
        <v>127</v>
      </c>
      <c r="AU205" s="174" t="s">
        <v>84</v>
      </c>
      <c r="AV205" s="13" t="s">
        <v>84</v>
      </c>
      <c r="AW205" s="13" t="s">
        <v>37</v>
      </c>
      <c r="AX205" s="13" t="s">
        <v>22</v>
      </c>
      <c r="AY205" s="174" t="s">
        <v>118</v>
      </c>
    </row>
    <row r="206" spans="1:65" s="14" customFormat="1" ht="11.25">
      <c r="B206" s="181"/>
      <c r="D206" s="169" t="s">
        <v>127</v>
      </c>
      <c r="E206" s="182" t="s">
        <v>3</v>
      </c>
      <c r="F206" s="183" t="s">
        <v>422</v>
      </c>
      <c r="H206" s="182" t="s">
        <v>3</v>
      </c>
      <c r="I206" s="184"/>
      <c r="L206" s="181"/>
      <c r="M206" s="185"/>
      <c r="N206" s="186"/>
      <c r="O206" s="186"/>
      <c r="P206" s="186"/>
      <c r="Q206" s="186"/>
      <c r="R206" s="186"/>
      <c r="S206" s="186"/>
      <c r="T206" s="187"/>
      <c r="AT206" s="182" t="s">
        <v>127</v>
      </c>
      <c r="AU206" s="182" t="s">
        <v>84</v>
      </c>
      <c r="AV206" s="14" t="s">
        <v>22</v>
      </c>
      <c r="AW206" s="14" t="s">
        <v>37</v>
      </c>
      <c r="AX206" s="14" t="s">
        <v>75</v>
      </c>
      <c r="AY206" s="182" t="s">
        <v>118</v>
      </c>
    </row>
    <row r="207" spans="1:65" s="2" customFormat="1" ht="16.5" customHeight="1">
      <c r="A207" s="34"/>
      <c r="B207" s="154"/>
      <c r="C207" s="204" t="s">
        <v>248</v>
      </c>
      <c r="D207" s="204" t="s">
        <v>203</v>
      </c>
      <c r="E207" s="205" t="s">
        <v>476</v>
      </c>
      <c r="F207" s="206" t="s">
        <v>477</v>
      </c>
      <c r="G207" s="207" t="s">
        <v>251</v>
      </c>
      <c r="H207" s="208">
        <v>1</v>
      </c>
      <c r="I207" s="209"/>
      <c r="J207" s="210">
        <f>ROUND(I207*H207,2)</f>
        <v>0</v>
      </c>
      <c r="K207" s="211"/>
      <c r="L207" s="212"/>
      <c r="M207" s="213" t="s">
        <v>3</v>
      </c>
      <c r="N207" s="214" t="s">
        <v>46</v>
      </c>
      <c r="O207" s="55"/>
      <c r="P207" s="165">
        <f>O207*H207</f>
        <v>0</v>
      </c>
      <c r="Q207" s="165">
        <v>1.41E-2</v>
      </c>
      <c r="R207" s="165">
        <f>Q207*H207</f>
        <v>1.41E-2</v>
      </c>
      <c r="S207" s="165">
        <v>0</v>
      </c>
      <c r="T207" s="166">
        <f>S207*H207</f>
        <v>0</v>
      </c>
      <c r="U207" s="34"/>
      <c r="V207" s="34"/>
      <c r="W207" s="34"/>
      <c r="X207" s="34"/>
      <c r="Y207" s="34"/>
      <c r="Z207" s="34"/>
      <c r="AA207" s="34"/>
      <c r="AB207" s="34"/>
      <c r="AC207" s="34"/>
      <c r="AD207" s="34"/>
      <c r="AE207" s="34"/>
      <c r="AR207" s="167" t="s">
        <v>170</v>
      </c>
      <c r="AT207" s="167" t="s">
        <v>203</v>
      </c>
      <c r="AU207" s="167" t="s">
        <v>84</v>
      </c>
      <c r="AY207" s="19" t="s">
        <v>118</v>
      </c>
      <c r="BE207" s="168">
        <f>IF(N207="základní",J207,0)</f>
        <v>0</v>
      </c>
      <c r="BF207" s="168">
        <f>IF(N207="snížená",J207,0)</f>
        <v>0</v>
      </c>
      <c r="BG207" s="168">
        <f>IF(N207="zákl. přenesená",J207,0)</f>
        <v>0</v>
      </c>
      <c r="BH207" s="168">
        <f>IF(N207="sníž. přenesená",J207,0)</f>
        <v>0</v>
      </c>
      <c r="BI207" s="168">
        <f>IF(N207="nulová",J207,0)</f>
        <v>0</v>
      </c>
      <c r="BJ207" s="19" t="s">
        <v>22</v>
      </c>
      <c r="BK207" s="168">
        <f>ROUND(I207*H207,2)</f>
        <v>0</v>
      </c>
      <c r="BL207" s="19" t="s">
        <v>124</v>
      </c>
      <c r="BM207" s="167" t="s">
        <v>478</v>
      </c>
    </row>
    <row r="208" spans="1:65" s="2" customFormat="1" ht="11.25">
      <c r="A208" s="34"/>
      <c r="B208" s="35"/>
      <c r="C208" s="34"/>
      <c r="D208" s="169" t="s">
        <v>126</v>
      </c>
      <c r="E208" s="34"/>
      <c r="F208" s="170" t="s">
        <v>477</v>
      </c>
      <c r="G208" s="34"/>
      <c r="H208" s="34"/>
      <c r="I208" s="93"/>
      <c r="J208" s="34"/>
      <c r="K208" s="34"/>
      <c r="L208" s="35"/>
      <c r="M208" s="171"/>
      <c r="N208" s="172"/>
      <c r="O208" s="55"/>
      <c r="P208" s="55"/>
      <c r="Q208" s="55"/>
      <c r="R208" s="55"/>
      <c r="S208" s="55"/>
      <c r="T208" s="56"/>
      <c r="U208" s="34"/>
      <c r="V208" s="34"/>
      <c r="W208" s="34"/>
      <c r="X208" s="34"/>
      <c r="Y208" s="34"/>
      <c r="Z208" s="34"/>
      <c r="AA208" s="34"/>
      <c r="AB208" s="34"/>
      <c r="AC208" s="34"/>
      <c r="AD208" s="34"/>
      <c r="AE208" s="34"/>
      <c r="AT208" s="19" t="s">
        <v>126</v>
      </c>
      <c r="AU208" s="19" t="s">
        <v>84</v>
      </c>
    </row>
    <row r="209" spans="1:65" s="2" customFormat="1" ht="21.75" customHeight="1">
      <c r="A209" s="34"/>
      <c r="B209" s="154"/>
      <c r="C209" s="204" t="s">
        <v>253</v>
      </c>
      <c r="D209" s="204" t="s">
        <v>203</v>
      </c>
      <c r="E209" s="205" t="s">
        <v>479</v>
      </c>
      <c r="F209" s="206" t="s">
        <v>480</v>
      </c>
      <c r="G209" s="207" t="s">
        <v>251</v>
      </c>
      <c r="H209" s="208">
        <v>1</v>
      </c>
      <c r="I209" s="209"/>
      <c r="J209" s="210">
        <f>ROUND(I209*H209,2)</f>
        <v>0</v>
      </c>
      <c r="K209" s="211"/>
      <c r="L209" s="212"/>
      <c r="M209" s="213" t="s">
        <v>3</v>
      </c>
      <c r="N209" s="214" t="s">
        <v>46</v>
      </c>
      <c r="O209" s="55"/>
      <c r="P209" s="165">
        <f>O209*H209</f>
        <v>0</v>
      </c>
      <c r="Q209" s="165">
        <v>1.6500000000000001E-2</v>
      </c>
      <c r="R209" s="165">
        <f>Q209*H209</f>
        <v>1.6500000000000001E-2</v>
      </c>
      <c r="S209" s="165">
        <v>0</v>
      </c>
      <c r="T209" s="166">
        <f>S209*H209</f>
        <v>0</v>
      </c>
      <c r="U209" s="34"/>
      <c r="V209" s="34"/>
      <c r="W209" s="34"/>
      <c r="X209" s="34"/>
      <c r="Y209" s="34"/>
      <c r="Z209" s="34"/>
      <c r="AA209" s="34"/>
      <c r="AB209" s="34"/>
      <c r="AC209" s="34"/>
      <c r="AD209" s="34"/>
      <c r="AE209" s="34"/>
      <c r="AR209" s="167" t="s">
        <v>170</v>
      </c>
      <c r="AT209" s="167" t="s">
        <v>203</v>
      </c>
      <c r="AU209" s="167" t="s">
        <v>84</v>
      </c>
      <c r="AY209" s="19" t="s">
        <v>118</v>
      </c>
      <c r="BE209" s="168">
        <f>IF(N209="základní",J209,0)</f>
        <v>0</v>
      </c>
      <c r="BF209" s="168">
        <f>IF(N209="snížená",J209,0)</f>
        <v>0</v>
      </c>
      <c r="BG209" s="168">
        <f>IF(N209="zákl. přenesená",J209,0)</f>
        <v>0</v>
      </c>
      <c r="BH209" s="168">
        <f>IF(N209="sníž. přenesená",J209,0)</f>
        <v>0</v>
      </c>
      <c r="BI209" s="168">
        <f>IF(N209="nulová",J209,0)</f>
        <v>0</v>
      </c>
      <c r="BJ209" s="19" t="s">
        <v>22</v>
      </c>
      <c r="BK209" s="168">
        <f>ROUND(I209*H209,2)</f>
        <v>0</v>
      </c>
      <c r="BL209" s="19" t="s">
        <v>124</v>
      </c>
      <c r="BM209" s="167" t="s">
        <v>481</v>
      </c>
    </row>
    <row r="210" spans="1:65" s="2" customFormat="1" ht="19.5">
      <c r="A210" s="34"/>
      <c r="B210" s="35"/>
      <c r="C210" s="34"/>
      <c r="D210" s="169" t="s">
        <v>126</v>
      </c>
      <c r="E210" s="34"/>
      <c r="F210" s="170" t="s">
        <v>480</v>
      </c>
      <c r="G210" s="34"/>
      <c r="H210" s="34"/>
      <c r="I210" s="93"/>
      <c r="J210" s="34"/>
      <c r="K210" s="34"/>
      <c r="L210" s="35"/>
      <c r="M210" s="171"/>
      <c r="N210" s="172"/>
      <c r="O210" s="55"/>
      <c r="P210" s="55"/>
      <c r="Q210" s="55"/>
      <c r="R210" s="55"/>
      <c r="S210" s="55"/>
      <c r="T210" s="56"/>
      <c r="U210" s="34"/>
      <c r="V210" s="34"/>
      <c r="W210" s="34"/>
      <c r="X210" s="34"/>
      <c r="Y210" s="34"/>
      <c r="Z210" s="34"/>
      <c r="AA210" s="34"/>
      <c r="AB210" s="34"/>
      <c r="AC210" s="34"/>
      <c r="AD210" s="34"/>
      <c r="AE210" s="34"/>
      <c r="AT210" s="19" t="s">
        <v>126</v>
      </c>
      <c r="AU210" s="19" t="s">
        <v>84</v>
      </c>
    </row>
    <row r="211" spans="1:65" s="2" customFormat="1" ht="21.75" customHeight="1">
      <c r="A211" s="34"/>
      <c r="B211" s="154"/>
      <c r="C211" s="204" t="s">
        <v>257</v>
      </c>
      <c r="D211" s="204" t="s">
        <v>203</v>
      </c>
      <c r="E211" s="205" t="s">
        <v>482</v>
      </c>
      <c r="F211" s="206" t="s">
        <v>483</v>
      </c>
      <c r="G211" s="207" t="s">
        <v>251</v>
      </c>
      <c r="H211" s="208">
        <v>2</v>
      </c>
      <c r="I211" s="209"/>
      <c r="J211" s="210">
        <f>ROUND(I211*H211,2)</f>
        <v>0</v>
      </c>
      <c r="K211" s="211"/>
      <c r="L211" s="212"/>
      <c r="M211" s="213" t="s">
        <v>3</v>
      </c>
      <c r="N211" s="214" t="s">
        <v>46</v>
      </c>
      <c r="O211" s="55"/>
      <c r="P211" s="165">
        <f>O211*H211</f>
        <v>0</v>
      </c>
      <c r="Q211" s="165">
        <v>1.78E-2</v>
      </c>
      <c r="R211" s="165">
        <f>Q211*H211</f>
        <v>3.56E-2</v>
      </c>
      <c r="S211" s="165">
        <v>0</v>
      </c>
      <c r="T211" s="166">
        <f>S211*H211</f>
        <v>0</v>
      </c>
      <c r="U211" s="34"/>
      <c r="V211" s="34"/>
      <c r="W211" s="34"/>
      <c r="X211" s="34"/>
      <c r="Y211" s="34"/>
      <c r="Z211" s="34"/>
      <c r="AA211" s="34"/>
      <c r="AB211" s="34"/>
      <c r="AC211" s="34"/>
      <c r="AD211" s="34"/>
      <c r="AE211" s="34"/>
      <c r="AR211" s="167" t="s">
        <v>170</v>
      </c>
      <c r="AT211" s="167" t="s">
        <v>203</v>
      </c>
      <c r="AU211" s="167" t="s">
        <v>84</v>
      </c>
      <c r="AY211" s="19" t="s">
        <v>118</v>
      </c>
      <c r="BE211" s="168">
        <f>IF(N211="základní",J211,0)</f>
        <v>0</v>
      </c>
      <c r="BF211" s="168">
        <f>IF(N211="snížená",J211,0)</f>
        <v>0</v>
      </c>
      <c r="BG211" s="168">
        <f>IF(N211="zákl. přenesená",J211,0)</f>
        <v>0</v>
      </c>
      <c r="BH211" s="168">
        <f>IF(N211="sníž. přenesená",J211,0)</f>
        <v>0</v>
      </c>
      <c r="BI211" s="168">
        <f>IF(N211="nulová",J211,0)</f>
        <v>0</v>
      </c>
      <c r="BJ211" s="19" t="s">
        <v>22</v>
      </c>
      <c r="BK211" s="168">
        <f>ROUND(I211*H211,2)</f>
        <v>0</v>
      </c>
      <c r="BL211" s="19" t="s">
        <v>124</v>
      </c>
      <c r="BM211" s="167" t="s">
        <v>484</v>
      </c>
    </row>
    <row r="212" spans="1:65" s="2" customFormat="1" ht="19.5">
      <c r="A212" s="34"/>
      <c r="B212" s="35"/>
      <c r="C212" s="34"/>
      <c r="D212" s="169" t="s">
        <v>126</v>
      </c>
      <c r="E212" s="34"/>
      <c r="F212" s="170" t="s">
        <v>483</v>
      </c>
      <c r="G212" s="34"/>
      <c r="H212" s="34"/>
      <c r="I212" s="93"/>
      <c r="J212" s="34"/>
      <c r="K212" s="34"/>
      <c r="L212" s="35"/>
      <c r="M212" s="171"/>
      <c r="N212" s="172"/>
      <c r="O212" s="55"/>
      <c r="P212" s="55"/>
      <c r="Q212" s="55"/>
      <c r="R212" s="55"/>
      <c r="S212" s="55"/>
      <c r="T212" s="56"/>
      <c r="U212" s="34"/>
      <c r="V212" s="34"/>
      <c r="W212" s="34"/>
      <c r="X212" s="34"/>
      <c r="Y212" s="34"/>
      <c r="Z212" s="34"/>
      <c r="AA212" s="34"/>
      <c r="AB212" s="34"/>
      <c r="AC212" s="34"/>
      <c r="AD212" s="34"/>
      <c r="AE212" s="34"/>
      <c r="AT212" s="19" t="s">
        <v>126</v>
      </c>
      <c r="AU212" s="19" t="s">
        <v>84</v>
      </c>
    </row>
    <row r="213" spans="1:65" s="2" customFormat="1" ht="21.75" customHeight="1">
      <c r="A213" s="34"/>
      <c r="B213" s="154"/>
      <c r="C213" s="155" t="s">
        <v>268</v>
      </c>
      <c r="D213" s="155" t="s">
        <v>120</v>
      </c>
      <c r="E213" s="156" t="s">
        <v>485</v>
      </c>
      <c r="F213" s="157" t="s">
        <v>486</v>
      </c>
      <c r="G213" s="158" t="s">
        <v>236</v>
      </c>
      <c r="H213" s="159">
        <v>33</v>
      </c>
      <c r="I213" s="160"/>
      <c r="J213" s="161">
        <f>ROUND(I213*H213,2)</f>
        <v>0</v>
      </c>
      <c r="K213" s="162"/>
      <c r="L213" s="35"/>
      <c r="M213" s="163" t="s">
        <v>3</v>
      </c>
      <c r="N213" s="164" t="s">
        <v>46</v>
      </c>
      <c r="O213" s="55"/>
      <c r="P213" s="165">
        <f>O213*H213</f>
        <v>0</v>
      </c>
      <c r="Q213" s="165">
        <v>0</v>
      </c>
      <c r="R213" s="165">
        <f>Q213*H213</f>
        <v>0</v>
      </c>
      <c r="S213" s="165">
        <v>0</v>
      </c>
      <c r="T213" s="166">
        <f>S213*H213</f>
        <v>0</v>
      </c>
      <c r="U213" s="34"/>
      <c r="V213" s="34"/>
      <c r="W213" s="34"/>
      <c r="X213" s="34"/>
      <c r="Y213" s="34"/>
      <c r="Z213" s="34"/>
      <c r="AA213" s="34"/>
      <c r="AB213" s="34"/>
      <c r="AC213" s="34"/>
      <c r="AD213" s="34"/>
      <c r="AE213" s="34"/>
      <c r="AR213" s="167" t="s">
        <v>124</v>
      </c>
      <c r="AT213" s="167" t="s">
        <v>120</v>
      </c>
      <c r="AU213" s="167" t="s">
        <v>84</v>
      </c>
      <c r="AY213" s="19" t="s">
        <v>118</v>
      </c>
      <c r="BE213" s="168">
        <f>IF(N213="základní",J213,0)</f>
        <v>0</v>
      </c>
      <c r="BF213" s="168">
        <f>IF(N213="snížená",J213,0)</f>
        <v>0</v>
      </c>
      <c r="BG213" s="168">
        <f>IF(N213="zákl. přenesená",J213,0)</f>
        <v>0</v>
      </c>
      <c r="BH213" s="168">
        <f>IF(N213="sníž. přenesená",J213,0)</f>
        <v>0</v>
      </c>
      <c r="BI213" s="168">
        <f>IF(N213="nulová",J213,0)</f>
        <v>0</v>
      </c>
      <c r="BJ213" s="19" t="s">
        <v>22</v>
      </c>
      <c r="BK213" s="168">
        <f>ROUND(I213*H213,2)</f>
        <v>0</v>
      </c>
      <c r="BL213" s="19" t="s">
        <v>124</v>
      </c>
      <c r="BM213" s="167" t="s">
        <v>487</v>
      </c>
    </row>
    <row r="214" spans="1:65" s="2" customFormat="1" ht="19.5">
      <c r="A214" s="34"/>
      <c r="B214" s="35"/>
      <c r="C214" s="34"/>
      <c r="D214" s="169" t="s">
        <v>126</v>
      </c>
      <c r="E214" s="34"/>
      <c r="F214" s="170" t="s">
        <v>486</v>
      </c>
      <c r="G214" s="34"/>
      <c r="H214" s="34"/>
      <c r="I214" s="93"/>
      <c r="J214" s="34"/>
      <c r="K214" s="34"/>
      <c r="L214" s="35"/>
      <c r="M214" s="171"/>
      <c r="N214" s="172"/>
      <c r="O214" s="55"/>
      <c r="P214" s="55"/>
      <c r="Q214" s="55"/>
      <c r="R214" s="55"/>
      <c r="S214" s="55"/>
      <c r="T214" s="56"/>
      <c r="U214" s="34"/>
      <c r="V214" s="34"/>
      <c r="W214" s="34"/>
      <c r="X214" s="34"/>
      <c r="Y214" s="34"/>
      <c r="Z214" s="34"/>
      <c r="AA214" s="34"/>
      <c r="AB214" s="34"/>
      <c r="AC214" s="34"/>
      <c r="AD214" s="34"/>
      <c r="AE214" s="34"/>
      <c r="AT214" s="19" t="s">
        <v>126</v>
      </c>
      <c r="AU214" s="19" t="s">
        <v>84</v>
      </c>
    </row>
    <row r="215" spans="1:65" s="13" customFormat="1" ht="11.25">
      <c r="B215" s="173"/>
      <c r="D215" s="169" t="s">
        <v>127</v>
      </c>
      <c r="E215" s="174" t="s">
        <v>3</v>
      </c>
      <c r="F215" s="175" t="s">
        <v>297</v>
      </c>
      <c r="H215" s="176">
        <v>33</v>
      </c>
      <c r="I215" s="177"/>
      <c r="L215" s="173"/>
      <c r="M215" s="178"/>
      <c r="N215" s="179"/>
      <c r="O215" s="179"/>
      <c r="P215" s="179"/>
      <c r="Q215" s="179"/>
      <c r="R215" s="179"/>
      <c r="S215" s="179"/>
      <c r="T215" s="180"/>
      <c r="AT215" s="174" t="s">
        <v>127</v>
      </c>
      <c r="AU215" s="174" t="s">
        <v>84</v>
      </c>
      <c r="AV215" s="13" t="s">
        <v>84</v>
      </c>
      <c r="AW215" s="13" t="s">
        <v>37</v>
      </c>
      <c r="AX215" s="13" t="s">
        <v>22</v>
      </c>
      <c r="AY215" s="174" t="s">
        <v>118</v>
      </c>
    </row>
    <row r="216" spans="1:65" s="14" customFormat="1" ht="11.25">
      <c r="B216" s="181"/>
      <c r="D216" s="169" t="s">
        <v>127</v>
      </c>
      <c r="E216" s="182" t="s">
        <v>3</v>
      </c>
      <c r="F216" s="183" t="s">
        <v>422</v>
      </c>
      <c r="H216" s="182" t="s">
        <v>3</v>
      </c>
      <c r="I216" s="184"/>
      <c r="L216" s="181"/>
      <c r="M216" s="185"/>
      <c r="N216" s="186"/>
      <c r="O216" s="186"/>
      <c r="P216" s="186"/>
      <c r="Q216" s="186"/>
      <c r="R216" s="186"/>
      <c r="S216" s="186"/>
      <c r="T216" s="187"/>
      <c r="AT216" s="182" t="s">
        <v>127</v>
      </c>
      <c r="AU216" s="182" t="s">
        <v>84</v>
      </c>
      <c r="AV216" s="14" t="s">
        <v>22</v>
      </c>
      <c r="AW216" s="14" t="s">
        <v>37</v>
      </c>
      <c r="AX216" s="14" t="s">
        <v>75</v>
      </c>
      <c r="AY216" s="182" t="s">
        <v>118</v>
      </c>
    </row>
    <row r="217" spans="1:65" s="2" customFormat="1" ht="21.75" customHeight="1">
      <c r="A217" s="34"/>
      <c r="B217" s="154"/>
      <c r="C217" s="204" t="s">
        <v>273</v>
      </c>
      <c r="D217" s="204" t="s">
        <v>203</v>
      </c>
      <c r="E217" s="205" t="s">
        <v>488</v>
      </c>
      <c r="F217" s="206" t="s">
        <v>489</v>
      </c>
      <c r="G217" s="207" t="s">
        <v>236</v>
      </c>
      <c r="H217" s="208">
        <v>33.99</v>
      </c>
      <c r="I217" s="209"/>
      <c r="J217" s="210">
        <f>ROUND(I217*H217,2)</f>
        <v>0</v>
      </c>
      <c r="K217" s="211"/>
      <c r="L217" s="212"/>
      <c r="M217" s="213" t="s">
        <v>3</v>
      </c>
      <c r="N217" s="214" t="s">
        <v>46</v>
      </c>
      <c r="O217" s="55"/>
      <c r="P217" s="165">
        <f>O217*H217</f>
        <v>0</v>
      </c>
      <c r="Q217" s="165">
        <v>3.6999999999999999E-4</v>
      </c>
      <c r="R217" s="165">
        <f>Q217*H217</f>
        <v>1.25763E-2</v>
      </c>
      <c r="S217" s="165">
        <v>0</v>
      </c>
      <c r="T217" s="166">
        <f>S217*H217</f>
        <v>0</v>
      </c>
      <c r="U217" s="34"/>
      <c r="V217" s="34"/>
      <c r="W217" s="34"/>
      <c r="X217" s="34"/>
      <c r="Y217" s="34"/>
      <c r="Z217" s="34"/>
      <c r="AA217" s="34"/>
      <c r="AB217" s="34"/>
      <c r="AC217" s="34"/>
      <c r="AD217" s="34"/>
      <c r="AE217" s="34"/>
      <c r="AR217" s="167" t="s">
        <v>170</v>
      </c>
      <c r="AT217" s="167" t="s">
        <v>203</v>
      </c>
      <c r="AU217" s="167" t="s">
        <v>84</v>
      </c>
      <c r="AY217" s="19" t="s">
        <v>118</v>
      </c>
      <c r="BE217" s="168">
        <f>IF(N217="základní",J217,0)</f>
        <v>0</v>
      </c>
      <c r="BF217" s="168">
        <f>IF(N217="snížená",J217,0)</f>
        <v>0</v>
      </c>
      <c r="BG217" s="168">
        <f>IF(N217="zákl. přenesená",J217,0)</f>
        <v>0</v>
      </c>
      <c r="BH217" s="168">
        <f>IF(N217="sníž. přenesená",J217,0)</f>
        <v>0</v>
      </c>
      <c r="BI217" s="168">
        <f>IF(N217="nulová",J217,0)</f>
        <v>0</v>
      </c>
      <c r="BJ217" s="19" t="s">
        <v>22</v>
      </c>
      <c r="BK217" s="168">
        <f>ROUND(I217*H217,2)</f>
        <v>0</v>
      </c>
      <c r="BL217" s="19" t="s">
        <v>124</v>
      </c>
      <c r="BM217" s="167" t="s">
        <v>490</v>
      </c>
    </row>
    <row r="218" spans="1:65" s="2" customFormat="1" ht="19.5">
      <c r="A218" s="34"/>
      <c r="B218" s="35"/>
      <c r="C218" s="34"/>
      <c r="D218" s="169" t="s">
        <v>126</v>
      </c>
      <c r="E218" s="34"/>
      <c r="F218" s="170" t="s">
        <v>489</v>
      </c>
      <c r="G218" s="34"/>
      <c r="H218" s="34"/>
      <c r="I218" s="93"/>
      <c r="J218" s="34"/>
      <c r="K218" s="34"/>
      <c r="L218" s="35"/>
      <c r="M218" s="171"/>
      <c r="N218" s="172"/>
      <c r="O218" s="55"/>
      <c r="P218" s="55"/>
      <c r="Q218" s="55"/>
      <c r="R218" s="55"/>
      <c r="S218" s="55"/>
      <c r="T218" s="56"/>
      <c r="U218" s="34"/>
      <c r="V218" s="34"/>
      <c r="W218" s="34"/>
      <c r="X218" s="34"/>
      <c r="Y218" s="34"/>
      <c r="Z218" s="34"/>
      <c r="AA218" s="34"/>
      <c r="AB218" s="34"/>
      <c r="AC218" s="34"/>
      <c r="AD218" s="34"/>
      <c r="AE218" s="34"/>
      <c r="AT218" s="19" t="s">
        <v>126</v>
      </c>
      <c r="AU218" s="19" t="s">
        <v>84</v>
      </c>
    </row>
    <row r="219" spans="1:65" s="13" customFormat="1" ht="11.25">
      <c r="B219" s="173"/>
      <c r="D219" s="169" t="s">
        <v>127</v>
      </c>
      <c r="E219" s="174" t="s">
        <v>3</v>
      </c>
      <c r="F219" s="175" t="s">
        <v>491</v>
      </c>
      <c r="H219" s="176">
        <v>33.99</v>
      </c>
      <c r="I219" s="177"/>
      <c r="L219" s="173"/>
      <c r="M219" s="178"/>
      <c r="N219" s="179"/>
      <c r="O219" s="179"/>
      <c r="P219" s="179"/>
      <c r="Q219" s="179"/>
      <c r="R219" s="179"/>
      <c r="S219" s="179"/>
      <c r="T219" s="180"/>
      <c r="AT219" s="174" t="s">
        <v>127</v>
      </c>
      <c r="AU219" s="174" t="s">
        <v>84</v>
      </c>
      <c r="AV219" s="13" t="s">
        <v>84</v>
      </c>
      <c r="AW219" s="13" t="s">
        <v>37</v>
      </c>
      <c r="AX219" s="13" t="s">
        <v>22</v>
      </c>
      <c r="AY219" s="174" t="s">
        <v>118</v>
      </c>
    </row>
    <row r="220" spans="1:65" s="2" customFormat="1" ht="21.75" customHeight="1">
      <c r="A220" s="34"/>
      <c r="B220" s="154"/>
      <c r="C220" s="155" t="s">
        <v>492</v>
      </c>
      <c r="D220" s="155" t="s">
        <v>120</v>
      </c>
      <c r="E220" s="156" t="s">
        <v>493</v>
      </c>
      <c r="F220" s="157" t="s">
        <v>494</v>
      </c>
      <c r="G220" s="158" t="s">
        <v>236</v>
      </c>
      <c r="H220" s="159">
        <v>8</v>
      </c>
      <c r="I220" s="160"/>
      <c r="J220" s="161">
        <f>ROUND(I220*H220,2)</f>
        <v>0</v>
      </c>
      <c r="K220" s="162"/>
      <c r="L220" s="35"/>
      <c r="M220" s="163" t="s">
        <v>3</v>
      </c>
      <c r="N220" s="164" t="s">
        <v>46</v>
      </c>
      <c r="O220" s="55"/>
      <c r="P220" s="165">
        <f>O220*H220</f>
        <v>0</v>
      </c>
      <c r="Q220" s="165">
        <v>0</v>
      </c>
      <c r="R220" s="165">
        <f>Q220*H220</f>
        <v>0</v>
      </c>
      <c r="S220" s="165">
        <v>0</v>
      </c>
      <c r="T220" s="166">
        <f>S220*H220</f>
        <v>0</v>
      </c>
      <c r="U220" s="34"/>
      <c r="V220" s="34"/>
      <c r="W220" s="34"/>
      <c r="X220" s="34"/>
      <c r="Y220" s="34"/>
      <c r="Z220" s="34"/>
      <c r="AA220" s="34"/>
      <c r="AB220" s="34"/>
      <c r="AC220" s="34"/>
      <c r="AD220" s="34"/>
      <c r="AE220" s="34"/>
      <c r="AR220" s="167" t="s">
        <v>124</v>
      </c>
      <c r="AT220" s="167" t="s">
        <v>120</v>
      </c>
      <c r="AU220" s="167" t="s">
        <v>84</v>
      </c>
      <c r="AY220" s="19" t="s">
        <v>118</v>
      </c>
      <c r="BE220" s="168">
        <f>IF(N220="základní",J220,0)</f>
        <v>0</v>
      </c>
      <c r="BF220" s="168">
        <f>IF(N220="snížená",J220,0)</f>
        <v>0</v>
      </c>
      <c r="BG220" s="168">
        <f>IF(N220="zákl. přenesená",J220,0)</f>
        <v>0</v>
      </c>
      <c r="BH220" s="168">
        <f>IF(N220="sníž. přenesená",J220,0)</f>
        <v>0</v>
      </c>
      <c r="BI220" s="168">
        <f>IF(N220="nulová",J220,0)</f>
        <v>0</v>
      </c>
      <c r="BJ220" s="19" t="s">
        <v>22</v>
      </c>
      <c r="BK220" s="168">
        <f>ROUND(I220*H220,2)</f>
        <v>0</v>
      </c>
      <c r="BL220" s="19" t="s">
        <v>124</v>
      </c>
      <c r="BM220" s="167" t="s">
        <v>495</v>
      </c>
    </row>
    <row r="221" spans="1:65" s="2" customFormat="1" ht="19.5">
      <c r="A221" s="34"/>
      <c r="B221" s="35"/>
      <c r="C221" s="34"/>
      <c r="D221" s="169" t="s">
        <v>126</v>
      </c>
      <c r="E221" s="34"/>
      <c r="F221" s="170" t="s">
        <v>494</v>
      </c>
      <c r="G221" s="34"/>
      <c r="H221" s="34"/>
      <c r="I221" s="93"/>
      <c r="J221" s="34"/>
      <c r="K221" s="34"/>
      <c r="L221" s="35"/>
      <c r="M221" s="171"/>
      <c r="N221" s="172"/>
      <c r="O221" s="55"/>
      <c r="P221" s="55"/>
      <c r="Q221" s="55"/>
      <c r="R221" s="55"/>
      <c r="S221" s="55"/>
      <c r="T221" s="56"/>
      <c r="U221" s="34"/>
      <c r="V221" s="34"/>
      <c r="W221" s="34"/>
      <c r="X221" s="34"/>
      <c r="Y221" s="34"/>
      <c r="Z221" s="34"/>
      <c r="AA221" s="34"/>
      <c r="AB221" s="34"/>
      <c r="AC221" s="34"/>
      <c r="AD221" s="34"/>
      <c r="AE221" s="34"/>
      <c r="AT221" s="19" t="s">
        <v>126</v>
      </c>
      <c r="AU221" s="19" t="s">
        <v>84</v>
      </c>
    </row>
    <row r="222" spans="1:65" s="2" customFormat="1" ht="16.5" customHeight="1">
      <c r="A222" s="34"/>
      <c r="B222" s="154"/>
      <c r="C222" s="204" t="s">
        <v>496</v>
      </c>
      <c r="D222" s="204" t="s">
        <v>203</v>
      </c>
      <c r="E222" s="205" t="s">
        <v>497</v>
      </c>
      <c r="F222" s="206" t="s">
        <v>498</v>
      </c>
      <c r="G222" s="207" t="s">
        <v>236</v>
      </c>
      <c r="H222" s="208">
        <v>8.24</v>
      </c>
      <c r="I222" s="209"/>
      <c r="J222" s="210">
        <f>ROUND(I222*H222,2)</f>
        <v>0</v>
      </c>
      <c r="K222" s="211"/>
      <c r="L222" s="212"/>
      <c r="M222" s="213" t="s">
        <v>3</v>
      </c>
      <c r="N222" s="214" t="s">
        <v>46</v>
      </c>
      <c r="O222" s="55"/>
      <c r="P222" s="165">
        <f>O222*H222</f>
        <v>0</v>
      </c>
      <c r="Q222" s="165">
        <v>1.4400000000000001E-3</v>
      </c>
      <c r="R222" s="165">
        <f>Q222*H222</f>
        <v>1.18656E-2</v>
      </c>
      <c r="S222" s="165">
        <v>0</v>
      </c>
      <c r="T222" s="166">
        <f>S222*H222</f>
        <v>0</v>
      </c>
      <c r="U222" s="34"/>
      <c r="V222" s="34"/>
      <c r="W222" s="34"/>
      <c r="X222" s="34"/>
      <c r="Y222" s="34"/>
      <c r="Z222" s="34"/>
      <c r="AA222" s="34"/>
      <c r="AB222" s="34"/>
      <c r="AC222" s="34"/>
      <c r="AD222" s="34"/>
      <c r="AE222" s="34"/>
      <c r="AR222" s="167" t="s">
        <v>170</v>
      </c>
      <c r="AT222" s="167" t="s">
        <v>203</v>
      </c>
      <c r="AU222" s="167" t="s">
        <v>84</v>
      </c>
      <c r="AY222" s="19" t="s">
        <v>118</v>
      </c>
      <c r="BE222" s="168">
        <f>IF(N222="základní",J222,0)</f>
        <v>0</v>
      </c>
      <c r="BF222" s="168">
        <f>IF(N222="snížená",J222,0)</f>
        <v>0</v>
      </c>
      <c r="BG222" s="168">
        <f>IF(N222="zákl. přenesená",J222,0)</f>
        <v>0</v>
      </c>
      <c r="BH222" s="168">
        <f>IF(N222="sníž. přenesená",J222,0)</f>
        <v>0</v>
      </c>
      <c r="BI222" s="168">
        <f>IF(N222="nulová",J222,0)</f>
        <v>0</v>
      </c>
      <c r="BJ222" s="19" t="s">
        <v>22</v>
      </c>
      <c r="BK222" s="168">
        <f>ROUND(I222*H222,2)</f>
        <v>0</v>
      </c>
      <c r="BL222" s="19" t="s">
        <v>124</v>
      </c>
      <c r="BM222" s="167" t="s">
        <v>499</v>
      </c>
    </row>
    <row r="223" spans="1:65" s="2" customFormat="1" ht="11.25">
      <c r="A223" s="34"/>
      <c r="B223" s="35"/>
      <c r="C223" s="34"/>
      <c r="D223" s="169" t="s">
        <v>126</v>
      </c>
      <c r="E223" s="34"/>
      <c r="F223" s="170" t="s">
        <v>498</v>
      </c>
      <c r="G223" s="34"/>
      <c r="H223" s="34"/>
      <c r="I223" s="93"/>
      <c r="J223" s="34"/>
      <c r="K223" s="34"/>
      <c r="L223" s="35"/>
      <c r="M223" s="171"/>
      <c r="N223" s="172"/>
      <c r="O223" s="55"/>
      <c r="P223" s="55"/>
      <c r="Q223" s="55"/>
      <c r="R223" s="55"/>
      <c r="S223" s="55"/>
      <c r="T223" s="56"/>
      <c r="U223" s="34"/>
      <c r="V223" s="34"/>
      <c r="W223" s="34"/>
      <c r="X223" s="34"/>
      <c r="Y223" s="34"/>
      <c r="Z223" s="34"/>
      <c r="AA223" s="34"/>
      <c r="AB223" s="34"/>
      <c r="AC223" s="34"/>
      <c r="AD223" s="34"/>
      <c r="AE223" s="34"/>
      <c r="AT223" s="19" t="s">
        <v>126</v>
      </c>
      <c r="AU223" s="19" t="s">
        <v>84</v>
      </c>
    </row>
    <row r="224" spans="1:65" s="13" customFormat="1" ht="11.25">
      <c r="B224" s="173"/>
      <c r="D224" s="169" t="s">
        <v>127</v>
      </c>
      <c r="E224" s="174" t="s">
        <v>3</v>
      </c>
      <c r="F224" s="175" t="s">
        <v>500</v>
      </c>
      <c r="H224" s="176">
        <v>8.24</v>
      </c>
      <c r="I224" s="177"/>
      <c r="L224" s="173"/>
      <c r="M224" s="178"/>
      <c r="N224" s="179"/>
      <c r="O224" s="179"/>
      <c r="P224" s="179"/>
      <c r="Q224" s="179"/>
      <c r="R224" s="179"/>
      <c r="S224" s="179"/>
      <c r="T224" s="180"/>
      <c r="AT224" s="174" t="s">
        <v>127</v>
      </c>
      <c r="AU224" s="174" t="s">
        <v>84</v>
      </c>
      <c r="AV224" s="13" t="s">
        <v>84</v>
      </c>
      <c r="AW224" s="13" t="s">
        <v>37</v>
      </c>
      <c r="AX224" s="13" t="s">
        <v>22</v>
      </c>
      <c r="AY224" s="174" t="s">
        <v>118</v>
      </c>
    </row>
    <row r="225" spans="1:65" s="2" customFormat="1" ht="21.75" customHeight="1">
      <c r="A225" s="34"/>
      <c r="B225" s="154"/>
      <c r="C225" s="155" t="s">
        <v>278</v>
      </c>
      <c r="D225" s="155" t="s">
        <v>120</v>
      </c>
      <c r="E225" s="156" t="s">
        <v>501</v>
      </c>
      <c r="F225" s="157" t="s">
        <v>502</v>
      </c>
      <c r="G225" s="158" t="s">
        <v>236</v>
      </c>
      <c r="H225" s="159">
        <v>5</v>
      </c>
      <c r="I225" s="160"/>
      <c r="J225" s="161">
        <f>ROUND(I225*H225,2)</f>
        <v>0</v>
      </c>
      <c r="K225" s="162"/>
      <c r="L225" s="35"/>
      <c r="M225" s="163" t="s">
        <v>3</v>
      </c>
      <c r="N225" s="164" t="s">
        <v>46</v>
      </c>
      <c r="O225" s="55"/>
      <c r="P225" s="165">
        <f>O225*H225</f>
        <v>0</v>
      </c>
      <c r="Q225" s="165">
        <v>0</v>
      </c>
      <c r="R225" s="165">
        <f>Q225*H225</f>
        <v>0</v>
      </c>
      <c r="S225" s="165">
        <v>0</v>
      </c>
      <c r="T225" s="166">
        <f>S225*H225</f>
        <v>0</v>
      </c>
      <c r="U225" s="34"/>
      <c r="V225" s="34"/>
      <c r="W225" s="34"/>
      <c r="X225" s="34"/>
      <c r="Y225" s="34"/>
      <c r="Z225" s="34"/>
      <c r="AA225" s="34"/>
      <c r="AB225" s="34"/>
      <c r="AC225" s="34"/>
      <c r="AD225" s="34"/>
      <c r="AE225" s="34"/>
      <c r="AR225" s="167" t="s">
        <v>124</v>
      </c>
      <c r="AT225" s="167" t="s">
        <v>120</v>
      </c>
      <c r="AU225" s="167" t="s">
        <v>84</v>
      </c>
      <c r="AY225" s="19" t="s">
        <v>118</v>
      </c>
      <c r="BE225" s="168">
        <f>IF(N225="základní",J225,0)</f>
        <v>0</v>
      </c>
      <c r="BF225" s="168">
        <f>IF(N225="snížená",J225,0)</f>
        <v>0</v>
      </c>
      <c r="BG225" s="168">
        <f>IF(N225="zákl. přenesená",J225,0)</f>
        <v>0</v>
      </c>
      <c r="BH225" s="168">
        <f>IF(N225="sníž. přenesená",J225,0)</f>
        <v>0</v>
      </c>
      <c r="BI225" s="168">
        <f>IF(N225="nulová",J225,0)</f>
        <v>0</v>
      </c>
      <c r="BJ225" s="19" t="s">
        <v>22</v>
      </c>
      <c r="BK225" s="168">
        <f>ROUND(I225*H225,2)</f>
        <v>0</v>
      </c>
      <c r="BL225" s="19" t="s">
        <v>124</v>
      </c>
      <c r="BM225" s="167" t="s">
        <v>503</v>
      </c>
    </row>
    <row r="226" spans="1:65" s="2" customFormat="1" ht="19.5">
      <c r="A226" s="34"/>
      <c r="B226" s="35"/>
      <c r="C226" s="34"/>
      <c r="D226" s="169" t="s">
        <v>126</v>
      </c>
      <c r="E226" s="34"/>
      <c r="F226" s="170" t="s">
        <v>502</v>
      </c>
      <c r="G226" s="34"/>
      <c r="H226" s="34"/>
      <c r="I226" s="93"/>
      <c r="J226" s="34"/>
      <c r="K226" s="34"/>
      <c r="L226" s="35"/>
      <c r="M226" s="171"/>
      <c r="N226" s="172"/>
      <c r="O226" s="55"/>
      <c r="P226" s="55"/>
      <c r="Q226" s="55"/>
      <c r="R226" s="55"/>
      <c r="S226" s="55"/>
      <c r="T226" s="56"/>
      <c r="U226" s="34"/>
      <c r="V226" s="34"/>
      <c r="W226" s="34"/>
      <c r="X226" s="34"/>
      <c r="Y226" s="34"/>
      <c r="Z226" s="34"/>
      <c r="AA226" s="34"/>
      <c r="AB226" s="34"/>
      <c r="AC226" s="34"/>
      <c r="AD226" s="34"/>
      <c r="AE226" s="34"/>
      <c r="AT226" s="19" t="s">
        <v>126</v>
      </c>
      <c r="AU226" s="19" t="s">
        <v>84</v>
      </c>
    </row>
    <row r="227" spans="1:65" s="13" customFormat="1" ht="11.25">
      <c r="B227" s="173"/>
      <c r="D227" s="169" t="s">
        <v>127</v>
      </c>
      <c r="E227" s="174" t="s">
        <v>3</v>
      </c>
      <c r="F227" s="175" t="s">
        <v>504</v>
      </c>
      <c r="H227" s="176">
        <v>5</v>
      </c>
      <c r="I227" s="177"/>
      <c r="L227" s="173"/>
      <c r="M227" s="178"/>
      <c r="N227" s="179"/>
      <c r="O227" s="179"/>
      <c r="P227" s="179"/>
      <c r="Q227" s="179"/>
      <c r="R227" s="179"/>
      <c r="S227" s="179"/>
      <c r="T227" s="180"/>
      <c r="AT227" s="174" t="s">
        <v>127</v>
      </c>
      <c r="AU227" s="174" t="s">
        <v>84</v>
      </c>
      <c r="AV227" s="13" t="s">
        <v>84</v>
      </c>
      <c r="AW227" s="13" t="s">
        <v>37</v>
      </c>
      <c r="AX227" s="13" t="s">
        <v>22</v>
      </c>
      <c r="AY227" s="174" t="s">
        <v>118</v>
      </c>
    </row>
    <row r="228" spans="1:65" s="2" customFormat="1" ht="21.75" customHeight="1">
      <c r="A228" s="34"/>
      <c r="B228" s="154"/>
      <c r="C228" s="204" t="s">
        <v>283</v>
      </c>
      <c r="D228" s="204" t="s">
        <v>203</v>
      </c>
      <c r="E228" s="205" t="s">
        <v>505</v>
      </c>
      <c r="F228" s="206" t="s">
        <v>506</v>
      </c>
      <c r="G228" s="207" t="s">
        <v>236</v>
      </c>
      <c r="H228" s="208">
        <v>5.15</v>
      </c>
      <c r="I228" s="209"/>
      <c r="J228" s="210">
        <f>ROUND(I228*H228,2)</f>
        <v>0</v>
      </c>
      <c r="K228" s="211"/>
      <c r="L228" s="212"/>
      <c r="M228" s="213" t="s">
        <v>3</v>
      </c>
      <c r="N228" s="214" t="s">
        <v>46</v>
      </c>
      <c r="O228" s="55"/>
      <c r="P228" s="165">
        <f>O228*H228</f>
        <v>0</v>
      </c>
      <c r="Q228" s="165">
        <v>2.1199999999999999E-3</v>
      </c>
      <c r="R228" s="165">
        <f>Q228*H228</f>
        <v>1.0918000000000001E-2</v>
      </c>
      <c r="S228" s="165">
        <v>0</v>
      </c>
      <c r="T228" s="166">
        <f>S228*H228</f>
        <v>0</v>
      </c>
      <c r="U228" s="34"/>
      <c r="V228" s="34"/>
      <c r="W228" s="34"/>
      <c r="X228" s="34"/>
      <c r="Y228" s="34"/>
      <c r="Z228" s="34"/>
      <c r="AA228" s="34"/>
      <c r="AB228" s="34"/>
      <c r="AC228" s="34"/>
      <c r="AD228" s="34"/>
      <c r="AE228" s="34"/>
      <c r="AR228" s="167" t="s">
        <v>170</v>
      </c>
      <c r="AT228" s="167" t="s">
        <v>203</v>
      </c>
      <c r="AU228" s="167" t="s">
        <v>84</v>
      </c>
      <c r="AY228" s="19" t="s">
        <v>118</v>
      </c>
      <c r="BE228" s="168">
        <f>IF(N228="základní",J228,0)</f>
        <v>0</v>
      </c>
      <c r="BF228" s="168">
        <f>IF(N228="snížená",J228,0)</f>
        <v>0</v>
      </c>
      <c r="BG228" s="168">
        <f>IF(N228="zákl. přenesená",J228,0)</f>
        <v>0</v>
      </c>
      <c r="BH228" s="168">
        <f>IF(N228="sníž. přenesená",J228,0)</f>
        <v>0</v>
      </c>
      <c r="BI228" s="168">
        <f>IF(N228="nulová",J228,0)</f>
        <v>0</v>
      </c>
      <c r="BJ228" s="19" t="s">
        <v>22</v>
      </c>
      <c r="BK228" s="168">
        <f>ROUND(I228*H228,2)</f>
        <v>0</v>
      </c>
      <c r="BL228" s="19" t="s">
        <v>124</v>
      </c>
      <c r="BM228" s="167" t="s">
        <v>507</v>
      </c>
    </row>
    <row r="229" spans="1:65" s="2" customFormat="1" ht="19.5">
      <c r="A229" s="34"/>
      <c r="B229" s="35"/>
      <c r="C229" s="34"/>
      <c r="D229" s="169" t="s">
        <v>126</v>
      </c>
      <c r="E229" s="34"/>
      <c r="F229" s="170" t="s">
        <v>506</v>
      </c>
      <c r="G229" s="34"/>
      <c r="H229" s="34"/>
      <c r="I229" s="93"/>
      <c r="J229" s="34"/>
      <c r="K229" s="34"/>
      <c r="L229" s="35"/>
      <c r="M229" s="171"/>
      <c r="N229" s="172"/>
      <c r="O229" s="55"/>
      <c r="P229" s="55"/>
      <c r="Q229" s="55"/>
      <c r="R229" s="55"/>
      <c r="S229" s="55"/>
      <c r="T229" s="56"/>
      <c r="U229" s="34"/>
      <c r="V229" s="34"/>
      <c r="W229" s="34"/>
      <c r="X229" s="34"/>
      <c r="Y229" s="34"/>
      <c r="Z229" s="34"/>
      <c r="AA229" s="34"/>
      <c r="AB229" s="34"/>
      <c r="AC229" s="34"/>
      <c r="AD229" s="34"/>
      <c r="AE229" s="34"/>
      <c r="AT229" s="19" t="s">
        <v>126</v>
      </c>
      <c r="AU229" s="19" t="s">
        <v>84</v>
      </c>
    </row>
    <row r="230" spans="1:65" s="13" customFormat="1" ht="11.25">
      <c r="B230" s="173"/>
      <c r="D230" s="169" t="s">
        <v>127</v>
      </c>
      <c r="E230" s="174" t="s">
        <v>3</v>
      </c>
      <c r="F230" s="175" t="s">
        <v>508</v>
      </c>
      <c r="H230" s="176">
        <v>5.15</v>
      </c>
      <c r="I230" s="177"/>
      <c r="L230" s="173"/>
      <c r="M230" s="178"/>
      <c r="N230" s="179"/>
      <c r="O230" s="179"/>
      <c r="P230" s="179"/>
      <c r="Q230" s="179"/>
      <c r="R230" s="179"/>
      <c r="S230" s="179"/>
      <c r="T230" s="180"/>
      <c r="AT230" s="174" t="s">
        <v>127</v>
      </c>
      <c r="AU230" s="174" t="s">
        <v>84</v>
      </c>
      <c r="AV230" s="13" t="s">
        <v>84</v>
      </c>
      <c r="AW230" s="13" t="s">
        <v>37</v>
      </c>
      <c r="AX230" s="13" t="s">
        <v>22</v>
      </c>
      <c r="AY230" s="174" t="s">
        <v>118</v>
      </c>
    </row>
    <row r="231" spans="1:65" s="2" customFormat="1" ht="16.5" customHeight="1">
      <c r="A231" s="34"/>
      <c r="B231" s="154"/>
      <c r="C231" s="204" t="s">
        <v>301</v>
      </c>
      <c r="D231" s="204" t="s">
        <v>203</v>
      </c>
      <c r="E231" s="205" t="s">
        <v>509</v>
      </c>
      <c r="F231" s="206" t="s">
        <v>510</v>
      </c>
      <c r="G231" s="207" t="s">
        <v>251</v>
      </c>
      <c r="H231" s="208">
        <v>4</v>
      </c>
      <c r="I231" s="209"/>
      <c r="J231" s="210">
        <f>ROUND(I231*H231,2)</f>
        <v>0</v>
      </c>
      <c r="K231" s="211"/>
      <c r="L231" s="212"/>
      <c r="M231" s="213" t="s">
        <v>3</v>
      </c>
      <c r="N231" s="214" t="s">
        <v>46</v>
      </c>
      <c r="O231" s="55"/>
      <c r="P231" s="165">
        <f>O231*H231</f>
        <v>0</v>
      </c>
      <c r="Q231" s="165">
        <v>3.8999999999999999E-4</v>
      </c>
      <c r="R231" s="165">
        <f>Q231*H231</f>
        <v>1.56E-3</v>
      </c>
      <c r="S231" s="165">
        <v>0</v>
      </c>
      <c r="T231" s="166">
        <f>S231*H231</f>
        <v>0</v>
      </c>
      <c r="U231" s="34"/>
      <c r="V231" s="34"/>
      <c r="W231" s="34"/>
      <c r="X231" s="34"/>
      <c r="Y231" s="34"/>
      <c r="Z231" s="34"/>
      <c r="AA231" s="34"/>
      <c r="AB231" s="34"/>
      <c r="AC231" s="34"/>
      <c r="AD231" s="34"/>
      <c r="AE231" s="34"/>
      <c r="AR231" s="167" t="s">
        <v>170</v>
      </c>
      <c r="AT231" s="167" t="s">
        <v>203</v>
      </c>
      <c r="AU231" s="167" t="s">
        <v>84</v>
      </c>
      <c r="AY231" s="19" t="s">
        <v>118</v>
      </c>
      <c r="BE231" s="168">
        <f>IF(N231="základní",J231,0)</f>
        <v>0</v>
      </c>
      <c r="BF231" s="168">
        <f>IF(N231="snížená",J231,0)</f>
        <v>0</v>
      </c>
      <c r="BG231" s="168">
        <f>IF(N231="zákl. přenesená",J231,0)</f>
        <v>0</v>
      </c>
      <c r="BH231" s="168">
        <f>IF(N231="sníž. přenesená",J231,0)</f>
        <v>0</v>
      </c>
      <c r="BI231" s="168">
        <f>IF(N231="nulová",J231,0)</f>
        <v>0</v>
      </c>
      <c r="BJ231" s="19" t="s">
        <v>22</v>
      </c>
      <c r="BK231" s="168">
        <f>ROUND(I231*H231,2)</f>
        <v>0</v>
      </c>
      <c r="BL231" s="19" t="s">
        <v>124</v>
      </c>
      <c r="BM231" s="167" t="s">
        <v>511</v>
      </c>
    </row>
    <row r="232" spans="1:65" s="2" customFormat="1" ht="11.25">
      <c r="A232" s="34"/>
      <c r="B232" s="35"/>
      <c r="C232" s="34"/>
      <c r="D232" s="169" t="s">
        <v>126</v>
      </c>
      <c r="E232" s="34"/>
      <c r="F232" s="170" t="s">
        <v>510</v>
      </c>
      <c r="G232" s="34"/>
      <c r="H232" s="34"/>
      <c r="I232" s="93"/>
      <c r="J232" s="34"/>
      <c r="K232" s="34"/>
      <c r="L232" s="35"/>
      <c r="M232" s="171"/>
      <c r="N232" s="172"/>
      <c r="O232" s="55"/>
      <c r="P232" s="55"/>
      <c r="Q232" s="55"/>
      <c r="R232" s="55"/>
      <c r="S232" s="55"/>
      <c r="T232" s="56"/>
      <c r="U232" s="34"/>
      <c r="V232" s="34"/>
      <c r="W232" s="34"/>
      <c r="X232" s="34"/>
      <c r="Y232" s="34"/>
      <c r="Z232" s="34"/>
      <c r="AA232" s="34"/>
      <c r="AB232" s="34"/>
      <c r="AC232" s="34"/>
      <c r="AD232" s="34"/>
      <c r="AE232" s="34"/>
      <c r="AT232" s="19" t="s">
        <v>126</v>
      </c>
      <c r="AU232" s="19" t="s">
        <v>84</v>
      </c>
    </row>
    <row r="233" spans="1:65" s="2" customFormat="1" ht="16.5" customHeight="1">
      <c r="A233" s="34"/>
      <c r="B233" s="154"/>
      <c r="C233" s="204" t="s">
        <v>512</v>
      </c>
      <c r="D233" s="204" t="s">
        <v>203</v>
      </c>
      <c r="E233" s="205" t="s">
        <v>513</v>
      </c>
      <c r="F233" s="206" t="s">
        <v>510</v>
      </c>
      <c r="G233" s="207" t="s">
        <v>251</v>
      </c>
      <c r="H233" s="208">
        <v>2</v>
      </c>
      <c r="I233" s="209"/>
      <c r="J233" s="210">
        <f>ROUND(I233*H233,2)</f>
        <v>0</v>
      </c>
      <c r="K233" s="211"/>
      <c r="L233" s="212"/>
      <c r="M233" s="213" t="s">
        <v>3</v>
      </c>
      <c r="N233" s="214" t="s">
        <v>46</v>
      </c>
      <c r="O233" s="55"/>
      <c r="P233" s="165">
        <f>O233*H233</f>
        <v>0</v>
      </c>
      <c r="Q233" s="165">
        <v>3.8999999999999999E-4</v>
      </c>
      <c r="R233" s="165">
        <f>Q233*H233</f>
        <v>7.7999999999999999E-4</v>
      </c>
      <c r="S233" s="165">
        <v>0</v>
      </c>
      <c r="T233" s="166">
        <f>S233*H233</f>
        <v>0</v>
      </c>
      <c r="U233" s="34"/>
      <c r="V233" s="34"/>
      <c r="W233" s="34"/>
      <c r="X233" s="34"/>
      <c r="Y233" s="34"/>
      <c r="Z233" s="34"/>
      <c r="AA233" s="34"/>
      <c r="AB233" s="34"/>
      <c r="AC233" s="34"/>
      <c r="AD233" s="34"/>
      <c r="AE233" s="34"/>
      <c r="AR233" s="167" t="s">
        <v>170</v>
      </c>
      <c r="AT233" s="167" t="s">
        <v>203</v>
      </c>
      <c r="AU233" s="167" t="s">
        <v>84</v>
      </c>
      <c r="AY233" s="19" t="s">
        <v>118</v>
      </c>
      <c r="BE233" s="168">
        <f>IF(N233="základní",J233,0)</f>
        <v>0</v>
      </c>
      <c r="BF233" s="168">
        <f>IF(N233="snížená",J233,0)</f>
        <v>0</v>
      </c>
      <c r="BG233" s="168">
        <f>IF(N233="zákl. přenesená",J233,0)</f>
        <v>0</v>
      </c>
      <c r="BH233" s="168">
        <f>IF(N233="sníž. přenesená",J233,0)</f>
        <v>0</v>
      </c>
      <c r="BI233" s="168">
        <f>IF(N233="nulová",J233,0)</f>
        <v>0</v>
      </c>
      <c r="BJ233" s="19" t="s">
        <v>22</v>
      </c>
      <c r="BK233" s="168">
        <f>ROUND(I233*H233,2)</f>
        <v>0</v>
      </c>
      <c r="BL233" s="19" t="s">
        <v>124</v>
      </c>
      <c r="BM233" s="167" t="s">
        <v>514</v>
      </c>
    </row>
    <row r="234" spans="1:65" s="2" customFormat="1" ht="11.25">
      <c r="A234" s="34"/>
      <c r="B234" s="35"/>
      <c r="C234" s="34"/>
      <c r="D234" s="169" t="s">
        <v>126</v>
      </c>
      <c r="E234" s="34"/>
      <c r="F234" s="170" t="s">
        <v>510</v>
      </c>
      <c r="G234" s="34"/>
      <c r="H234" s="34"/>
      <c r="I234" s="93"/>
      <c r="J234" s="34"/>
      <c r="K234" s="34"/>
      <c r="L234" s="35"/>
      <c r="M234" s="171"/>
      <c r="N234" s="172"/>
      <c r="O234" s="55"/>
      <c r="P234" s="55"/>
      <c r="Q234" s="55"/>
      <c r="R234" s="55"/>
      <c r="S234" s="55"/>
      <c r="T234" s="56"/>
      <c r="U234" s="34"/>
      <c r="V234" s="34"/>
      <c r="W234" s="34"/>
      <c r="X234" s="34"/>
      <c r="Y234" s="34"/>
      <c r="Z234" s="34"/>
      <c r="AA234" s="34"/>
      <c r="AB234" s="34"/>
      <c r="AC234" s="34"/>
      <c r="AD234" s="34"/>
      <c r="AE234" s="34"/>
      <c r="AT234" s="19" t="s">
        <v>126</v>
      </c>
      <c r="AU234" s="19" t="s">
        <v>84</v>
      </c>
    </row>
    <row r="235" spans="1:65" s="2" customFormat="1" ht="16.5" customHeight="1">
      <c r="A235" s="34"/>
      <c r="B235" s="154"/>
      <c r="C235" s="204" t="s">
        <v>309</v>
      </c>
      <c r="D235" s="204" t="s">
        <v>203</v>
      </c>
      <c r="E235" s="205" t="s">
        <v>515</v>
      </c>
      <c r="F235" s="206" t="s">
        <v>516</v>
      </c>
      <c r="G235" s="207" t="s">
        <v>251</v>
      </c>
      <c r="H235" s="208">
        <v>2</v>
      </c>
      <c r="I235" s="209"/>
      <c r="J235" s="210">
        <f>ROUND(I235*H235,2)</f>
        <v>0</v>
      </c>
      <c r="K235" s="211"/>
      <c r="L235" s="212"/>
      <c r="M235" s="213" t="s">
        <v>3</v>
      </c>
      <c r="N235" s="214" t="s">
        <v>46</v>
      </c>
      <c r="O235" s="55"/>
      <c r="P235" s="165">
        <f>O235*H235</f>
        <v>0</v>
      </c>
      <c r="Q235" s="165">
        <v>3.8999999999999999E-4</v>
      </c>
      <c r="R235" s="165">
        <f>Q235*H235</f>
        <v>7.7999999999999999E-4</v>
      </c>
      <c r="S235" s="165">
        <v>0</v>
      </c>
      <c r="T235" s="166">
        <f>S235*H235</f>
        <v>0</v>
      </c>
      <c r="U235" s="34"/>
      <c r="V235" s="34"/>
      <c r="W235" s="34"/>
      <c r="X235" s="34"/>
      <c r="Y235" s="34"/>
      <c r="Z235" s="34"/>
      <c r="AA235" s="34"/>
      <c r="AB235" s="34"/>
      <c r="AC235" s="34"/>
      <c r="AD235" s="34"/>
      <c r="AE235" s="34"/>
      <c r="AR235" s="167" t="s">
        <v>170</v>
      </c>
      <c r="AT235" s="167" t="s">
        <v>203</v>
      </c>
      <c r="AU235" s="167" t="s">
        <v>84</v>
      </c>
      <c r="AY235" s="19" t="s">
        <v>118</v>
      </c>
      <c r="BE235" s="168">
        <f>IF(N235="základní",J235,0)</f>
        <v>0</v>
      </c>
      <c r="BF235" s="168">
        <f>IF(N235="snížená",J235,0)</f>
        <v>0</v>
      </c>
      <c r="BG235" s="168">
        <f>IF(N235="zákl. přenesená",J235,0)</f>
        <v>0</v>
      </c>
      <c r="BH235" s="168">
        <f>IF(N235="sníž. přenesená",J235,0)</f>
        <v>0</v>
      </c>
      <c r="BI235" s="168">
        <f>IF(N235="nulová",J235,0)</f>
        <v>0</v>
      </c>
      <c r="BJ235" s="19" t="s">
        <v>22</v>
      </c>
      <c r="BK235" s="168">
        <f>ROUND(I235*H235,2)</f>
        <v>0</v>
      </c>
      <c r="BL235" s="19" t="s">
        <v>124</v>
      </c>
      <c r="BM235" s="167" t="s">
        <v>517</v>
      </c>
    </row>
    <row r="236" spans="1:65" s="2" customFormat="1" ht="11.25">
      <c r="A236" s="34"/>
      <c r="B236" s="35"/>
      <c r="C236" s="34"/>
      <c r="D236" s="169" t="s">
        <v>126</v>
      </c>
      <c r="E236" s="34"/>
      <c r="F236" s="170" t="s">
        <v>516</v>
      </c>
      <c r="G236" s="34"/>
      <c r="H236" s="34"/>
      <c r="I236" s="93"/>
      <c r="J236" s="34"/>
      <c r="K236" s="34"/>
      <c r="L236" s="35"/>
      <c r="M236" s="171"/>
      <c r="N236" s="172"/>
      <c r="O236" s="55"/>
      <c r="P236" s="55"/>
      <c r="Q236" s="55"/>
      <c r="R236" s="55"/>
      <c r="S236" s="55"/>
      <c r="T236" s="56"/>
      <c r="U236" s="34"/>
      <c r="V236" s="34"/>
      <c r="W236" s="34"/>
      <c r="X236" s="34"/>
      <c r="Y236" s="34"/>
      <c r="Z236" s="34"/>
      <c r="AA236" s="34"/>
      <c r="AB236" s="34"/>
      <c r="AC236" s="34"/>
      <c r="AD236" s="34"/>
      <c r="AE236" s="34"/>
      <c r="AT236" s="19" t="s">
        <v>126</v>
      </c>
      <c r="AU236" s="19" t="s">
        <v>84</v>
      </c>
    </row>
    <row r="237" spans="1:65" s="2" customFormat="1" ht="21.75" customHeight="1">
      <c r="A237" s="34"/>
      <c r="B237" s="154"/>
      <c r="C237" s="155" t="s">
        <v>518</v>
      </c>
      <c r="D237" s="155" t="s">
        <v>120</v>
      </c>
      <c r="E237" s="156" t="s">
        <v>519</v>
      </c>
      <c r="F237" s="157" t="s">
        <v>520</v>
      </c>
      <c r="G237" s="158" t="s">
        <v>236</v>
      </c>
      <c r="H237" s="159">
        <v>192</v>
      </c>
      <c r="I237" s="160"/>
      <c r="J237" s="161">
        <f>ROUND(I237*H237,2)</f>
        <v>0</v>
      </c>
      <c r="K237" s="162"/>
      <c r="L237" s="35"/>
      <c r="M237" s="163" t="s">
        <v>3</v>
      </c>
      <c r="N237" s="164" t="s">
        <v>46</v>
      </c>
      <c r="O237" s="55"/>
      <c r="P237" s="165">
        <f>O237*H237</f>
        <v>0</v>
      </c>
      <c r="Q237" s="165">
        <v>0</v>
      </c>
      <c r="R237" s="165">
        <f>Q237*H237</f>
        <v>0</v>
      </c>
      <c r="S237" s="165">
        <v>0</v>
      </c>
      <c r="T237" s="166">
        <f>S237*H237</f>
        <v>0</v>
      </c>
      <c r="U237" s="34"/>
      <c r="V237" s="34"/>
      <c r="W237" s="34"/>
      <c r="X237" s="34"/>
      <c r="Y237" s="34"/>
      <c r="Z237" s="34"/>
      <c r="AA237" s="34"/>
      <c r="AB237" s="34"/>
      <c r="AC237" s="34"/>
      <c r="AD237" s="34"/>
      <c r="AE237" s="34"/>
      <c r="AR237" s="167" t="s">
        <v>124</v>
      </c>
      <c r="AT237" s="167" t="s">
        <v>120</v>
      </c>
      <c r="AU237" s="167" t="s">
        <v>84</v>
      </c>
      <c r="AY237" s="19" t="s">
        <v>118</v>
      </c>
      <c r="BE237" s="168">
        <f>IF(N237="základní",J237,0)</f>
        <v>0</v>
      </c>
      <c r="BF237" s="168">
        <f>IF(N237="snížená",J237,0)</f>
        <v>0</v>
      </c>
      <c r="BG237" s="168">
        <f>IF(N237="zákl. přenesená",J237,0)</f>
        <v>0</v>
      </c>
      <c r="BH237" s="168">
        <f>IF(N237="sníž. přenesená",J237,0)</f>
        <v>0</v>
      </c>
      <c r="BI237" s="168">
        <f>IF(N237="nulová",J237,0)</f>
        <v>0</v>
      </c>
      <c r="BJ237" s="19" t="s">
        <v>22</v>
      </c>
      <c r="BK237" s="168">
        <f>ROUND(I237*H237,2)</f>
        <v>0</v>
      </c>
      <c r="BL237" s="19" t="s">
        <v>124</v>
      </c>
      <c r="BM237" s="167" t="s">
        <v>521</v>
      </c>
    </row>
    <row r="238" spans="1:65" s="2" customFormat="1" ht="19.5">
      <c r="A238" s="34"/>
      <c r="B238" s="35"/>
      <c r="C238" s="34"/>
      <c r="D238" s="169" t="s">
        <v>126</v>
      </c>
      <c r="E238" s="34"/>
      <c r="F238" s="170" t="s">
        <v>520</v>
      </c>
      <c r="G238" s="34"/>
      <c r="H238" s="34"/>
      <c r="I238" s="93"/>
      <c r="J238" s="34"/>
      <c r="K238" s="34"/>
      <c r="L238" s="35"/>
      <c r="M238" s="171"/>
      <c r="N238" s="172"/>
      <c r="O238" s="55"/>
      <c r="P238" s="55"/>
      <c r="Q238" s="55"/>
      <c r="R238" s="55"/>
      <c r="S238" s="55"/>
      <c r="T238" s="56"/>
      <c r="U238" s="34"/>
      <c r="V238" s="34"/>
      <c r="W238" s="34"/>
      <c r="X238" s="34"/>
      <c r="Y238" s="34"/>
      <c r="Z238" s="34"/>
      <c r="AA238" s="34"/>
      <c r="AB238" s="34"/>
      <c r="AC238" s="34"/>
      <c r="AD238" s="34"/>
      <c r="AE238" s="34"/>
      <c r="AT238" s="19" t="s">
        <v>126</v>
      </c>
      <c r="AU238" s="19" t="s">
        <v>84</v>
      </c>
    </row>
    <row r="239" spans="1:65" s="13" customFormat="1" ht="11.25">
      <c r="B239" s="173"/>
      <c r="D239" s="169" t="s">
        <v>127</v>
      </c>
      <c r="E239" s="174" t="s">
        <v>3</v>
      </c>
      <c r="F239" s="175" t="s">
        <v>522</v>
      </c>
      <c r="H239" s="176">
        <v>192</v>
      </c>
      <c r="I239" s="177"/>
      <c r="L239" s="173"/>
      <c r="M239" s="178"/>
      <c r="N239" s="179"/>
      <c r="O239" s="179"/>
      <c r="P239" s="179"/>
      <c r="Q239" s="179"/>
      <c r="R239" s="179"/>
      <c r="S239" s="179"/>
      <c r="T239" s="180"/>
      <c r="AT239" s="174" t="s">
        <v>127</v>
      </c>
      <c r="AU239" s="174" t="s">
        <v>84</v>
      </c>
      <c r="AV239" s="13" t="s">
        <v>84</v>
      </c>
      <c r="AW239" s="13" t="s">
        <v>37</v>
      </c>
      <c r="AX239" s="13" t="s">
        <v>22</v>
      </c>
      <c r="AY239" s="174" t="s">
        <v>118</v>
      </c>
    </row>
    <row r="240" spans="1:65" s="2" customFormat="1" ht="21.75" customHeight="1">
      <c r="A240" s="34"/>
      <c r="B240" s="154"/>
      <c r="C240" s="204" t="s">
        <v>523</v>
      </c>
      <c r="D240" s="204" t="s">
        <v>203</v>
      </c>
      <c r="E240" s="205" t="s">
        <v>524</v>
      </c>
      <c r="F240" s="206" t="s">
        <v>525</v>
      </c>
      <c r="G240" s="207" t="s">
        <v>236</v>
      </c>
      <c r="H240" s="208">
        <v>197.76</v>
      </c>
      <c r="I240" s="209"/>
      <c r="J240" s="210">
        <f>ROUND(I240*H240,2)</f>
        <v>0</v>
      </c>
      <c r="K240" s="211"/>
      <c r="L240" s="212"/>
      <c r="M240" s="213" t="s">
        <v>3</v>
      </c>
      <c r="N240" s="214" t="s">
        <v>46</v>
      </c>
      <c r="O240" s="55"/>
      <c r="P240" s="165">
        <f>O240*H240</f>
        <v>0</v>
      </c>
      <c r="Q240" s="165">
        <v>3.14E-3</v>
      </c>
      <c r="R240" s="165">
        <f>Q240*H240</f>
        <v>0.62096639999999992</v>
      </c>
      <c r="S240" s="165">
        <v>0</v>
      </c>
      <c r="T240" s="166">
        <f>S240*H240</f>
        <v>0</v>
      </c>
      <c r="U240" s="34"/>
      <c r="V240" s="34"/>
      <c r="W240" s="34"/>
      <c r="X240" s="34"/>
      <c r="Y240" s="34"/>
      <c r="Z240" s="34"/>
      <c r="AA240" s="34"/>
      <c r="AB240" s="34"/>
      <c r="AC240" s="34"/>
      <c r="AD240" s="34"/>
      <c r="AE240" s="34"/>
      <c r="AR240" s="167" t="s">
        <v>170</v>
      </c>
      <c r="AT240" s="167" t="s">
        <v>203</v>
      </c>
      <c r="AU240" s="167" t="s">
        <v>84</v>
      </c>
      <c r="AY240" s="19" t="s">
        <v>118</v>
      </c>
      <c r="BE240" s="168">
        <f>IF(N240="základní",J240,0)</f>
        <v>0</v>
      </c>
      <c r="BF240" s="168">
        <f>IF(N240="snížená",J240,0)</f>
        <v>0</v>
      </c>
      <c r="BG240" s="168">
        <f>IF(N240="zákl. přenesená",J240,0)</f>
        <v>0</v>
      </c>
      <c r="BH240" s="168">
        <f>IF(N240="sníž. přenesená",J240,0)</f>
        <v>0</v>
      </c>
      <c r="BI240" s="168">
        <f>IF(N240="nulová",J240,0)</f>
        <v>0</v>
      </c>
      <c r="BJ240" s="19" t="s">
        <v>22</v>
      </c>
      <c r="BK240" s="168">
        <f>ROUND(I240*H240,2)</f>
        <v>0</v>
      </c>
      <c r="BL240" s="19" t="s">
        <v>124</v>
      </c>
      <c r="BM240" s="167" t="s">
        <v>526</v>
      </c>
    </row>
    <row r="241" spans="1:65" s="2" customFormat="1" ht="19.5">
      <c r="A241" s="34"/>
      <c r="B241" s="35"/>
      <c r="C241" s="34"/>
      <c r="D241" s="169" t="s">
        <v>126</v>
      </c>
      <c r="E241" s="34"/>
      <c r="F241" s="170" t="s">
        <v>525</v>
      </c>
      <c r="G241" s="34"/>
      <c r="H241" s="34"/>
      <c r="I241" s="93"/>
      <c r="J241" s="34"/>
      <c r="K241" s="34"/>
      <c r="L241" s="35"/>
      <c r="M241" s="171"/>
      <c r="N241" s="172"/>
      <c r="O241" s="55"/>
      <c r="P241" s="55"/>
      <c r="Q241" s="55"/>
      <c r="R241" s="55"/>
      <c r="S241" s="55"/>
      <c r="T241" s="56"/>
      <c r="U241" s="34"/>
      <c r="V241" s="34"/>
      <c r="W241" s="34"/>
      <c r="X241" s="34"/>
      <c r="Y241" s="34"/>
      <c r="Z241" s="34"/>
      <c r="AA241" s="34"/>
      <c r="AB241" s="34"/>
      <c r="AC241" s="34"/>
      <c r="AD241" s="34"/>
      <c r="AE241" s="34"/>
      <c r="AT241" s="19" t="s">
        <v>126</v>
      </c>
      <c r="AU241" s="19" t="s">
        <v>84</v>
      </c>
    </row>
    <row r="242" spans="1:65" s="13" customFormat="1" ht="11.25">
      <c r="B242" s="173"/>
      <c r="D242" s="169" t="s">
        <v>127</v>
      </c>
      <c r="E242" s="174" t="s">
        <v>3</v>
      </c>
      <c r="F242" s="175" t="s">
        <v>527</v>
      </c>
      <c r="H242" s="176">
        <v>197.76</v>
      </c>
      <c r="I242" s="177"/>
      <c r="L242" s="173"/>
      <c r="M242" s="178"/>
      <c r="N242" s="179"/>
      <c r="O242" s="179"/>
      <c r="P242" s="179"/>
      <c r="Q242" s="179"/>
      <c r="R242" s="179"/>
      <c r="S242" s="179"/>
      <c r="T242" s="180"/>
      <c r="AT242" s="174" t="s">
        <v>127</v>
      </c>
      <c r="AU242" s="174" t="s">
        <v>84</v>
      </c>
      <c r="AV242" s="13" t="s">
        <v>84</v>
      </c>
      <c r="AW242" s="13" t="s">
        <v>37</v>
      </c>
      <c r="AX242" s="13" t="s">
        <v>22</v>
      </c>
      <c r="AY242" s="174" t="s">
        <v>118</v>
      </c>
    </row>
    <row r="243" spans="1:65" s="2" customFormat="1" ht="33" customHeight="1">
      <c r="A243" s="34"/>
      <c r="B243" s="154"/>
      <c r="C243" s="155" t="s">
        <v>314</v>
      </c>
      <c r="D243" s="155" t="s">
        <v>120</v>
      </c>
      <c r="E243" s="156" t="s">
        <v>528</v>
      </c>
      <c r="F243" s="157" t="s">
        <v>529</v>
      </c>
      <c r="G243" s="158" t="s">
        <v>251</v>
      </c>
      <c r="H243" s="159">
        <v>1</v>
      </c>
      <c r="I243" s="160"/>
      <c r="J243" s="161">
        <f>ROUND(I243*H243,2)</f>
        <v>0</v>
      </c>
      <c r="K243" s="162"/>
      <c r="L243" s="35"/>
      <c r="M243" s="163" t="s">
        <v>3</v>
      </c>
      <c r="N243" s="164" t="s">
        <v>46</v>
      </c>
      <c r="O243" s="55"/>
      <c r="P243" s="165">
        <f>O243*H243</f>
        <v>0</v>
      </c>
      <c r="Q243" s="165">
        <v>0</v>
      </c>
      <c r="R243" s="165">
        <f>Q243*H243</f>
        <v>0</v>
      </c>
      <c r="S243" s="165">
        <v>0</v>
      </c>
      <c r="T243" s="166">
        <f>S243*H243</f>
        <v>0</v>
      </c>
      <c r="U243" s="34"/>
      <c r="V243" s="34"/>
      <c r="W243" s="34"/>
      <c r="X243" s="34"/>
      <c r="Y243" s="34"/>
      <c r="Z243" s="34"/>
      <c r="AA243" s="34"/>
      <c r="AB243" s="34"/>
      <c r="AC243" s="34"/>
      <c r="AD243" s="34"/>
      <c r="AE243" s="34"/>
      <c r="AR243" s="167" t="s">
        <v>124</v>
      </c>
      <c r="AT243" s="167" t="s">
        <v>120</v>
      </c>
      <c r="AU243" s="167" t="s">
        <v>84</v>
      </c>
      <c r="AY243" s="19" t="s">
        <v>118</v>
      </c>
      <c r="BE243" s="168">
        <f>IF(N243="základní",J243,0)</f>
        <v>0</v>
      </c>
      <c r="BF243" s="168">
        <f>IF(N243="snížená",J243,0)</f>
        <v>0</v>
      </c>
      <c r="BG243" s="168">
        <f>IF(N243="zákl. přenesená",J243,0)</f>
        <v>0</v>
      </c>
      <c r="BH243" s="168">
        <f>IF(N243="sníž. přenesená",J243,0)</f>
        <v>0</v>
      </c>
      <c r="BI243" s="168">
        <f>IF(N243="nulová",J243,0)</f>
        <v>0</v>
      </c>
      <c r="BJ243" s="19" t="s">
        <v>22</v>
      </c>
      <c r="BK243" s="168">
        <f>ROUND(I243*H243,2)</f>
        <v>0</v>
      </c>
      <c r="BL243" s="19" t="s">
        <v>124</v>
      </c>
      <c r="BM243" s="167" t="s">
        <v>530</v>
      </c>
    </row>
    <row r="244" spans="1:65" s="2" customFormat="1" ht="19.5">
      <c r="A244" s="34"/>
      <c r="B244" s="35"/>
      <c r="C244" s="34"/>
      <c r="D244" s="169" t="s">
        <v>126</v>
      </c>
      <c r="E244" s="34"/>
      <c r="F244" s="170" t="s">
        <v>529</v>
      </c>
      <c r="G244" s="34"/>
      <c r="H244" s="34"/>
      <c r="I244" s="93"/>
      <c r="J244" s="34"/>
      <c r="K244" s="34"/>
      <c r="L244" s="35"/>
      <c r="M244" s="171"/>
      <c r="N244" s="172"/>
      <c r="O244" s="55"/>
      <c r="P244" s="55"/>
      <c r="Q244" s="55"/>
      <c r="R244" s="55"/>
      <c r="S244" s="55"/>
      <c r="T244" s="56"/>
      <c r="U244" s="34"/>
      <c r="V244" s="34"/>
      <c r="W244" s="34"/>
      <c r="X244" s="34"/>
      <c r="Y244" s="34"/>
      <c r="Z244" s="34"/>
      <c r="AA244" s="34"/>
      <c r="AB244" s="34"/>
      <c r="AC244" s="34"/>
      <c r="AD244" s="34"/>
      <c r="AE244" s="34"/>
      <c r="AT244" s="19" t="s">
        <v>126</v>
      </c>
      <c r="AU244" s="19" t="s">
        <v>84</v>
      </c>
    </row>
    <row r="245" spans="1:65" s="13" customFormat="1" ht="11.25">
      <c r="B245" s="173"/>
      <c r="D245" s="169" t="s">
        <v>127</v>
      </c>
      <c r="E245" s="174" t="s">
        <v>3</v>
      </c>
      <c r="F245" s="175" t="s">
        <v>531</v>
      </c>
      <c r="H245" s="176">
        <v>1</v>
      </c>
      <c r="I245" s="177"/>
      <c r="L245" s="173"/>
      <c r="M245" s="178"/>
      <c r="N245" s="179"/>
      <c r="O245" s="179"/>
      <c r="P245" s="179"/>
      <c r="Q245" s="179"/>
      <c r="R245" s="179"/>
      <c r="S245" s="179"/>
      <c r="T245" s="180"/>
      <c r="AT245" s="174" t="s">
        <v>127</v>
      </c>
      <c r="AU245" s="174" t="s">
        <v>84</v>
      </c>
      <c r="AV245" s="13" t="s">
        <v>84</v>
      </c>
      <c r="AW245" s="13" t="s">
        <v>37</v>
      </c>
      <c r="AX245" s="13" t="s">
        <v>22</v>
      </c>
      <c r="AY245" s="174" t="s">
        <v>118</v>
      </c>
    </row>
    <row r="246" spans="1:65" s="2" customFormat="1" ht="33" customHeight="1">
      <c r="A246" s="34"/>
      <c r="B246" s="154"/>
      <c r="C246" s="204" t="s">
        <v>318</v>
      </c>
      <c r="D246" s="204" t="s">
        <v>203</v>
      </c>
      <c r="E246" s="205" t="s">
        <v>532</v>
      </c>
      <c r="F246" s="206" t="s">
        <v>533</v>
      </c>
      <c r="G246" s="207" t="s">
        <v>251</v>
      </c>
      <c r="H246" s="208">
        <v>1</v>
      </c>
      <c r="I246" s="209"/>
      <c r="J246" s="210">
        <f>ROUND(I246*H246,2)</f>
        <v>0</v>
      </c>
      <c r="K246" s="211"/>
      <c r="L246" s="212"/>
      <c r="M246" s="213" t="s">
        <v>3</v>
      </c>
      <c r="N246" s="214" t="s">
        <v>46</v>
      </c>
      <c r="O246" s="55"/>
      <c r="P246" s="165">
        <f>O246*H246</f>
        <v>0</v>
      </c>
      <c r="Q246" s="165">
        <v>3.8999999999999999E-4</v>
      </c>
      <c r="R246" s="165">
        <f>Q246*H246</f>
        <v>3.8999999999999999E-4</v>
      </c>
      <c r="S246" s="165">
        <v>0</v>
      </c>
      <c r="T246" s="166">
        <f>S246*H246</f>
        <v>0</v>
      </c>
      <c r="U246" s="34"/>
      <c r="V246" s="34"/>
      <c r="W246" s="34"/>
      <c r="X246" s="34"/>
      <c r="Y246" s="34"/>
      <c r="Z246" s="34"/>
      <c r="AA246" s="34"/>
      <c r="AB246" s="34"/>
      <c r="AC246" s="34"/>
      <c r="AD246" s="34"/>
      <c r="AE246" s="34"/>
      <c r="AR246" s="167" t="s">
        <v>170</v>
      </c>
      <c r="AT246" s="167" t="s">
        <v>203</v>
      </c>
      <c r="AU246" s="167" t="s">
        <v>84</v>
      </c>
      <c r="AY246" s="19" t="s">
        <v>118</v>
      </c>
      <c r="BE246" s="168">
        <f>IF(N246="základní",J246,0)</f>
        <v>0</v>
      </c>
      <c r="BF246" s="168">
        <f>IF(N246="snížená",J246,0)</f>
        <v>0</v>
      </c>
      <c r="BG246" s="168">
        <f>IF(N246="zákl. přenesená",J246,0)</f>
        <v>0</v>
      </c>
      <c r="BH246" s="168">
        <f>IF(N246="sníž. přenesená",J246,0)</f>
        <v>0</v>
      </c>
      <c r="BI246" s="168">
        <f>IF(N246="nulová",J246,0)</f>
        <v>0</v>
      </c>
      <c r="BJ246" s="19" t="s">
        <v>22</v>
      </c>
      <c r="BK246" s="168">
        <f>ROUND(I246*H246,2)</f>
        <v>0</v>
      </c>
      <c r="BL246" s="19" t="s">
        <v>124</v>
      </c>
      <c r="BM246" s="167" t="s">
        <v>534</v>
      </c>
    </row>
    <row r="247" spans="1:65" s="2" customFormat="1" ht="29.25">
      <c r="A247" s="34"/>
      <c r="B247" s="35"/>
      <c r="C247" s="34"/>
      <c r="D247" s="169" t="s">
        <v>126</v>
      </c>
      <c r="E247" s="34"/>
      <c r="F247" s="170" t="s">
        <v>533</v>
      </c>
      <c r="G247" s="34"/>
      <c r="H247" s="34"/>
      <c r="I247" s="93"/>
      <c r="J247" s="34"/>
      <c r="K247" s="34"/>
      <c r="L247" s="35"/>
      <c r="M247" s="171"/>
      <c r="N247" s="172"/>
      <c r="O247" s="55"/>
      <c r="P247" s="55"/>
      <c r="Q247" s="55"/>
      <c r="R247" s="55"/>
      <c r="S247" s="55"/>
      <c r="T247" s="56"/>
      <c r="U247" s="34"/>
      <c r="V247" s="34"/>
      <c r="W247" s="34"/>
      <c r="X247" s="34"/>
      <c r="Y247" s="34"/>
      <c r="Z247" s="34"/>
      <c r="AA247" s="34"/>
      <c r="AB247" s="34"/>
      <c r="AC247" s="34"/>
      <c r="AD247" s="34"/>
      <c r="AE247" s="34"/>
      <c r="AT247" s="19" t="s">
        <v>126</v>
      </c>
      <c r="AU247" s="19" t="s">
        <v>84</v>
      </c>
    </row>
    <row r="248" spans="1:65" s="2" customFormat="1" ht="21.75" customHeight="1">
      <c r="A248" s="34"/>
      <c r="B248" s="154"/>
      <c r="C248" s="155" t="s">
        <v>331</v>
      </c>
      <c r="D248" s="155" t="s">
        <v>120</v>
      </c>
      <c r="E248" s="156" t="s">
        <v>535</v>
      </c>
      <c r="F248" s="157" t="s">
        <v>536</v>
      </c>
      <c r="G248" s="158" t="s">
        <v>251</v>
      </c>
      <c r="H248" s="159">
        <v>6</v>
      </c>
      <c r="I248" s="160"/>
      <c r="J248" s="161">
        <f>ROUND(I248*H248,2)</f>
        <v>0</v>
      </c>
      <c r="K248" s="162"/>
      <c r="L248" s="35"/>
      <c r="M248" s="163" t="s">
        <v>3</v>
      </c>
      <c r="N248" s="164" t="s">
        <v>46</v>
      </c>
      <c r="O248" s="55"/>
      <c r="P248" s="165">
        <f>O248*H248</f>
        <v>0</v>
      </c>
      <c r="Q248" s="165">
        <v>3.8000000000000002E-4</v>
      </c>
      <c r="R248" s="165">
        <f>Q248*H248</f>
        <v>2.2799999999999999E-3</v>
      </c>
      <c r="S248" s="165">
        <v>0</v>
      </c>
      <c r="T248" s="166">
        <f>S248*H248</f>
        <v>0</v>
      </c>
      <c r="U248" s="34"/>
      <c r="V248" s="34"/>
      <c r="W248" s="34"/>
      <c r="X248" s="34"/>
      <c r="Y248" s="34"/>
      <c r="Z248" s="34"/>
      <c r="AA248" s="34"/>
      <c r="AB248" s="34"/>
      <c r="AC248" s="34"/>
      <c r="AD248" s="34"/>
      <c r="AE248" s="34"/>
      <c r="AR248" s="167" t="s">
        <v>124</v>
      </c>
      <c r="AT248" s="167" t="s">
        <v>120</v>
      </c>
      <c r="AU248" s="167" t="s">
        <v>84</v>
      </c>
      <c r="AY248" s="19" t="s">
        <v>118</v>
      </c>
      <c r="BE248" s="168">
        <f>IF(N248="základní",J248,0)</f>
        <v>0</v>
      </c>
      <c r="BF248" s="168">
        <f>IF(N248="snížená",J248,0)</f>
        <v>0</v>
      </c>
      <c r="BG248" s="168">
        <f>IF(N248="zákl. přenesená",J248,0)</f>
        <v>0</v>
      </c>
      <c r="BH248" s="168">
        <f>IF(N248="sníž. přenesená",J248,0)</f>
        <v>0</v>
      </c>
      <c r="BI248" s="168">
        <f>IF(N248="nulová",J248,0)</f>
        <v>0</v>
      </c>
      <c r="BJ248" s="19" t="s">
        <v>22</v>
      </c>
      <c r="BK248" s="168">
        <f>ROUND(I248*H248,2)</f>
        <v>0</v>
      </c>
      <c r="BL248" s="19" t="s">
        <v>124</v>
      </c>
      <c r="BM248" s="167" t="s">
        <v>537</v>
      </c>
    </row>
    <row r="249" spans="1:65" s="2" customFormat="1" ht="11.25">
      <c r="A249" s="34"/>
      <c r="B249" s="35"/>
      <c r="C249" s="34"/>
      <c r="D249" s="169" t="s">
        <v>126</v>
      </c>
      <c r="E249" s="34"/>
      <c r="F249" s="170" t="s">
        <v>536</v>
      </c>
      <c r="G249" s="34"/>
      <c r="H249" s="34"/>
      <c r="I249" s="93"/>
      <c r="J249" s="34"/>
      <c r="K249" s="34"/>
      <c r="L249" s="35"/>
      <c r="M249" s="171"/>
      <c r="N249" s="172"/>
      <c r="O249" s="55"/>
      <c r="P249" s="55"/>
      <c r="Q249" s="55"/>
      <c r="R249" s="55"/>
      <c r="S249" s="55"/>
      <c r="T249" s="56"/>
      <c r="U249" s="34"/>
      <c r="V249" s="34"/>
      <c r="W249" s="34"/>
      <c r="X249" s="34"/>
      <c r="Y249" s="34"/>
      <c r="Z249" s="34"/>
      <c r="AA249" s="34"/>
      <c r="AB249" s="34"/>
      <c r="AC249" s="34"/>
      <c r="AD249" s="34"/>
      <c r="AE249" s="34"/>
      <c r="AT249" s="19" t="s">
        <v>126</v>
      </c>
      <c r="AU249" s="19" t="s">
        <v>84</v>
      </c>
    </row>
    <row r="250" spans="1:65" s="13" customFormat="1" ht="11.25">
      <c r="B250" s="173"/>
      <c r="D250" s="169" t="s">
        <v>127</v>
      </c>
      <c r="E250" s="174" t="s">
        <v>3</v>
      </c>
      <c r="F250" s="175" t="s">
        <v>538</v>
      </c>
      <c r="H250" s="176">
        <v>6</v>
      </c>
      <c r="I250" s="177"/>
      <c r="L250" s="173"/>
      <c r="M250" s="178"/>
      <c r="N250" s="179"/>
      <c r="O250" s="179"/>
      <c r="P250" s="179"/>
      <c r="Q250" s="179"/>
      <c r="R250" s="179"/>
      <c r="S250" s="179"/>
      <c r="T250" s="180"/>
      <c r="AT250" s="174" t="s">
        <v>127</v>
      </c>
      <c r="AU250" s="174" t="s">
        <v>84</v>
      </c>
      <c r="AV250" s="13" t="s">
        <v>84</v>
      </c>
      <c r="AW250" s="13" t="s">
        <v>37</v>
      </c>
      <c r="AX250" s="13" t="s">
        <v>22</v>
      </c>
      <c r="AY250" s="174" t="s">
        <v>118</v>
      </c>
    </row>
    <row r="251" spans="1:65" s="2" customFormat="1" ht="21.75" customHeight="1">
      <c r="A251" s="34"/>
      <c r="B251" s="154"/>
      <c r="C251" s="155" t="s">
        <v>335</v>
      </c>
      <c r="D251" s="155" t="s">
        <v>120</v>
      </c>
      <c r="E251" s="156" t="s">
        <v>539</v>
      </c>
      <c r="F251" s="157" t="s">
        <v>540</v>
      </c>
      <c r="G251" s="158" t="s">
        <v>251</v>
      </c>
      <c r="H251" s="159">
        <v>1</v>
      </c>
      <c r="I251" s="160"/>
      <c r="J251" s="161">
        <f>ROUND(I251*H251,2)</f>
        <v>0</v>
      </c>
      <c r="K251" s="162"/>
      <c r="L251" s="35"/>
      <c r="M251" s="163" t="s">
        <v>3</v>
      </c>
      <c r="N251" s="164" t="s">
        <v>46</v>
      </c>
      <c r="O251" s="55"/>
      <c r="P251" s="165">
        <f>O251*H251</f>
        <v>0</v>
      </c>
      <c r="Q251" s="165">
        <v>1.6299999999999999E-3</v>
      </c>
      <c r="R251" s="165">
        <f>Q251*H251</f>
        <v>1.6299999999999999E-3</v>
      </c>
      <c r="S251" s="165">
        <v>0</v>
      </c>
      <c r="T251" s="166">
        <f>S251*H251</f>
        <v>0</v>
      </c>
      <c r="U251" s="34"/>
      <c r="V251" s="34"/>
      <c r="W251" s="34"/>
      <c r="X251" s="34"/>
      <c r="Y251" s="34"/>
      <c r="Z251" s="34"/>
      <c r="AA251" s="34"/>
      <c r="AB251" s="34"/>
      <c r="AC251" s="34"/>
      <c r="AD251" s="34"/>
      <c r="AE251" s="34"/>
      <c r="AR251" s="167" t="s">
        <v>124</v>
      </c>
      <c r="AT251" s="167" t="s">
        <v>120</v>
      </c>
      <c r="AU251" s="167" t="s">
        <v>84</v>
      </c>
      <c r="AY251" s="19" t="s">
        <v>118</v>
      </c>
      <c r="BE251" s="168">
        <f>IF(N251="základní",J251,0)</f>
        <v>0</v>
      </c>
      <c r="BF251" s="168">
        <f>IF(N251="snížená",J251,0)</f>
        <v>0</v>
      </c>
      <c r="BG251" s="168">
        <f>IF(N251="zákl. přenesená",J251,0)</f>
        <v>0</v>
      </c>
      <c r="BH251" s="168">
        <f>IF(N251="sníž. přenesená",J251,0)</f>
        <v>0</v>
      </c>
      <c r="BI251" s="168">
        <f>IF(N251="nulová",J251,0)</f>
        <v>0</v>
      </c>
      <c r="BJ251" s="19" t="s">
        <v>22</v>
      </c>
      <c r="BK251" s="168">
        <f>ROUND(I251*H251,2)</f>
        <v>0</v>
      </c>
      <c r="BL251" s="19" t="s">
        <v>124</v>
      </c>
      <c r="BM251" s="167" t="s">
        <v>541</v>
      </c>
    </row>
    <row r="252" spans="1:65" s="2" customFormat="1" ht="11.25">
      <c r="A252" s="34"/>
      <c r="B252" s="35"/>
      <c r="C252" s="34"/>
      <c r="D252" s="169" t="s">
        <v>126</v>
      </c>
      <c r="E252" s="34"/>
      <c r="F252" s="170" t="s">
        <v>540</v>
      </c>
      <c r="G252" s="34"/>
      <c r="H252" s="34"/>
      <c r="I252" s="93"/>
      <c r="J252" s="34"/>
      <c r="K252" s="34"/>
      <c r="L252" s="35"/>
      <c r="M252" s="171"/>
      <c r="N252" s="172"/>
      <c r="O252" s="55"/>
      <c r="P252" s="55"/>
      <c r="Q252" s="55"/>
      <c r="R252" s="55"/>
      <c r="S252" s="55"/>
      <c r="T252" s="56"/>
      <c r="U252" s="34"/>
      <c r="V252" s="34"/>
      <c r="W252" s="34"/>
      <c r="X252" s="34"/>
      <c r="Y252" s="34"/>
      <c r="Z252" s="34"/>
      <c r="AA252" s="34"/>
      <c r="AB252" s="34"/>
      <c r="AC252" s="34"/>
      <c r="AD252" s="34"/>
      <c r="AE252" s="34"/>
      <c r="AT252" s="19" t="s">
        <v>126</v>
      </c>
      <c r="AU252" s="19" t="s">
        <v>84</v>
      </c>
    </row>
    <row r="253" spans="1:65" s="13" customFormat="1" ht="11.25">
      <c r="B253" s="173"/>
      <c r="D253" s="169" t="s">
        <v>127</v>
      </c>
      <c r="E253" s="174" t="s">
        <v>3</v>
      </c>
      <c r="F253" s="175" t="s">
        <v>531</v>
      </c>
      <c r="H253" s="176">
        <v>1</v>
      </c>
      <c r="I253" s="177"/>
      <c r="L253" s="173"/>
      <c r="M253" s="178"/>
      <c r="N253" s="179"/>
      <c r="O253" s="179"/>
      <c r="P253" s="179"/>
      <c r="Q253" s="179"/>
      <c r="R253" s="179"/>
      <c r="S253" s="179"/>
      <c r="T253" s="180"/>
      <c r="AT253" s="174" t="s">
        <v>127</v>
      </c>
      <c r="AU253" s="174" t="s">
        <v>84</v>
      </c>
      <c r="AV253" s="13" t="s">
        <v>84</v>
      </c>
      <c r="AW253" s="13" t="s">
        <v>37</v>
      </c>
      <c r="AX253" s="13" t="s">
        <v>22</v>
      </c>
      <c r="AY253" s="174" t="s">
        <v>118</v>
      </c>
    </row>
    <row r="254" spans="1:65" s="2" customFormat="1" ht="16.5" customHeight="1">
      <c r="A254" s="34"/>
      <c r="B254" s="154"/>
      <c r="C254" s="155" t="s">
        <v>339</v>
      </c>
      <c r="D254" s="155" t="s">
        <v>120</v>
      </c>
      <c r="E254" s="156" t="s">
        <v>542</v>
      </c>
      <c r="F254" s="157" t="s">
        <v>543</v>
      </c>
      <c r="G254" s="158" t="s">
        <v>251</v>
      </c>
      <c r="H254" s="159">
        <v>6</v>
      </c>
      <c r="I254" s="160"/>
      <c r="J254" s="161">
        <f>ROUND(I254*H254,2)</f>
        <v>0</v>
      </c>
      <c r="K254" s="162"/>
      <c r="L254" s="35"/>
      <c r="M254" s="163" t="s">
        <v>3</v>
      </c>
      <c r="N254" s="164" t="s">
        <v>46</v>
      </c>
      <c r="O254" s="55"/>
      <c r="P254" s="165">
        <f>O254*H254</f>
        <v>0</v>
      </c>
      <c r="Q254" s="165">
        <v>7.2000000000000005E-4</v>
      </c>
      <c r="R254" s="165">
        <f>Q254*H254</f>
        <v>4.3200000000000001E-3</v>
      </c>
      <c r="S254" s="165">
        <v>0</v>
      </c>
      <c r="T254" s="166">
        <f>S254*H254</f>
        <v>0</v>
      </c>
      <c r="U254" s="34"/>
      <c r="V254" s="34"/>
      <c r="W254" s="34"/>
      <c r="X254" s="34"/>
      <c r="Y254" s="34"/>
      <c r="Z254" s="34"/>
      <c r="AA254" s="34"/>
      <c r="AB254" s="34"/>
      <c r="AC254" s="34"/>
      <c r="AD254" s="34"/>
      <c r="AE254" s="34"/>
      <c r="AR254" s="167" t="s">
        <v>124</v>
      </c>
      <c r="AT254" s="167" t="s">
        <v>120</v>
      </c>
      <c r="AU254" s="167" t="s">
        <v>84</v>
      </c>
      <c r="AY254" s="19" t="s">
        <v>118</v>
      </c>
      <c r="BE254" s="168">
        <f>IF(N254="základní",J254,0)</f>
        <v>0</v>
      </c>
      <c r="BF254" s="168">
        <f>IF(N254="snížená",J254,0)</f>
        <v>0</v>
      </c>
      <c r="BG254" s="168">
        <f>IF(N254="zákl. přenesená",J254,0)</f>
        <v>0</v>
      </c>
      <c r="BH254" s="168">
        <f>IF(N254="sníž. přenesená",J254,0)</f>
        <v>0</v>
      </c>
      <c r="BI254" s="168">
        <f>IF(N254="nulová",J254,0)</f>
        <v>0</v>
      </c>
      <c r="BJ254" s="19" t="s">
        <v>22</v>
      </c>
      <c r="BK254" s="168">
        <f>ROUND(I254*H254,2)</f>
        <v>0</v>
      </c>
      <c r="BL254" s="19" t="s">
        <v>124</v>
      </c>
      <c r="BM254" s="167" t="s">
        <v>544</v>
      </c>
    </row>
    <row r="255" spans="1:65" s="2" customFormat="1" ht="11.25">
      <c r="A255" s="34"/>
      <c r="B255" s="35"/>
      <c r="C255" s="34"/>
      <c r="D255" s="169" t="s">
        <v>126</v>
      </c>
      <c r="E255" s="34"/>
      <c r="F255" s="170" t="s">
        <v>543</v>
      </c>
      <c r="G255" s="34"/>
      <c r="H255" s="34"/>
      <c r="I255" s="93"/>
      <c r="J255" s="34"/>
      <c r="K255" s="34"/>
      <c r="L255" s="35"/>
      <c r="M255" s="171"/>
      <c r="N255" s="172"/>
      <c r="O255" s="55"/>
      <c r="P255" s="55"/>
      <c r="Q255" s="55"/>
      <c r="R255" s="55"/>
      <c r="S255" s="55"/>
      <c r="T255" s="56"/>
      <c r="U255" s="34"/>
      <c r="V255" s="34"/>
      <c r="W255" s="34"/>
      <c r="X255" s="34"/>
      <c r="Y255" s="34"/>
      <c r="Z255" s="34"/>
      <c r="AA255" s="34"/>
      <c r="AB255" s="34"/>
      <c r="AC255" s="34"/>
      <c r="AD255" s="34"/>
      <c r="AE255" s="34"/>
      <c r="AT255" s="19" t="s">
        <v>126</v>
      </c>
      <c r="AU255" s="19" t="s">
        <v>84</v>
      </c>
    </row>
    <row r="256" spans="1:65" s="13" customFormat="1" ht="11.25">
      <c r="B256" s="173"/>
      <c r="D256" s="169" t="s">
        <v>127</v>
      </c>
      <c r="E256" s="174" t="s">
        <v>3</v>
      </c>
      <c r="F256" s="175" t="s">
        <v>157</v>
      </c>
      <c r="H256" s="176">
        <v>6</v>
      </c>
      <c r="I256" s="177"/>
      <c r="L256" s="173"/>
      <c r="M256" s="178"/>
      <c r="N256" s="179"/>
      <c r="O256" s="179"/>
      <c r="P256" s="179"/>
      <c r="Q256" s="179"/>
      <c r="R256" s="179"/>
      <c r="S256" s="179"/>
      <c r="T256" s="180"/>
      <c r="AT256" s="174" t="s">
        <v>127</v>
      </c>
      <c r="AU256" s="174" t="s">
        <v>84</v>
      </c>
      <c r="AV256" s="13" t="s">
        <v>84</v>
      </c>
      <c r="AW256" s="13" t="s">
        <v>37</v>
      </c>
      <c r="AX256" s="13" t="s">
        <v>22</v>
      </c>
      <c r="AY256" s="174" t="s">
        <v>118</v>
      </c>
    </row>
    <row r="257" spans="1:65" s="14" customFormat="1" ht="11.25">
      <c r="B257" s="181"/>
      <c r="D257" s="169" t="s">
        <v>127</v>
      </c>
      <c r="E257" s="182" t="s">
        <v>3</v>
      </c>
      <c r="F257" s="183" t="s">
        <v>422</v>
      </c>
      <c r="H257" s="182" t="s">
        <v>3</v>
      </c>
      <c r="I257" s="184"/>
      <c r="L257" s="181"/>
      <c r="M257" s="185"/>
      <c r="N257" s="186"/>
      <c r="O257" s="186"/>
      <c r="P257" s="186"/>
      <c r="Q257" s="186"/>
      <c r="R257" s="186"/>
      <c r="S257" s="186"/>
      <c r="T257" s="187"/>
      <c r="AT257" s="182" t="s">
        <v>127</v>
      </c>
      <c r="AU257" s="182" t="s">
        <v>84</v>
      </c>
      <c r="AV257" s="14" t="s">
        <v>22</v>
      </c>
      <c r="AW257" s="14" t="s">
        <v>37</v>
      </c>
      <c r="AX257" s="14" t="s">
        <v>75</v>
      </c>
      <c r="AY257" s="182" t="s">
        <v>118</v>
      </c>
    </row>
    <row r="258" spans="1:65" s="2" customFormat="1" ht="16.5" customHeight="1">
      <c r="A258" s="34"/>
      <c r="B258" s="154"/>
      <c r="C258" s="204" t="s">
        <v>343</v>
      </c>
      <c r="D258" s="204" t="s">
        <v>203</v>
      </c>
      <c r="E258" s="205" t="s">
        <v>545</v>
      </c>
      <c r="F258" s="206" t="s">
        <v>546</v>
      </c>
      <c r="G258" s="207" t="s">
        <v>251</v>
      </c>
      <c r="H258" s="208">
        <v>6</v>
      </c>
      <c r="I258" s="209"/>
      <c r="J258" s="210">
        <f>ROUND(I258*H258,2)</f>
        <v>0</v>
      </c>
      <c r="K258" s="211"/>
      <c r="L258" s="212"/>
      <c r="M258" s="213" t="s">
        <v>3</v>
      </c>
      <c r="N258" s="214" t="s">
        <v>46</v>
      </c>
      <c r="O258" s="55"/>
      <c r="P258" s="165">
        <f>O258*H258</f>
        <v>0</v>
      </c>
      <c r="Q258" s="165">
        <v>4.2500000000000003E-3</v>
      </c>
      <c r="R258" s="165">
        <f>Q258*H258</f>
        <v>2.5500000000000002E-2</v>
      </c>
      <c r="S258" s="165">
        <v>0</v>
      </c>
      <c r="T258" s="166">
        <f>S258*H258</f>
        <v>0</v>
      </c>
      <c r="U258" s="34"/>
      <c r="V258" s="34"/>
      <c r="W258" s="34"/>
      <c r="X258" s="34"/>
      <c r="Y258" s="34"/>
      <c r="Z258" s="34"/>
      <c r="AA258" s="34"/>
      <c r="AB258" s="34"/>
      <c r="AC258" s="34"/>
      <c r="AD258" s="34"/>
      <c r="AE258" s="34"/>
      <c r="AR258" s="167" t="s">
        <v>170</v>
      </c>
      <c r="AT258" s="167" t="s">
        <v>203</v>
      </c>
      <c r="AU258" s="167" t="s">
        <v>84</v>
      </c>
      <c r="AY258" s="19" t="s">
        <v>118</v>
      </c>
      <c r="BE258" s="168">
        <f>IF(N258="základní",J258,0)</f>
        <v>0</v>
      </c>
      <c r="BF258" s="168">
        <f>IF(N258="snížená",J258,0)</f>
        <v>0</v>
      </c>
      <c r="BG258" s="168">
        <f>IF(N258="zákl. přenesená",J258,0)</f>
        <v>0</v>
      </c>
      <c r="BH258" s="168">
        <f>IF(N258="sníž. přenesená",J258,0)</f>
        <v>0</v>
      </c>
      <c r="BI258" s="168">
        <f>IF(N258="nulová",J258,0)</f>
        <v>0</v>
      </c>
      <c r="BJ258" s="19" t="s">
        <v>22</v>
      </c>
      <c r="BK258" s="168">
        <f>ROUND(I258*H258,2)</f>
        <v>0</v>
      </c>
      <c r="BL258" s="19" t="s">
        <v>124</v>
      </c>
      <c r="BM258" s="167" t="s">
        <v>547</v>
      </c>
    </row>
    <row r="259" spans="1:65" s="2" customFormat="1" ht="11.25">
      <c r="A259" s="34"/>
      <c r="B259" s="35"/>
      <c r="C259" s="34"/>
      <c r="D259" s="169" t="s">
        <v>126</v>
      </c>
      <c r="E259" s="34"/>
      <c r="F259" s="170" t="s">
        <v>546</v>
      </c>
      <c r="G259" s="34"/>
      <c r="H259" s="34"/>
      <c r="I259" s="93"/>
      <c r="J259" s="34"/>
      <c r="K259" s="34"/>
      <c r="L259" s="35"/>
      <c r="M259" s="171"/>
      <c r="N259" s="172"/>
      <c r="O259" s="55"/>
      <c r="P259" s="55"/>
      <c r="Q259" s="55"/>
      <c r="R259" s="55"/>
      <c r="S259" s="55"/>
      <c r="T259" s="56"/>
      <c r="U259" s="34"/>
      <c r="V259" s="34"/>
      <c r="W259" s="34"/>
      <c r="X259" s="34"/>
      <c r="Y259" s="34"/>
      <c r="Z259" s="34"/>
      <c r="AA259" s="34"/>
      <c r="AB259" s="34"/>
      <c r="AC259" s="34"/>
      <c r="AD259" s="34"/>
      <c r="AE259" s="34"/>
      <c r="AT259" s="19" t="s">
        <v>126</v>
      </c>
      <c r="AU259" s="19" t="s">
        <v>84</v>
      </c>
    </row>
    <row r="260" spans="1:65" s="2" customFormat="1" ht="16.5" customHeight="1">
      <c r="A260" s="34"/>
      <c r="B260" s="154"/>
      <c r="C260" s="204" t="s">
        <v>347</v>
      </c>
      <c r="D260" s="204" t="s">
        <v>203</v>
      </c>
      <c r="E260" s="205" t="s">
        <v>548</v>
      </c>
      <c r="F260" s="206" t="s">
        <v>549</v>
      </c>
      <c r="G260" s="207" t="s">
        <v>251</v>
      </c>
      <c r="H260" s="208">
        <v>6</v>
      </c>
      <c r="I260" s="209"/>
      <c r="J260" s="210">
        <f>ROUND(I260*H260,2)</f>
        <v>0</v>
      </c>
      <c r="K260" s="211"/>
      <c r="L260" s="212"/>
      <c r="M260" s="213" t="s">
        <v>3</v>
      </c>
      <c r="N260" s="214" t="s">
        <v>46</v>
      </c>
      <c r="O260" s="55"/>
      <c r="P260" s="165">
        <f>O260*H260</f>
        <v>0</v>
      </c>
      <c r="Q260" s="165">
        <v>3.5000000000000001E-3</v>
      </c>
      <c r="R260" s="165">
        <f>Q260*H260</f>
        <v>2.1000000000000001E-2</v>
      </c>
      <c r="S260" s="165">
        <v>0</v>
      </c>
      <c r="T260" s="166">
        <f>S260*H260</f>
        <v>0</v>
      </c>
      <c r="U260" s="34"/>
      <c r="V260" s="34"/>
      <c r="W260" s="34"/>
      <c r="X260" s="34"/>
      <c r="Y260" s="34"/>
      <c r="Z260" s="34"/>
      <c r="AA260" s="34"/>
      <c r="AB260" s="34"/>
      <c r="AC260" s="34"/>
      <c r="AD260" s="34"/>
      <c r="AE260" s="34"/>
      <c r="AR260" s="167" t="s">
        <v>170</v>
      </c>
      <c r="AT260" s="167" t="s">
        <v>203</v>
      </c>
      <c r="AU260" s="167" t="s">
        <v>84</v>
      </c>
      <c r="AY260" s="19" t="s">
        <v>118</v>
      </c>
      <c r="BE260" s="168">
        <f>IF(N260="základní",J260,0)</f>
        <v>0</v>
      </c>
      <c r="BF260" s="168">
        <f>IF(N260="snížená",J260,0)</f>
        <v>0</v>
      </c>
      <c r="BG260" s="168">
        <f>IF(N260="zákl. přenesená",J260,0)</f>
        <v>0</v>
      </c>
      <c r="BH260" s="168">
        <f>IF(N260="sníž. přenesená",J260,0)</f>
        <v>0</v>
      </c>
      <c r="BI260" s="168">
        <f>IF(N260="nulová",J260,0)</f>
        <v>0</v>
      </c>
      <c r="BJ260" s="19" t="s">
        <v>22</v>
      </c>
      <c r="BK260" s="168">
        <f>ROUND(I260*H260,2)</f>
        <v>0</v>
      </c>
      <c r="BL260" s="19" t="s">
        <v>124</v>
      </c>
      <c r="BM260" s="167" t="s">
        <v>550</v>
      </c>
    </row>
    <row r="261" spans="1:65" s="2" customFormat="1" ht="11.25">
      <c r="A261" s="34"/>
      <c r="B261" s="35"/>
      <c r="C261" s="34"/>
      <c r="D261" s="169" t="s">
        <v>126</v>
      </c>
      <c r="E261" s="34"/>
      <c r="F261" s="170" t="s">
        <v>549</v>
      </c>
      <c r="G261" s="34"/>
      <c r="H261" s="34"/>
      <c r="I261" s="93"/>
      <c r="J261" s="34"/>
      <c r="K261" s="34"/>
      <c r="L261" s="35"/>
      <c r="M261" s="171"/>
      <c r="N261" s="172"/>
      <c r="O261" s="55"/>
      <c r="P261" s="55"/>
      <c r="Q261" s="55"/>
      <c r="R261" s="55"/>
      <c r="S261" s="55"/>
      <c r="T261" s="56"/>
      <c r="U261" s="34"/>
      <c r="V261" s="34"/>
      <c r="W261" s="34"/>
      <c r="X261" s="34"/>
      <c r="Y261" s="34"/>
      <c r="Z261" s="34"/>
      <c r="AA261" s="34"/>
      <c r="AB261" s="34"/>
      <c r="AC261" s="34"/>
      <c r="AD261" s="34"/>
      <c r="AE261" s="34"/>
      <c r="AT261" s="19" t="s">
        <v>126</v>
      </c>
      <c r="AU261" s="19" t="s">
        <v>84</v>
      </c>
    </row>
    <row r="262" spans="1:65" s="2" customFormat="1" ht="16.5" customHeight="1">
      <c r="A262" s="34"/>
      <c r="B262" s="154"/>
      <c r="C262" s="155" t="s">
        <v>551</v>
      </c>
      <c r="D262" s="155" t="s">
        <v>120</v>
      </c>
      <c r="E262" s="156" t="s">
        <v>552</v>
      </c>
      <c r="F262" s="157" t="s">
        <v>553</v>
      </c>
      <c r="G262" s="158" t="s">
        <v>251</v>
      </c>
      <c r="H262" s="159">
        <v>1</v>
      </c>
      <c r="I262" s="160"/>
      <c r="J262" s="161">
        <f>ROUND(I262*H262,2)</f>
        <v>0</v>
      </c>
      <c r="K262" s="162"/>
      <c r="L262" s="35"/>
      <c r="M262" s="163" t="s">
        <v>3</v>
      </c>
      <c r="N262" s="164" t="s">
        <v>46</v>
      </c>
      <c r="O262" s="55"/>
      <c r="P262" s="165">
        <f>O262*H262</f>
        <v>0</v>
      </c>
      <c r="Q262" s="165">
        <v>7.2000000000000005E-4</v>
      </c>
      <c r="R262" s="165">
        <f>Q262*H262</f>
        <v>7.2000000000000005E-4</v>
      </c>
      <c r="S262" s="165">
        <v>0</v>
      </c>
      <c r="T262" s="166">
        <f>S262*H262</f>
        <v>0</v>
      </c>
      <c r="U262" s="34"/>
      <c r="V262" s="34"/>
      <c r="W262" s="34"/>
      <c r="X262" s="34"/>
      <c r="Y262" s="34"/>
      <c r="Z262" s="34"/>
      <c r="AA262" s="34"/>
      <c r="AB262" s="34"/>
      <c r="AC262" s="34"/>
      <c r="AD262" s="34"/>
      <c r="AE262" s="34"/>
      <c r="AR262" s="167" t="s">
        <v>124</v>
      </c>
      <c r="AT262" s="167" t="s">
        <v>120</v>
      </c>
      <c r="AU262" s="167" t="s">
        <v>84</v>
      </c>
      <c r="AY262" s="19" t="s">
        <v>118</v>
      </c>
      <c r="BE262" s="168">
        <f>IF(N262="základní",J262,0)</f>
        <v>0</v>
      </c>
      <c r="BF262" s="168">
        <f>IF(N262="snížená",J262,0)</f>
        <v>0</v>
      </c>
      <c r="BG262" s="168">
        <f>IF(N262="zákl. přenesená",J262,0)</f>
        <v>0</v>
      </c>
      <c r="BH262" s="168">
        <f>IF(N262="sníž. přenesená",J262,0)</f>
        <v>0</v>
      </c>
      <c r="BI262" s="168">
        <f>IF(N262="nulová",J262,0)</f>
        <v>0</v>
      </c>
      <c r="BJ262" s="19" t="s">
        <v>22</v>
      </c>
      <c r="BK262" s="168">
        <f>ROUND(I262*H262,2)</f>
        <v>0</v>
      </c>
      <c r="BL262" s="19" t="s">
        <v>124</v>
      </c>
      <c r="BM262" s="167" t="s">
        <v>554</v>
      </c>
    </row>
    <row r="263" spans="1:65" s="2" customFormat="1" ht="11.25">
      <c r="A263" s="34"/>
      <c r="B263" s="35"/>
      <c r="C263" s="34"/>
      <c r="D263" s="169" t="s">
        <v>126</v>
      </c>
      <c r="E263" s="34"/>
      <c r="F263" s="170" t="s">
        <v>553</v>
      </c>
      <c r="G263" s="34"/>
      <c r="H263" s="34"/>
      <c r="I263" s="93"/>
      <c r="J263" s="34"/>
      <c r="K263" s="34"/>
      <c r="L263" s="35"/>
      <c r="M263" s="171"/>
      <c r="N263" s="172"/>
      <c r="O263" s="55"/>
      <c r="P263" s="55"/>
      <c r="Q263" s="55"/>
      <c r="R263" s="55"/>
      <c r="S263" s="55"/>
      <c r="T263" s="56"/>
      <c r="U263" s="34"/>
      <c r="V263" s="34"/>
      <c r="W263" s="34"/>
      <c r="X263" s="34"/>
      <c r="Y263" s="34"/>
      <c r="Z263" s="34"/>
      <c r="AA263" s="34"/>
      <c r="AB263" s="34"/>
      <c r="AC263" s="34"/>
      <c r="AD263" s="34"/>
      <c r="AE263" s="34"/>
      <c r="AT263" s="19" t="s">
        <v>126</v>
      </c>
      <c r="AU263" s="19" t="s">
        <v>84</v>
      </c>
    </row>
    <row r="264" spans="1:65" s="13" customFormat="1" ht="11.25">
      <c r="B264" s="173"/>
      <c r="D264" s="169" t="s">
        <v>127</v>
      </c>
      <c r="E264" s="174" t="s">
        <v>3</v>
      </c>
      <c r="F264" s="175" t="s">
        <v>22</v>
      </c>
      <c r="H264" s="176">
        <v>1</v>
      </c>
      <c r="I264" s="177"/>
      <c r="L264" s="173"/>
      <c r="M264" s="178"/>
      <c r="N264" s="179"/>
      <c r="O264" s="179"/>
      <c r="P264" s="179"/>
      <c r="Q264" s="179"/>
      <c r="R264" s="179"/>
      <c r="S264" s="179"/>
      <c r="T264" s="180"/>
      <c r="AT264" s="174" t="s">
        <v>127</v>
      </c>
      <c r="AU264" s="174" t="s">
        <v>84</v>
      </c>
      <c r="AV264" s="13" t="s">
        <v>84</v>
      </c>
      <c r="AW264" s="13" t="s">
        <v>37</v>
      </c>
      <c r="AX264" s="13" t="s">
        <v>22</v>
      </c>
      <c r="AY264" s="174" t="s">
        <v>118</v>
      </c>
    </row>
    <row r="265" spans="1:65" s="14" customFormat="1" ht="11.25">
      <c r="B265" s="181"/>
      <c r="D265" s="169" t="s">
        <v>127</v>
      </c>
      <c r="E265" s="182" t="s">
        <v>3</v>
      </c>
      <c r="F265" s="183" t="s">
        <v>422</v>
      </c>
      <c r="H265" s="182" t="s">
        <v>3</v>
      </c>
      <c r="I265" s="184"/>
      <c r="L265" s="181"/>
      <c r="M265" s="185"/>
      <c r="N265" s="186"/>
      <c r="O265" s="186"/>
      <c r="P265" s="186"/>
      <c r="Q265" s="186"/>
      <c r="R265" s="186"/>
      <c r="S265" s="186"/>
      <c r="T265" s="187"/>
      <c r="AT265" s="182" t="s">
        <v>127</v>
      </c>
      <c r="AU265" s="182" t="s">
        <v>84</v>
      </c>
      <c r="AV265" s="14" t="s">
        <v>22</v>
      </c>
      <c r="AW265" s="14" t="s">
        <v>37</v>
      </c>
      <c r="AX265" s="14" t="s">
        <v>75</v>
      </c>
      <c r="AY265" s="182" t="s">
        <v>118</v>
      </c>
    </row>
    <row r="266" spans="1:65" s="2" customFormat="1" ht="16.5" customHeight="1">
      <c r="A266" s="34"/>
      <c r="B266" s="154"/>
      <c r="C266" s="204" t="s">
        <v>555</v>
      </c>
      <c r="D266" s="204" t="s">
        <v>203</v>
      </c>
      <c r="E266" s="205" t="s">
        <v>556</v>
      </c>
      <c r="F266" s="206" t="s">
        <v>557</v>
      </c>
      <c r="G266" s="207" t="s">
        <v>251</v>
      </c>
      <c r="H266" s="208">
        <v>1</v>
      </c>
      <c r="I266" s="209"/>
      <c r="J266" s="210">
        <f>ROUND(I266*H266,2)</f>
        <v>0</v>
      </c>
      <c r="K266" s="211"/>
      <c r="L266" s="212"/>
      <c r="M266" s="213" t="s">
        <v>3</v>
      </c>
      <c r="N266" s="214" t="s">
        <v>46</v>
      </c>
      <c r="O266" s="55"/>
      <c r="P266" s="165">
        <f>O266*H266</f>
        <v>0</v>
      </c>
      <c r="Q266" s="165">
        <v>1.0970000000000001E-2</v>
      </c>
      <c r="R266" s="165">
        <f>Q266*H266</f>
        <v>1.0970000000000001E-2</v>
      </c>
      <c r="S266" s="165">
        <v>0</v>
      </c>
      <c r="T266" s="166">
        <f>S266*H266</f>
        <v>0</v>
      </c>
      <c r="U266" s="34"/>
      <c r="V266" s="34"/>
      <c r="W266" s="34"/>
      <c r="X266" s="34"/>
      <c r="Y266" s="34"/>
      <c r="Z266" s="34"/>
      <c r="AA266" s="34"/>
      <c r="AB266" s="34"/>
      <c r="AC266" s="34"/>
      <c r="AD266" s="34"/>
      <c r="AE266" s="34"/>
      <c r="AR266" s="167" t="s">
        <v>170</v>
      </c>
      <c r="AT266" s="167" t="s">
        <v>203</v>
      </c>
      <c r="AU266" s="167" t="s">
        <v>84</v>
      </c>
      <c r="AY266" s="19" t="s">
        <v>118</v>
      </c>
      <c r="BE266" s="168">
        <f>IF(N266="základní",J266,0)</f>
        <v>0</v>
      </c>
      <c r="BF266" s="168">
        <f>IF(N266="snížená",J266,0)</f>
        <v>0</v>
      </c>
      <c r="BG266" s="168">
        <f>IF(N266="zákl. přenesená",J266,0)</f>
        <v>0</v>
      </c>
      <c r="BH266" s="168">
        <f>IF(N266="sníž. přenesená",J266,0)</f>
        <v>0</v>
      </c>
      <c r="BI266" s="168">
        <f>IF(N266="nulová",J266,0)</f>
        <v>0</v>
      </c>
      <c r="BJ266" s="19" t="s">
        <v>22</v>
      </c>
      <c r="BK266" s="168">
        <f>ROUND(I266*H266,2)</f>
        <v>0</v>
      </c>
      <c r="BL266" s="19" t="s">
        <v>124</v>
      </c>
      <c r="BM266" s="167" t="s">
        <v>558</v>
      </c>
    </row>
    <row r="267" spans="1:65" s="2" customFormat="1" ht="11.25">
      <c r="A267" s="34"/>
      <c r="B267" s="35"/>
      <c r="C267" s="34"/>
      <c r="D267" s="169" t="s">
        <v>126</v>
      </c>
      <c r="E267" s="34"/>
      <c r="F267" s="170" t="s">
        <v>557</v>
      </c>
      <c r="G267" s="34"/>
      <c r="H267" s="34"/>
      <c r="I267" s="93"/>
      <c r="J267" s="34"/>
      <c r="K267" s="34"/>
      <c r="L267" s="35"/>
      <c r="M267" s="171"/>
      <c r="N267" s="172"/>
      <c r="O267" s="55"/>
      <c r="P267" s="55"/>
      <c r="Q267" s="55"/>
      <c r="R267" s="55"/>
      <c r="S267" s="55"/>
      <c r="T267" s="56"/>
      <c r="U267" s="34"/>
      <c r="V267" s="34"/>
      <c r="W267" s="34"/>
      <c r="X267" s="34"/>
      <c r="Y267" s="34"/>
      <c r="Z267" s="34"/>
      <c r="AA267" s="34"/>
      <c r="AB267" s="34"/>
      <c r="AC267" s="34"/>
      <c r="AD267" s="34"/>
      <c r="AE267" s="34"/>
      <c r="AT267" s="19" t="s">
        <v>126</v>
      </c>
      <c r="AU267" s="19" t="s">
        <v>84</v>
      </c>
    </row>
    <row r="268" spans="1:65" s="2" customFormat="1" ht="16.5" customHeight="1">
      <c r="A268" s="34"/>
      <c r="B268" s="154"/>
      <c r="C268" s="204" t="s">
        <v>559</v>
      </c>
      <c r="D268" s="204" t="s">
        <v>203</v>
      </c>
      <c r="E268" s="205" t="s">
        <v>560</v>
      </c>
      <c r="F268" s="206" t="s">
        <v>561</v>
      </c>
      <c r="G268" s="207" t="s">
        <v>251</v>
      </c>
      <c r="H268" s="208">
        <v>1</v>
      </c>
      <c r="I268" s="209"/>
      <c r="J268" s="210">
        <f>ROUND(I268*H268,2)</f>
        <v>0</v>
      </c>
      <c r="K268" s="211"/>
      <c r="L268" s="212"/>
      <c r="M268" s="213" t="s">
        <v>3</v>
      </c>
      <c r="N268" s="214" t="s">
        <v>46</v>
      </c>
      <c r="O268" s="55"/>
      <c r="P268" s="165">
        <f>O268*H268</f>
        <v>0</v>
      </c>
      <c r="Q268" s="165">
        <v>3.5000000000000001E-3</v>
      </c>
      <c r="R268" s="165">
        <f>Q268*H268</f>
        <v>3.5000000000000001E-3</v>
      </c>
      <c r="S268" s="165">
        <v>0</v>
      </c>
      <c r="T268" s="166">
        <f>S268*H268</f>
        <v>0</v>
      </c>
      <c r="U268" s="34"/>
      <c r="V268" s="34"/>
      <c r="W268" s="34"/>
      <c r="X268" s="34"/>
      <c r="Y268" s="34"/>
      <c r="Z268" s="34"/>
      <c r="AA268" s="34"/>
      <c r="AB268" s="34"/>
      <c r="AC268" s="34"/>
      <c r="AD268" s="34"/>
      <c r="AE268" s="34"/>
      <c r="AR268" s="167" t="s">
        <v>170</v>
      </c>
      <c r="AT268" s="167" t="s">
        <v>203</v>
      </c>
      <c r="AU268" s="167" t="s">
        <v>84</v>
      </c>
      <c r="AY268" s="19" t="s">
        <v>118</v>
      </c>
      <c r="BE268" s="168">
        <f>IF(N268="základní",J268,0)</f>
        <v>0</v>
      </c>
      <c r="BF268" s="168">
        <f>IF(N268="snížená",J268,0)</f>
        <v>0</v>
      </c>
      <c r="BG268" s="168">
        <f>IF(N268="zákl. přenesená",J268,0)</f>
        <v>0</v>
      </c>
      <c r="BH268" s="168">
        <f>IF(N268="sníž. přenesená",J268,0)</f>
        <v>0</v>
      </c>
      <c r="BI268" s="168">
        <f>IF(N268="nulová",J268,0)</f>
        <v>0</v>
      </c>
      <c r="BJ268" s="19" t="s">
        <v>22</v>
      </c>
      <c r="BK268" s="168">
        <f>ROUND(I268*H268,2)</f>
        <v>0</v>
      </c>
      <c r="BL268" s="19" t="s">
        <v>124</v>
      </c>
      <c r="BM268" s="167" t="s">
        <v>562</v>
      </c>
    </row>
    <row r="269" spans="1:65" s="2" customFormat="1" ht="11.25">
      <c r="A269" s="34"/>
      <c r="B269" s="35"/>
      <c r="C269" s="34"/>
      <c r="D269" s="169" t="s">
        <v>126</v>
      </c>
      <c r="E269" s="34"/>
      <c r="F269" s="170" t="s">
        <v>561</v>
      </c>
      <c r="G269" s="34"/>
      <c r="H269" s="34"/>
      <c r="I269" s="93"/>
      <c r="J269" s="34"/>
      <c r="K269" s="34"/>
      <c r="L269" s="35"/>
      <c r="M269" s="171"/>
      <c r="N269" s="172"/>
      <c r="O269" s="55"/>
      <c r="P269" s="55"/>
      <c r="Q269" s="55"/>
      <c r="R269" s="55"/>
      <c r="S269" s="55"/>
      <c r="T269" s="56"/>
      <c r="U269" s="34"/>
      <c r="V269" s="34"/>
      <c r="W269" s="34"/>
      <c r="X269" s="34"/>
      <c r="Y269" s="34"/>
      <c r="Z269" s="34"/>
      <c r="AA269" s="34"/>
      <c r="AB269" s="34"/>
      <c r="AC269" s="34"/>
      <c r="AD269" s="34"/>
      <c r="AE269" s="34"/>
      <c r="AT269" s="19" t="s">
        <v>126</v>
      </c>
      <c r="AU269" s="19" t="s">
        <v>84</v>
      </c>
    </row>
    <row r="270" spans="1:65" s="2" customFormat="1" ht="16.5" customHeight="1">
      <c r="A270" s="34"/>
      <c r="B270" s="154"/>
      <c r="C270" s="155" t="s">
        <v>351</v>
      </c>
      <c r="D270" s="155" t="s">
        <v>120</v>
      </c>
      <c r="E270" s="156" t="s">
        <v>563</v>
      </c>
      <c r="F270" s="157" t="s">
        <v>564</v>
      </c>
      <c r="G270" s="158" t="s">
        <v>251</v>
      </c>
      <c r="H270" s="159">
        <v>2</v>
      </c>
      <c r="I270" s="160"/>
      <c r="J270" s="161">
        <f>ROUND(I270*H270,2)</f>
        <v>0</v>
      </c>
      <c r="K270" s="162"/>
      <c r="L270" s="35"/>
      <c r="M270" s="163" t="s">
        <v>3</v>
      </c>
      <c r="N270" s="164" t="s">
        <v>46</v>
      </c>
      <c r="O270" s="55"/>
      <c r="P270" s="165">
        <f>O270*H270</f>
        <v>0</v>
      </c>
      <c r="Q270" s="165">
        <v>8.0000000000000004E-4</v>
      </c>
      <c r="R270" s="165">
        <f>Q270*H270</f>
        <v>1.6000000000000001E-3</v>
      </c>
      <c r="S270" s="165">
        <v>0</v>
      </c>
      <c r="T270" s="166">
        <f>S270*H270</f>
        <v>0</v>
      </c>
      <c r="U270" s="34"/>
      <c r="V270" s="34"/>
      <c r="W270" s="34"/>
      <c r="X270" s="34"/>
      <c r="Y270" s="34"/>
      <c r="Z270" s="34"/>
      <c r="AA270" s="34"/>
      <c r="AB270" s="34"/>
      <c r="AC270" s="34"/>
      <c r="AD270" s="34"/>
      <c r="AE270" s="34"/>
      <c r="AR270" s="167" t="s">
        <v>124</v>
      </c>
      <c r="AT270" s="167" t="s">
        <v>120</v>
      </c>
      <c r="AU270" s="167" t="s">
        <v>84</v>
      </c>
      <c r="AY270" s="19" t="s">
        <v>118</v>
      </c>
      <c r="BE270" s="168">
        <f>IF(N270="základní",J270,0)</f>
        <v>0</v>
      </c>
      <c r="BF270" s="168">
        <f>IF(N270="snížená",J270,0)</f>
        <v>0</v>
      </c>
      <c r="BG270" s="168">
        <f>IF(N270="zákl. přenesená",J270,0)</f>
        <v>0</v>
      </c>
      <c r="BH270" s="168">
        <f>IF(N270="sníž. přenesená",J270,0)</f>
        <v>0</v>
      </c>
      <c r="BI270" s="168">
        <f>IF(N270="nulová",J270,0)</f>
        <v>0</v>
      </c>
      <c r="BJ270" s="19" t="s">
        <v>22</v>
      </c>
      <c r="BK270" s="168">
        <f>ROUND(I270*H270,2)</f>
        <v>0</v>
      </c>
      <c r="BL270" s="19" t="s">
        <v>124</v>
      </c>
      <c r="BM270" s="167" t="s">
        <v>565</v>
      </c>
    </row>
    <row r="271" spans="1:65" s="2" customFormat="1" ht="11.25">
      <c r="A271" s="34"/>
      <c r="B271" s="35"/>
      <c r="C271" s="34"/>
      <c r="D271" s="169" t="s">
        <v>126</v>
      </c>
      <c r="E271" s="34"/>
      <c r="F271" s="170" t="s">
        <v>564</v>
      </c>
      <c r="G271" s="34"/>
      <c r="H271" s="34"/>
      <c r="I271" s="93"/>
      <c r="J271" s="34"/>
      <c r="K271" s="34"/>
      <c r="L271" s="35"/>
      <c r="M271" s="171"/>
      <c r="N271" s="172"/>
      <c r="O271" s="55"/>
      <c r="P271" s="55"/>
      <c r="Q271" s="55"/>
      <c r="R271" s="55"/>
      <c r="S271" s="55"/>
      <c r="T271" s="56"/>
      <c r="U271" s="34"/>
      <c r="V271" s="34"/>
      <c r="W271" s="34"/>
      <c r="X271" s="34"/>
      <c r="Y271" s="34"/>
      <c r="Z271" s="34"/>
      <c r="AA271" s="34"/>
      <c r="AB271" s="34"/>
      <c r="AC271" s="34"/>
      <c r="AD271" s="34"/>
      <c r="AE271" s="34"/>
      <c r="AT271" s="19" t="s">
        <v>126</v>
      </c>
      <c r="AU271" s="19" t="s">
        <v>84</v>
      </c>
    </row>
    <row r="272" spans="1:65" s="13" customFormat="1" ht="11.25">
      <c r="B272" s="173"/>
      <c r="D272" s="169" t="s">
        <v>127</v>
      </c>
      <c r="E272" s="174" t="s">
        <v>3</v>
      </c>
      <c r="F272" s="175" t="s">
        <v>84</v>
      </c>
      <c r="H272" s="176">
        <v>2</v>
      </c>
      <c r="I272" s="177"/>
      <c r="L272" s="173"/>
      <c r="M272" s="178"/>
      <c r="N272" s="179"/>
      <c r="O272" s="179"/>
      <c r="P272" s="179"/>
      <c r="Q272" s="179"/>
      <c r="R272" s="179"/>
      <c r="S272" s="179"/>
      <c r="T272" s="180"/>
      <c r="AT272" s="174" t="s">
        <v>127</v>
      </c>
      <c r="AU272" s="174" t="s">
        <v>84</v>
      </c>
      <c r="AV272" s="13" t="s">
        <v>84</v>
      </c>
      <c r="AW272" s="13" t="s">
        <v>37</v>
      </c>
      <c r="AX272" s="13" t="s">
        <v>22</v>
      </c>
      <c r="AY272" s="174" t="s">
        <v>118</v>
      </c>
    </row>
    <row r="273" spans="1:65" s="14" customFormat="1" ht="11.25">
      <c r="B273" s="181"/>
      <c r="D273" s="169" t="s">
        <v>127</v>
      </c>
      <c r="E273" s="182" t="s">
        <v>3</v>
      </c>
      <c r="F273" s="183" t="s">
        <v>422</v>
      </c>
      <c r="H273" s="182" t="s">
        <v>3</v>
      </c>
      <c r="I273" s="184"/>
      <c r="L273" s="181"/>
      <c r="M273" s="185"/>
      <c r="N273" s="186"/>
      <c r="O273" s="186"/>
      <c r="P273" s="186"/>
      <c r="Q273" s="186"/>
      <c r="R273" s="186"/>
      <c r="S273" s="186"/>
      <c r="T273" s="187"/>
      <c r="AT273" s="182" t="s">
        <v>127</v>
      </c>
      <c r="AU273" s="182" t="s">
        <v>84</v>
      </c>
      <c r="AV273" s="14" t="s">
        <v>22</v>
      </c>
      <c r="AW273" s="14" t="s">
        <v>37</v>
      </c>
      <c r="AX273" s="14" t="s">
        <v>75</v>
      </c>
      <c r="AY273" s="182" t="s">
        <v>118</v>
      </c>
    </row>
    <row r="274" spans="1:65" s="2" customFormat="1" ht="16.5" customHeight="1">
      <c r="A274" s="34"/>
      <c r="B274" s="154"/>
      <c r="C274" s="204" t="s">
        <v>355</v>
      </c>
      <c r="D274" s="204" t="s">
        <v>203</v>
      </c>
      <c r="E274" s="205" t="s">
        <v>566</v>
      </c>
      <c r="F274" s="206" t="s">
        <v>567</v>
      </c>
      <c r="G274" s="207" t="s">
        <v>251</v>
      </c>
      <c r="H274" s="208">
        <v>2</v>
      </c>
      <c r="I274" s="209"/>
      <c r="J274" s="210">
        <f>ROUND(I274*H274,2)</f>
        <v>0</v>
      </c>
      <c r="K274" s="211"/>
      <c r="L274" s="212"/>
      <c r="M274" s="213" t="s">
        <v>3</v>
      </c>
      <c r="N274" s="214" t="s">
        <v>46</v>
      </c>
      <c r="O274" s="55"/>
      <c r="P274" s="165">
        <f>O274*H274</f>
        <v>0</v>
      </c>
      <c r="Q274" s="165">
        <v>1.6500000000000001E-2</v>
      </c>
      <c r="R274" s="165">
        <f>Q274*H274</f>
        <v>3.3000000000000002E-2</v>
      </c>
      <c r="S274" s="165">
        <v>0</v>
      </c>
      <c r="T274" s="166">
        <f>S274*H274</f>
        <v>0</v>
      </c>
      <c r="U274" s="34"/>
      <c r="V274" s="34"/>
      <c r="W274" s="34"/>
      <c r="X274" s="34"/>
      <c r="Y274" s="34"/>
      <c r="Z274" s="34"/>
      <c r="AA274" s="34"/>
      <c r="AB274" s="34"/>
      <c r="AC274" s="34"/>
      <c r="AD274" s="34"/>
      <c r="AE274" s="34"/>
      <c r="AR274" s="167" t="s">
        <v>170</v>
      </c>
      <c r="AT274" s="167" t="s">
        <v>203</v>
      </c>
      <c r="AU274" s="167" t="s">
        <v>84</v>
      </c>
      <c r="AY274" s="19" t="s">
        <v>118</v>
      </c>
      <c r="BE274" s="168">
        <f>IF(N274="základní",J274,0)</f>
        <v>0</v>
      </c>
      <c r="BF274" s="168">
        <f>IF(N274="snížená",J274,0)</f>
        <v>0</v>
      </c>
      <c r="BG274" s="168">
        <f>IF(N274="zákl. přenesená",J274,0)</f>
        <v>0</v>
      </c>
      <c r="BH274" s="168">
        <f>IF(N274="sníž. přenesená",J274,0)</f>
        <v>0</v>
      </c>
      <c r="BI274" s="168">
        <f>IF(N274="nulová",J274,0)</f>
        <v>0</v>
      </c>
      <c r="BJ274" s="19" t="s">
        <v>22</v>
      </c>
      <c r="BK274" s="168">
        <f>ROUND(I274*H274,2)</f>
        <v>0</v>
      </c>
      <c r="BL274" s="19" t="s">
        <v>124</v>
      </c>
      <c r="BM274" s="167" t="s">
        <v>568</v>
      </c>
    </row>
    <row r="275" spans="1:65" s="2" customFormat="1" ht="11.25">
      <c r="A275" s="34"/>
      <c r="B275" s="35"/>
      <c r="C275" s="34"/>
      <c r="D275" s="169" t="s">
        <v>126</v>
      </c>
      <c r="E275" s="34"/>
      <c r="F275" s="170" t="s">
        <v>567</v>
      </c>
      <c r="G275" s="34"/>
      <c r="H275" s="34"/>
      <c r="I275" s="93"/>
      <c r="J275" s="34"/>
      <c r="K275" s="34"/>
      <c r="L275" s="35"/>
      <c r="M275" s="171"/>
      <c r="N275" s="172"/>
      <c r="O275" s="55"/>
      <c r="P275" s="55"/>
      <c r="Q275" s="55"/>
      <c r="R275" s="55"/>
      <c r="S275" s="55"/>
      <c r="T275" s="56"/>
      <c r="U275" s="34"/>
      <c r="V275" s="34"/>
      <c r="W275" s="34"/>
      <c r="X275" s="34"/>
      <c r="Y275" s="34"/>
      <c r="Z275" s="34"/>
      <c r="AA275" s="34"/>
      <c r="AB275" s="34"/>
      <c r="AC275" s="34"/>
      <c r="AD275" s="34"/>
      <c r="AE275" s="34"/>
      <c r="AT275" s="19" t="s">
        <v>126</v>
      </c>
      <c r="AU275" s="19" t="s">
        <v>84</v>
      </c>
    </row>
    <row r="276" spans="1:65" s="2" customFormat="1" ht="16.5" customHeight="1">
      <c r="A276" s="34"/>
      <c r="B276" s="154"/>
      <c r="C276" s="204" t="s">
        <v>360</v>
      </c>
      <c r="D276" s="204" t="s">
        <v>203</v>
      </c>
      <c r="E276" s="205" t="s">
        <v>569</v>
      </c>
      <c r="F276" s="206" t="s">
        <v>570</v>
      </c>
      <c r="G276" s="207" t="s">
        <v>251</v>
      </c>
      <c r="H276" s="208">
        <v>2</v>
      </c>
      <c r="I276" s="209"/>
      <c r="J276" s="210">
        <f>ROUND(I276*H276,2)</f>
        <v>0</v>
      </c>
      <c r="K276" s="211"/>
      <c r="L276" s="212"/>
      <c r="M276" s="213" t="s">
        <v>3</v>
      </c>
      <c r="N276" s="214" t="s">
        <v>46</v>
      </c>
      <c r="O276" s="55"/>
      <c r="P276" s="165">
        <f>O276*H276</f>
        <v>0</v>
      </c>
      <c r="Q276" s="165">
        <v>4.4999999999999997E-3</v>
      </c>
      <c r="R276" s="165">
        <f>Q276*H276</f>
        <v>8.9999999999999993E-3</v>
      </c>
      <c r="S276" s="165">
        <v>0</v>
      </c>
      <c r="T276" s="166">
        <f>S276*H276</f>
        <v>0</v>
      </c>
      <c r="U276" s="34"/>
      <c r="V276" s="34"/>
      <c r="W276" s="34"/>
      <c r="X276" s="34"/>
      <c r="Y276" s="34"/>
      <c r="Z276" s="34"/>
      <c r="AA276" s="34"/>
      <c r="AB276" s="34"/>
      <c r="AC276" s="34"/>
      <c r="AD276" s="34"/>
      <c r="AE276" s="34"/>
      <c r="AR276" s="167" t="s">
        <v>170</v>
      </c>
      <c r="AT276" s="167" t="s">
        <v>203</v>
      </c>
      <c r="AU276" s="167" t="s">
        <v>84</v>
      </c>
      <c r="AY276" s="19" t="s">
        <v>118</v>
      </c>
      <c r="BE276" s="168">
        <f>IF(N276="základní",J276,0)</f>
        <v>0</v>
      </c>
      <c r="BF276" s="168">
        <f>IF(N276="snížená",J276,0)</f>
        <v>0</v>
      </c>
      <c r="BG276" s="168">
        <f>IF(N276="zákl. přenesená",J276,0)</f>
        <v>0</v>
      </c>
      <c r="BH276" s="168">
        <f>IF(N276="sníž. přenesená",J276,0)</f>
        <v>0</v>
      </c>
      <c r="BI276" s="168">
        <f>IF(N276="nulová",J276,0)</f>
        <v>0</v>
      </c>
      <c r="BJ276" s="19" t="s">
        <v>22</v>
      </c>
      <c r="BK276" s="168">
        <f>ROUND(I276*H276,2)</f>
        <v>0</v>
      </c>
      <c r="BL276" s="19" t="s">
        <v>124</v>
      </c>
      <c r="BM276" s="167" t="s">
        <v>571</v>
      </c>
    </row>
    <row r="277" spans="1:65" s="2" customFormat="1" ht="11.25">
      <c r="A277" s="34"/>
      <c r="B277" s="35"/>
      <c r="C277" s="34"/>
      <c r="D277" s="169" t="s">
        <v>126</v>
      </c>
      <c r="E277" s="34"/>
      <c r="F277" s="170" t="s">
        <v>570</v>
      </c>
      <c r="G277" s="34"/>
      <c r="H277" s="34"/>
      <c r="I277" s="93"/>
      <c r="J277" s="34"/>
      <c r="K277" s="34"/>
      <c r="L277" s="35"/>
      <c r="M277" s="171"/>
      <c r="N277" s="172"/>
      <c r="O277" s="55"/>
      <c r="P277" s="55"/>
      <c r="Q277" s="55"/>
      <c r="R277" s="55"/>
      <c r="S277" s="55"/>
      <c r="T277" s="56"/>
      <c r="U277" s="34"/>
      <c r="V277" s="34"/>
      <c r="W277" s="34"/>
      <c r="X277" s="34"/>
      <c r="Y277" s="34"/>
      <c r="Z277" s="34"/>
      <c r="AA277" s="34"/>
      <c r="AB277" s="34"/>
      <c r="AC277" s="34"/>
      <c r="AD277" s="34"/>
      <c r="AE277" s="34"/>
      <c r="AT277" s="19" t="s">
        <v>126</v>
      </c>
      <c r="AU277" s="19" t="s">
        <v>84</v>
      </c>
    </row>
    <row r="278" spans="1:65" s="2" customFormat="1" ht="21.75" customHeight="1">
      <c r="A278" s="34"/>
      <c r="B278" s="154"/>
      <c r="C278" s="155" t="s">
        <v>364</v>
      </c>
      <c r="D278" s="155" t="s">
        <v>120</v>
      </c>
      <c r="E278" s="156" t="s">
        <v>572</v>
      </c>
      <c r="F278" s="157" t="s">
        <v>573</v>
      </c>
      <c r="G278" s="158" t="s">
        <v>251</v>
      </c>
      <c r="H278" s="159">
        <v>1</v>
      </c>
      <c r="I278" s="160"/>
      <c r="J278" s="161">
        <f>ROUND(I278*H278,2)</f>
        <v>0</v>
      </c>
      <c r="K278" s="162"/>
      <c r="L278" s="35"/>
      <c r="M278" s="163" t="s">
        <v>3</v>
      </c>
      <c r="N278" s="164" t="s">
        <v>46</v>
      </c>
      <c r="O278" s="55"/>
      <c r="P278" s="165">
        <f>O278*H278</f>
        <v>0</v>
      </c>
      <c r="Q278" s="165">
        <v>3.4000000000000002E-4</v>
      </c>
      <c r="R278" s="165">
        <f>Q278*H278</f>
        <v>3.4000000000000002E-4</v>
      </c>
      <c r="S278" s="165">
        <v>0</v>
      </c>
      <c r="T278" s="166">
        <f>S278*H278</f>
        <v>0</v>
      </c>
      <c r="U278" s="34"/>
      <c r="V278" s="34"/>
      <c r="W278" s="34"/>
      <c r="X278" s="34"/>
      <c r="Y278" s="34"/>
      <c r="Z278" s="34"/>
      <c r="AA278" s="34"/>
      <c r="AB278" s="34"/>
      <c r="AC278" s="34"/>
      <c r="AD278" s="34"/>
      <c r="AE278" s="34"/>
      <c r="AR278" s="167" t="s">
        <v>124</v>
      </c>
      <c r="AT278" s="167" t="s">
        <v>120</v>
      </c>
      <c r="AU278" s="167" t="s">
        <v>84</v>
      </c>
      <c r="AY278" s="19" t="s">
        <v>118</v>
      </c>
      <c r="BE278" s="168">
        <f>IF(N278="základní",J278,0)</f>
        <v>0</v>
      </c>
      <c r="BF278" s="168">
        <f>IF(N278="snížená",J278,0)</f>
        <v>0</v>
      </c>
      <c r="BG278" s="168">
        <f>IF(N278="zákl. přenesená",J278,0)</f>
        <v>0</v>
      </c>
      <c r="BH278" s="168">
        <f>IF(N278="sníž. přenesená",J278,0)</f>
        <v>0</v>
      </c>
      <c r="BI278" s="168">
        <f>IF(N278="nulová",J278,0)</f>
        <v>0</v>
      </c>
      <c r="BJ278" s="19" t="s">
        <v>22</v>
      </c>
      <c r="BK278" s="168">
        <f>ROUND(I278*H278,2)</f>
        <v>0</v>
      </c>
      <c r="BL278" s="19" t="s">
        <v>124</v>
      </c>
      <c r="BM278" s="167" t="s">
        <v>574</v>
      </c>
    </row>
    <row r="279" spans="1:65" s="2" customFormat="1" ht="19.5">
      <c r="A279" s="34"/>
      <c r="B279" s="35"/>
      <c r="C279" s="34"/>
      <c r="D279" s="169" t="s">
        <v>126</v>
      </c>
      <c r="E279" s="34"/>
      <c r="F279" s="170" t="s">
        <v>573</v>
      </c>
      <c r="G279" s="34"/>
      <c r="H279" s="34"/>
      <c r="I279" s="93"/>
      <c r="J279" s="34"/>
      <c r="K279" s="34"/>
      <c r="L279" s="35"/>
      <c r="M279" s="171"/>
      <c r="N279" s="172"/>
      <c r="O279" s="55"/>
      <c r="P279" s="55"/>
      <c r="Q279" s="55"/>
      <c r="R279" s="55"/>
      <c r="S279" s="55"/>
      <c r="T279" s="56"/>
      <c r="U279" s="34"/>
      <c r="V279" s="34"/>
      <c r="W279" s="34"/>
      <c r="X279" s="34"/>
      <c r="Y279" s="34"/>
      <c r="Z279" s="34"/>
      <c r="AA279" s="34"/>
      <c r="AB279" s="34"/>
      <c r="AC279" s="34"/>
      <c r="AD279" s="34"/>
      <c r="AE279" s="34"/>
      <c r="AT279" s="19" t="s">
        <v>126</v>
      </c>
      <c r="AU279" s="19" t="s">
        <v>84</v>
      </c>
    </row>
    <row r="280" spans="1:65" s="13" customFormat="1" ht="11.25">
      <c r="B280" s="173"/>
      <c r="D280" s="169" t="s">
        <v>127</v>
      </c>
      <c r="E280" s="174" t="s">
        <v>3</v>
      </c>
      <c r="F280" s="175" t="s">
        <v>22</v>
      </c>
      <c r="H280" s="176">
        <v>1</v>
      </c>
      <c r="I280" s="177"/>
      <c r="L280" s="173"/>
      <c r="M280" s="178"/>
      <c r="N280" s="179"/>
      <c r="O280" s="179"/>
      <c r="P280" s="179"/>
      <c r="Q280" s="179"/>
      <c r="R280" s="179"/>
      <c r="S280" s="179"/>
      <c r="T280" s="180"/>
      <c r="AT280" s="174" t="s">
        <v>127</v>
      </c>
      <c r="AU280" s="174" t="s">
        <v>84</v>
      </c>
      <c r="AV280" s="13" t="s">
        <v>84</v>
      </c>
      <c r="AW280" s="13" t="s">
        <v>37</v>
      </c>
      <c r="AX280" s="13" t="s">
        <v>22</v>
      </c>
      <c r="AY280" s="174" t="s">
        <v>118</v>
      </c>
    </row>
    <row r="281" spans="1:65" s="14" customFormat="1" ht="11.25">
      <c r="B281" s="181"/>
      <c r="D281" s="169" t="s">
        <v>127</v>
      </c>
      <c r="E281" s="182" t="s">
        <v>3</v>
      </c>
      <c r="F281" s="183" t="s">
        <v>422</v>
      </c>
      <c r="H281" s="182" t="s">
        <v>3</v>
      </c>
      <c r="I281" s="184"/>
      <c r="L281" s="181"/>
      <c r="M281" s="185"/>
      <c r="N281" s="186"/>
      <c r="O281" s="186"/>
      <c r="P281" s="186"/>
      <c r="Q281" s="186"/>
      <c r="R281" s="186"/>
      <c r="S281" s="186"/>
      <c r="T281" s="187"/>
      <c r="AT281" s="182" t="s">
        <v>127</v>
      </c>
      <c r="AU281" s="182" t="s">
        <v>84</v>
      </c>
      <c r="AV281" s="14" t="s">
        <v>22</v>
      </c>
      <c r="AW281" s="14" t="s">
        <v>37</v>
      </c>
      <c r="AX281" s="14" t="s">
        <v>75</v>
      </c>
      <c r="AY281" s="182" t="s">
        <v>118</v>
      </c>
    </row>
    <row r="282" spans="1:65" s="2" customFormat="1" ht="16.5" customHeight="1">
      <c r="A282" s="34"/>
      <c r="B282" s="154"/>
      <c r="C282" s="204" t="s">
        <v>368</v>
      </c>
      <c r="D282" s="204" t="s">
        <v>203</v>
      </c>
      <c r="E282" s="205" t="s">
        <v>575</v>
      </c>
      <c r="F282" s="206" t="s">
        <v>576</v>
      </c>
      <c r="G282" s="207" t="s">
        <v>251</v>
      </c>
      <c r="H282" s="208">
        <v>1</v>
      </c>
      <c r="I282" s="209"/>
      <c r="J282" s="210">
        <f>ROUND(I282*H282,2)</f>
        <v>0</v>
      </c>
      <c r="K282" s="211"/>
      <c r="L282" s="212"/>
      <c r="M282" s="213" t="s">
        <v>3</v>
      </c>
      <c r="N282" s="214" t="s">
        <v>46</v>
      </c>
      <c r="O282" s="55"/>
      <c r="P282" s="165">
        <f>O282*H282</f>
        <v>0</v>
      </c>
      <c r="Q282" s="165">
        <v>2.7E-2</v>
      </c>
      <c r="R282" s="165">
        <f>Q282*H282</f>
        <v>2.7E-2</v>
      </c>
      <c r="S282" s="165">
        <v>0</v>
      </c>
      <c r="T282" s="166">
        <f>S282*H282</f>
        <v>0</v>
      </c>
      <c r="U282" s="34"/>
      <c r="V282" s="34"/>
      <c r="W282" s="34"/>
      <c r="X282" s="34"/>
      <c r="Y282" s="34"/>
      <c r="Z282" s="34"/>
      <c r="AA282" s="34"/>
      <c r="AB282" s="34"/>
      <c r="AC282" s="34"/>
      <c r="AD282" s="34"/>
      <c r="AE282" s="34"/>
      <c r="AR282" s="167" t="s">
        <v>170</v>
      </c>
      <c r="AT282" s="167" t="s">
        <v>203</v>
      </c>
      <c r="AU282" s="167" t="s">
        <v>84</v>
      </c>
      <c r="AY282" s="19" t="s">
        <v>118</v>
      </c>
      <c r="BE282" s="168">
        <f>IF(N282="základní",J282,0)</f>
        <v>0</v>
      </c>
      <c r="BF282" s="168">
        <f>IF(N282="snížená",J282,0)</f>
        <v>0</v>
      </c>
      <c r="BG282" s="168">
        <f>IF(N282="zákl. přenesená",J282,0)</f>
        <v>0</v>
      </c>
      <c r="BH282" s="168">
        <f>IF(N282="sníž. přenesená",J282,0)</f>
        <v>0</v>
      </c>
      <c r="BI282" s="168">
        <f>IF(N282="nulová",J282,0)</f>
        <v>0</v>
      </c>
      <c r="BJ282" s="19" t="s">
        <v>22</v>
      </c>
      <c r="BK282" s="168">
        <f>ROUND(I282*H282,2)</f>
        <v>0</v>
      </c>
      <c r="BL282" s="19" t="s">
        <v>124</v>
      </c>
      <c r="BM282" s="167" t="s">
        <v>577</v>
      </c>
    </row>
    <row r="283" spans="1:65" s="2" customFormat="1" ht="11.25">
      <c r="A283" s="34"/>
      <c r="B283" s="35"/>
      <c r="C283" s="34"/>
      <c r="D283" s="169" t="s">
        <v>126</v>
      </c>
      <c r="E283" s="34"/>
      <c r="F283" s="170" t="s">
        <v>576</v>
      </c>
      <c r="G283" s="34"/>
      <c r="H283" s="34"/>
      <c r="I283" s="93"/>
      <c r="J283" s="34"/>
      <c r="K283" s="34"/>
      <c r="L283" s="35"/>
      <c r="M283" s="171"/>
      <c r="N283" s="172"/>
      <c r="O283" s="55"/>
      <c r="P283" s="55"/>
      <c r="Q283" s="55"/>
      <c r="R283" s="55"/>
      <c r="S283" s="55"/>
      <c r="T283" s="56"/>
      <c r="U283" s="34"/>
      <c r="V283" s="34"/>
      <c r="W283" s="34"/>
      <c r="X283" s="34"/>
      <c r="Y283" s="34"/>
      <c r="Z283" s="34"/>
      <c r="AA283" s="34"/>
      <c r="AB283" s="34"/>
      <c r="AC283" s="34"/>
      <c r="AD283" s="34"/>
      <c r="AE283" s="34"/>
      <c r="AT283" s="19" t="s">
        <v>126</v>
      </c>
      <c r="AU283" s="19" t="s">
        <v>84</v>
      </c>
    </row>
    <row r="284" spans="1:65" s="2" customFormat="1" ht="33" customHeight="1">
      <c r="A284" s="34"/>
      <c r="B284" s="154"/>
      <c r="C284" s="155" t="s">
        <v>372</v>
      </c>
      <c r="D284" s="155" t="s">
        <v>120</v>
      </c>
      <c r="E284" s="156" t="s">
        <v>578</v>
      </c>
      <c r="F284" s="157" t="s">
        <v>579</v>
      </c>
      <c r="G284" s="158" t="s">
        <v>251</v>
      </c>
      <c r="H284" s="159">
        <v>2</v>
      </c>
      <c r="I284" s="160"/>
      <c r="J284" s="161">
        <f>ROUND(I284*H284,2)</f>
        <v>0</v>
      </c>
      <c r="K284" s="162"/>
      <c r="L284" s="35"/>
      <c r="M284" s="163" t="s">
        <v>3</v>
      </c>
      <c r="N284" s="164" t="s">
        <v>46</v>
      </c>
      <c r="O284" s="55"/>
      <c r="P284" s="165">
        <f>O284*H284</f>
        <v>0</v>
      </c>
      <c r="Q284" s="165">
        <v>1.6299999999999999E-3</v>
      </c>
      <c r="R284" s="165">
        <f>Q284*H284</f>
        <v>3.2599999999999999E-3</v>
      </c>
      <c r="S284" s="165">
        <v>0</v>
      </c>
      <c r="T284" s="166">
        <f>S284*H284</f>
        <v>0</v>
      </c>
      <c r="U284" s="34"/>
      <c r="V284" s="34"/>
      <c r="W284" s="34"/>
      <c r="X284" s="34"/>
      <c r="Y284" s="34"/>
      <c r="Z284" s="34"/>
      <c r="AA284" s="34"/>
      <c r="AB284" s="34"/>
      <c r="AC284" s="34"/>
      <c r="AD284" s="34"/>
      <c r="AE284" s="34"/>
      <c r="AR284" s="167" t="s">
        <v>124</v>
      </c>
      <c r="AT284" s="167" t="s">
        <v>120</v>
      </c>
      <c r="AU284" s="167" t="s">
        <v>84</v>
      </c>
      <c r="AY284" s="19" t="s">
        <v>118</v>
      </c>
      <c r="BE284" s="168">
        <f>IF(N284="základní",J284,0)</f>
        <v>0</v>
      </c>
      <c r="BF284" s="168">
        <f>IF(N284="snížená",J284,0)</f>
        <v>0</v>
      </c>
      <c r="BG284" s="168">
        <f>IF(N284="zákl. přenesená",J284,0)</f>
        <v>0</v>
      </c>
      <c r="BH284" s="168">
        <f>IF(N284="sníž. přenesená",J284,0)</f>
        <v>0</v>
      </c>
      <c r="BI284" s="168">
        <f>IF(N284="nulová",J284,0)</f>
        <v>0</v>
      </c>
      <c r="BJ284" s="19" t="s">
        <v>22</v>
      </c>
      <c r="BK284" s="168">
        <f>ROUND(I284*H284,2)</f>
        <v>0</v>
      </c>
      <c r="BL284" s="19" t="s">
        <v>124</v>
      </c>
      <c r="BM284" s="167" t="s">
        <v>580</v>
      </c>
    </row>
    <row r="285" spans="1:65" s="2" customFormat="1" ht="29.25">
      <c r="A285" s="34"/>
      <c r="B285" s="35"/>
      <c r="C285" s="34"/>
      <c r="D285" s="169" t="s">
        <v>126</v>
      </c>
      <c r="E285" s="34"/>
      <c r="F285" s="170" t="s">
        <v>579</v>
      </c>
      <c r="G285" s="34"/>
      <c r="H285" s="34"/>
      <c r="I285" s="93"/>
      <c r="J285" s="34"/>
      <c r="K285" s="34"/>
      <c r="L285" s="35"/>
      <c r="M285" s="171"/>
      <c r="N285" s="172"/>
      <c r="O285" s="55"/>
      <c r="P285" s="55"/>
      <c r="Q285" s="55"/>
      <c r="R285" s="55"/>
      <c r="S285" s="55"/>
      <c r="T285" s="56"/>
      <c r="U285" s="34"/>
      <c r="V285" s="34"/>
      <c r="W285" s="34"/>
      <c r="X285" s="34"/>
      <c r="Y285" s="34"/>
      <c r="Z285" s="34"/>
      <c r="AA285" s="34"/>
      <c r="AB285" s="34"/>
      <c r="AC285" s="34"/>
      <c r="AD285" s="34"/>
      <c r="AE285" s="34"/>
      <c r="AT285" s="19" t="s">
        <v>126</v>
      </c>
      <c r="AU285" s="19" t="s">
        <v>84</v>
      </c>
    </row>
    <row r="286" spans="1:65" s="13" customFormat="1" ht="11.25">
      <c r="B286" s="173"/>
      <c r="D286" s="169" t="s">
        <v>127</v>
      </c>
      <c r="E286" s="174" t="s">
        <v>3</v>
      </c>
      <c r="F286" s="175" t="s">
        <v>84</v>
      </c>
      <c r="H286" s="176">
        <v>2</v>
      </c>
      <c r="I286" s="177"/>
      <c r="L286" s="173"/>
      <c r="M286" s="178"/>
      <c r="N286" s="179"/>
      <c r="O286" s="179"/>
      <c r="P286" s="179"/>
      <c r="Q286" s="179"/>
      <c r="R286" s="179"/>
      <c r="S286" s="179"/>
      <c r="T286" s="180"/>
      <c r="AT286" s="174" t="s">
        <v>127</v>
      </c>
      <c r="AU286" s="174" t="s">
        <v>84</v>
      </c>
      <c r="AV286" s="13" t="s">
        <v>84</v>
      </c>
      <c r="AW286" s="13" t="s">
        <v>37</v>
      </c>
      <c r="AX286" s="13" t="s">
        <v>22</v>
      </c>
      <c r="AY286" s="174" t="s">
        <v>118</v>
      </c>
    </row>
    <row r="287" spans="1:65" s="14" customFormat="1" ht="11.25">
      <c r="B287" s="181"/>
      <c r="D287" s="169" t="s">
        <v>127</v>
      </c>
      <c r="E287" s="182" t="s">
        <v>3</v>
      </c>
      <c r="F287" s="183" t="s">
        <v>422</v>
      </c>
      <c r="H287" s="182" t="s">
        <v>3</v>
      </c>
      <c r="I287" s="184"/>
      <c r="L287" s="181"/>
      <c r="M287" s="185"/>
      <c r="N287" s="186"/>
      <c r="O287" s="186"/>
      <c r="P287" s="186"/>
      <c r="Q287" s="186"/>
      <c r="R287" s="186"/>
      <c r="S287" s="186"/>
      <c r="T287" s="187"/>
      <c r="AT287" s="182" t="s">
        <v>127</v>
      </c>
      <c r="AU287" s="182" t="s">
        <v>84</v>
      </c>
      <c r="AV287" s="14" t="s">
        <v>22</v>
      </c>
      <c r="AW287" s="14" t="s">
        <v>37</v>
      </c>
      <c r="AX287" s="14" t="s">
        <v>75</v>
      </c>
      <c r="AY287" s="182" t="s">
        <v>118</v>
      </c>
    </row>
    <row r="288" spans="1:65" s="2" customFormat="1" ht="16.5" customHeight="1">
      <c r="A288" s="34"/>
      <c r="B288" s="154"/>
      <c r="C288" s="204" t="s">
        <v>376</v>
      </c>
      <c r="D288" s="204" t="s">
        <v>203</v>
      </c>
      <c r="E288" s="205" t="s">
        <v>581</v>
      </c>
      <c r="F288" s="206" t="s">
        <v>582</v>
      </c>
      <c r="G288" s="207" t="s">
        <v>251</v>
      </c>
      <c r="H288" s="208">
        <v>2</v>
      </c>
      <c r="I288" s="209"/>
      <c r="J288" s="210">
        <f>ROUND(I288*H288,2)</f>
        <v>0</v>
      </c>
      <c r="K288" s="211"/>
      <c r="L288" s="212"/>
      <c r="M288" s="213" t="s">
        <v>3</v>
      </c>
      <c r="N288" s="214" t="s">
        <v>46</v>
      </c>
      <c r="O288" s="55"/>
      <c r="P288" s="165">
        <f>O288*H288</f>
        <v>0</v>
      </c>
      <c r="Q288" s="165">
        <v>2.1000000000000001E-2</v>
      </c>
      <c r="R288" s="165">
        <f>Q288*H288</f>
        <v>4.2000000000000003E-2</v>
      </c>
      <c r="S288" s="165">
        <v>0</v>
      </c>
      <c r="T288" s="166">
        <f>S288*H288</f>
        <v>0</v>
      </c>
      <c r="U288" s="34"/>
      <c r="V288" s="34"/>
      <c r="W288" s="34"/>
      <c r="X288" s="34"/>
      <c r="Y288" s="34"/>
      <c r="Z288" s="34"/>
      <c r="AA288" s="34"/>
      <c r="AB288" s="34"/>
      <c r="AC288" s="34"/>
      <c r="AD288" s="34"/>
      <c r="AE288" s="34"/>
      <c r="AR288" s="167" t="s">
        <v>170</v>
      </c>
      <c r="AT288" s="167" t="s">
        <v>203</v>
      </c>
      <c r="AU288" s="167" t="s">
        <v>84</v>
      </c>
      <c r="AY288" s="19" t="s">
        <v>118</v>
      </c>
      <c r="BE288" s="168">
        <f>IF(N288="základní",J288,0)</f>
        <v>0</v>
      </c>
      <c r="BF288" s="168">
        <f>IF(N288="snížená",J288,0)</f>
        <v>0</v>
      </c>
      <c r="BG288" s="168">
        <f>IF(N288="zákl. přenesená",J288,0)</f>
        <v>0</v>
      </c>
      <c r="BH288" s="168">
        <f>IF(N288="sníž. přenesená",J288,0)</f>
        <v>0</v>
      </c>
      <c r="BI288" s="168">
        <f>IF(N288="nulová",J288,0)</f>
        <v>0</v>
      </c>
      <c r="BJ288" s="19" t="s">
        <v>22</v>
      </c>
      <c r="BK288" s="168">
        <f>ROUND(I288*H288,2)</f>
        <v>0</v>
      </c>
      <c r="BL288" s="19" t="s">
        <v>124</v>
      </c>
      <c r="BM288" s="167" t="s">
        <v>583</v>
      </c>
    </row>
    <row r="289" spans="1:65" s="2" customFormat="1" ht="11.25">
      <c r="A289" s="34"/>
      <c r="B289" s="35"/>
      <c r="C289" s="34"/>
      <c r="D289" s="169" t="s">
        <v>126</v>
      </c>
      <c r="E289" s="34"/>
      <c r="F289" s="170" t="s">
        <v>582</v>
      </c>
      <c r="G289" s="34"/>
      <c r="H289" s="34"/>
      <c r="I289" s="93"/>
      <c r="J289" s="34"/>
      <c r="K289" s="34"/>
      <c r="L289" s="35"/>
      <c r="M289" s="171"/>
      <c r="N289" s="172"/>
      <c r="O289" s="55"/>
      <c r="P289" s="55"/>
      <c r="Q289" s="55"/>
      <c r="R289" s="55"/>
      <c r="S289" s="55"/>
      <c r="T289" s="56"/>
      <c r="U289" s="34"/>
      <c r="V289" s="34"/>
      <c r="W289" s="34"/>
      <c r="X289" s="34"/>
      <c r="Y289" s="34"/>
      <c r="Z289" s="34"/>
      <c r="AA289" s="34"/>
      <c r="AB289" s="34"/>
      <c r="AC289" s="34"/>
      <c r="AD289" s="34"/>
      <c r="AE289" s="34"/>
      <c r="AT289" s="19" t="s">
        <v>126</v>
      </c>
      <c r="AU289" s="19" t="s">
        <v>84</v>
      </c>
    </row>
    <row r="290" spans="1:65" s="2" customFormat="1" ht="16.5" customHeight="1">
      <c r="A290" s="34"/>
      <c r="B290" s="154"/>
      <c r="C290" s="204" t="s">
        <v>381</v>
      </c>
      <c r="D290" s="204" t="s">
        <v>203</v>
      </c>
      <c r="E290" s="205" t="s">
        <v>584</v>
      </c>
      <c r="F290" s="206" t="s">
        <v>585</v>
      </c>
      <c r="G290" s="207" t="s">
        <v>251</v>
      </c>
      <c r="H290" s="208">
        <v>2</v>
      </c>
      <c r="I290" s="209"/>
      <c r="J290" s="210">
        <f>ROUND(I290*H290,2)</f>
        <v>0</v>
      </c>
      <c r="K290" s="211"/>
      <c r="L290" s="212"/>
      <c r="M290" s="213" t="s">
        <v>3</v>
      </c>
      <c r="N290" s="214" t="s">
        <v>46</v>
      </c>
      <c r="O290" s="55"/>
      <c r="P290" s="165">
        <f>O290*H290</f>
        <v>0</v>
      </c>
      <c r="Q290" s="165">
        <v>4.0000000000000001E-3</v>
      </c>
      <c r="R290" s="165">
        <f>Q290*H290</f>
        <v>8.0000000000000002E-3</v>
      </c>
      <c r="S290" s="165">
        <v>0</v>
      </c>
      <c r="T290" s="166">
        <f>S290*H290</f>
        <v>0</v>
      </c>
      <c r="U290" s="34"/>
      <c r="V290" s="34"/>
      <c r="W290" s="34"/>
      <c r="X290" s="34"/>
      <c r="Y290" s="34"/>
      <c r="Z290" s="34"/>
      <c r="AA290" s="34"/>
      <c r="AB290" s="34"/>
      <c r="AC290" s="34"/>
      <c r="AD290" s="34"/>
      <c r="AE290" s="34"/>
      <c r="AR290" s="167" t="s">
        <v>170</v>
      </c>
      <c r="AT290" s="167" t="s">
        <v>203</v>
      </c>
      <c r="AU290" s="167" t="s">
        <v>84</v>
      </c>
      <c r="AY290" s="19" t="s">
        <v>118</v>
      </c>
      <c r="BE290" s="168">
        <f>IF(N290="základní",J290,0)</f>
        <v>0</v>
      </c>
      <c r="BF290" s="168">
        <f>IF(N290="snížená",J290,0)</f>
        <v>0</v>
      </c>
      <c r="BG290" s="168">
        <f>IF(N290="zákl. přenesená",J290,0)</f>
        <v>0</v>
      </c>
      <c r="BH290" s="168">
        <f>IF(N290="sníž. přenesená",J290,0)</f>
        <v>0</v>
      </c>
      <c r="BI290" s="168">
        <f>IF(N290="nulová",J290,0)</f>
        <v>0</v>
      </c>
      <c r="BJ290" s="19" t="s">
        <v>22</v>
      </c>
      <c r="BK290" s="168">
        <f>ROUND(I290*H290,2)</f>
        <v>0</v>
      </c>
      <c r="BL290" s="19" t="s">
        <v>124</v>
      </c>
      <c r="BM290" s="167" t="s">
        <v>586</v>
      </c>
    </row>
    <row r="291" spans="1:65" s="2" customFormat="1" ht="11.25">
      <c r="A291" s="34"/>
      <c r="B291" s="35"/>
      <c r="C291" s="34"/>
      <c r="D291" s="169" t="s">
        <v>126</v>
      </c>
      <c r="E291" s="34"/>
      <c r="F291" s="170" t="s">
        <v>585</v>
      </c>
      <c r="G291" s="34"/>
      <c r="H291" s="34"/>
      <c r="I291" s="93"/>
      <c r="J291" s="34"/>
      <c r="K291" s="34"/>
      <c r="L291" s="35"/>
      <c r="M291" s="171"/>
      <c r="N291" s="172"/>
      <c r="O291" s="55"/>
      <c r="P291" s="55"/>
      <c r="Q291" s="55"/>
      <c r="R291" s="55"/>
      <c r="S291" s="55"/>
      <c r="T291" s="56"/>
      <c r="U291" s="34"/>
      <c r="V291" s="34"/>
      <c r="W291" s="34"/>
      <c r="X291" s="34"/>
      <c r="Y291" s="34"/>
      <c r="Z291" s="34"/>
      <c r="AA291" s="34"/>
      <c r="AB291" s="34"/>
      <c r="AC291" s="34"/>
      <c r="AD291" s="34"/>
      <c r="AE291" s="34"/>
      <c r="AT291" s="19" t="s">
        <v>126</v>
      </c>
      <c r="AU291" s="19" t="s">
        <v>84</v>
      </c>
    </row>
    <row r="292" spans="1:65" s="2" customFormat="1" ht="44.25" customHeight="1">
      <c r="A292" s="34"/>
      <c r="B292" s="154"/>
      <c r="C292" s="155" t="s">
        <v>386</v>
      </c>
      <c r="D292" s="155" t="s">
        <v>120</v>
      </c>
      <c r="E292" s="156" t="s">
        <v>587</v>
      </c>
      <c r="F292" s="157" t="s">
        <v>588</v>
      </c>
      <c r="G292" s="158" t="s">
        <v>251</v>
      </c>
      <c r="H292" s="159">
        <v>6</v>
      </c>
      <c r="I292" s="160"/>
      <c r="J292" s="161">
        <f>ROUND(I292*H292,2)</f>
        <v>0</v>
      </c>
      <c r="K292" s="162"/>
      <c r="L292" s="35"/>
      <c r="M292" s="163" t="s">
        <v>3</v>
      </c>
      <c r="N292" s="164" t="s">
        <v>46</v>
      </c>
      <c r="O292" s="55"/>
      <c r="P292" s="165">
        <f>O292*H292</f>
        <v>0</v>
      </c>
      <c r="Q292" s="165">
        <v>0</v>
      </c>
      <c r="R292" s="165">
        <f>Q292*H292</f>
        <v>0</v>
      </c>
      <c r="S292" s="165">
        <v>0</v>
      </c>
      <c r="T292" s="166">
        <f>S292*H292</f>
        <v>0</v>
      </c>
      <c r="U292" s="34"/>
      <c r="V292" s="34"/>
      <c r="W292" s="34"/>
      <c r="X292" s="34"/>
      <c r="Y292" s="34"/>
      <c r="Z292" s="34"/>
      <c r="AA292" s="34"/>
      <c r="AB292" s="34"/>
      <c r="AC292" s="34"/>
      <c r="AD292" s="34"/>
      <c r="AE292" s="34"/>
      <c r="AR292" s="167" t="s">
        <v>124</v>
      </c>
      <c r="AT292" s="167" t="s">
        <v>120</v>
      </c>
      <c r="AU292" s="167" t="s">
        <v>84</v>
      </c>
      <c r="AY292" s="19" t="s">
        <v>118</v>
      </c>
      <c r="BE292" s="168">
        <f>IF(N292="základní",J292,0)</f>
        <v>0</v>
      </c>
      <c r="BF292" s="168">
        <f>IF(N292="snížená",J292,0)</f>
        <v>0</v>
      </c>
      <c r="BG292" s="168">
        <f>IF(N292="zákl. přenesená",J292,0)</f>
        <v>0</v>
      </c>
      <c r="BH292" s="168">
        <f>IF(N292="sníž. přenesená",J292,0)</f>
        <v>0</v>
      </c>
      <c r="BI292" s="168">
        <f>IF(N292="nulová",J292,0)</f>
        <v>0</v>
      </c>
      <c r="BJ292" s="19" t="s">
        <v>22</v>
      </c>
      <c r="BK292" s="168">
        <f>ROUND(I292*H292,2)</f>
        <v>0</v>
      </c>
      <c r="BL292" s="19" t="s">
        <v>124</v>
      </c>
      <c r="BM292" s="167" t="s">
        <v>589</v>
      </c>
    </row>
    <row r="293" spans="1:65" s="2" customFormat="1" ht="29.25">
      <c r="A293" s="34"/>
      <c r="B293" s="35"/>
      <c r="C293" s="34"/>
      <c r="D293" s="169" t="s">
        <v>126</v>
      </c>
      <c r="E293" s="34"/>
      <c r="F293" s="170" t="s">
        <v>588</v>
      </c>
      <c r="G293" s="34"/>
      <c r="H293" s="34"/>
      <c r="I293" s="93"/>
      <c r="J293" s="34"/>
      <c r="K293" s="34"/>
      <c r="L293" s="35"/>
      <c r="M293" s="171"/>
      <c r="N293" s="172"/>
      <c r="O293" s="55"/>
      <c r="P293" s="55"/>
      <c r="Q293" s="55"/>
      <c r="R293" s="55"/>
      <c r="S293" s="55"/>
      <c r="T293" s="56"/>
      <c r="U293" s="34"/>
      <c r="V293" s="34"/>
      <c r="W293" s="34"/>
      <c r="X293" s="34"/>
      <c r="Y293" s="34"/>
      <c r="Z293" s="34"/>
      <c r="AA293" s="34"/>
      <c r="AB293" s="34"/>
      <c r="AC293" s="34"/>
      <c r="AD293" s="34"/>
      <c r="AE293" s="34"/>
      <c r="AT293" s="19" t="s">
        <v>126</v>
      </c>
      <c r="AU293" s="19" t="s">
        <v>84</v>
      </c>
    </row>
    <row r="294" spans="1:65" s="13" customFormat="1" ht="11.25">
      <c r="B294" s="173"/>
      <c r="D294" s="169" t="s">
        <v>127</v>
      </c>
      <c r="E294" s="174" t="s">
        <v>3</v>
      </c>
      <c r="F294" s="175" t="s">
        <v>157</v>
      </c>
      <c r="H294" s="176">
        <v>6</v>
      </c>
      <c r="I294" s="177"/>
      <c r="L294" s="173"/>
      <c r="M294" s="178"/>
      <c r="N294" s="179"/>
      <c r="O294" s="179"/>
      <c r="P294" s="179"/>
      <c r="Q294" s="179"/>
      <c r="R294" s="179"/>
      <c r="S294" s="179"/>
      <c r="T294" s="180"/>
      <c r="AT294" s="174" t="s">
        <v>127</v>
      </c>
      <c r="AU294" s="174" t="s">
        <v>84</v>
      </c>
      <c r="AV294" s="13" t="s">
        <v>84</v>
      </c>
      <c r="AW294" s="13" t="s">
        <v>37</v>
      </c>
      <c r="AX294" s="13" t="s">
        <v>22</v>
      </c>
      <c r="AY294" s="174" t="s">
        <v>118</v>
      </c>
    </row>
    <row r="295" spans="1:65" s="14" customFormat="1" ht="11.25">
      <c r="B295" s="181"/>
      <c r="D295" s="169" t="s">
        <v>127</v>
      </c>
      <c r="E295" s="182" t="s">
        <v>3</v>
      </c>
      <c r="F295" s="183" t="s">
        <v>422</v>
      </c>
      <c r="H295" s="182" t="s">
        <v>3</v>
      </c>
      <c r="I295" s="184"/>
      <c r="L295" s="181"/>
      <c r="M295" s="185"/>
      <c r="N295" s="186"/>
      <c r="O295" s="186"/>
      <c r="P295" s="186"/>
      <c r="Q295" s="186"/>
      <c r="R295" s="186"/>
      <c r="S295" s="186"/>
      <c r="T295" s="187"/>
      <c r="AT295" s="182" t="s">
        <v>127</v>
      </c>
      <c r="AU295" s="182" t="s">
        <v>84</v>
      </c>
      <c r="AV295" s="14" t="s">
        <v>22</v>
      </c>
      <c r="AW295" s="14" t="s">
        <v>37</v>
      </c>
      <c r="AX295" s="14" t="s">
        <v>75</v>
      </c>
      <c r="AY295" s="182" t="s">
        <v>118</v>
      </c>
    </row>
    <row r="296" spans="1:65" s="2" customFormat="1" ht="21.75" customHeight="1">
      <c r="A296" s="34"/>
      <c r="B296" s="154"/>
      <c r="C296" s="204" t="s">
        <v>393</v>
      </c>
      <c r="D296" s="204" t="s">
        <v>203</v>
      </c>
      <c r="E296" s="205" t="s">
        <v>590</v>
      </c>
      <c r="F296" s="206" t="s">
        <v>591</v>
      </c>
      <c r="G296" s="207" t="s">
        <v>251</v>
      </c>
      <c r="H296" s="208">
        <v>6</v>
      </c>
      <c r="I296" s="209"/>
      <c r="J296" s="210">
        <f>ROUND(I296*H296,2)</f>
        <v>0</v>
      </c>
      <c r="K296" s="211"/>
      <c r="L296" s="212"/>
      <c r="M296" s="213" t="s">
        <v>3</v>
      </c>
      <c r="N296" s="214" t="s">
        <v>46</v>
      </c>
      <c r="O296" s="55"/>
      <c r="P296" s="165">
        <f>O296*H296</f>
        <v>0</v>
      </c>
      <c r="Q296" s="165">
        <v>3.5999999999999999E-3</v>
      </c>
      <c r="R296" s="165">
        <f>Q296*H296</f>
        <v>2.1600000000000001E-2</v>
      </c>
      <c r="S296" s="165">
        <v>0</v>
      </c>
      <c r="T296" s="166">
        <f>S296*H296</f>
        <v>0</v>
      </c>
      <c r="U296" s="34"/>
      <c r="V296" s="34"/>
      <c r="W296" s="34"/>
      <c r="X296" s="34"/>
      <c r="Y296" s="34"/>
      <c r="Z296" s="34"/>
      <c r="AA296" s="34"/>
      <c r="AB296" s="34"/>
      <c r="AC296" s="34"/>
      <c r="AD296" s="34"/>
      <c r="AE296" s="34"/>
      <c r="AR296" s="167" t="s">
        <v>170</v>
      </c>
      <c r="AT296" s="167" t="s">
        <v>203</v>
      </c>
      <c r="AU296" s="167" t="s">
        <v>84</v>
      </c>
      <c r="AY296" s="19" t="s">
        <v>118</v>
      </c>
      <c r="BE296" s="168">
        <f>IF(N296="základní",J296,0)</f>
        <v>0</v>
      </c>
      <c r="BF296" s="168">
        <f>IF(N296="snížená",J296,0)</f>
        <v>0</v>
      </c>
      <c r="BG296" s="168">
        <f>IF(N296="zákl. přenesená",J296,0)</f>
        <v>0</v>
      </c>
      <c r="BH296" s="168">
        <f>IF(N296="sníž. přenesená",J296,0)</f>
        <v>0</v>
      </c>
      <c r="BI296" s="168">
        <f>IF(N296="nulová",J296,0)</f>
        <v>0</v>
      </c>
      <c r="BJ296" s="19" t="s">
        <v>22</v>
      </c>
      <c r="BK296" s="168">
        <f>ROUND(I296*H296,2)</f>
        <v>0</v>
      </c>
      <c r="BL296" s="19" t="s">
        <v>124</v>
      </c>
      <c r="BM296" s="167" t="s">
        <v>592</v>
      </c>
    </row>
    <row r="297" spans="1:65" s="2" customFormat="1" ht="19.5">
      <c r="A297" s="34"/>
      <c r="B297" s="35"/>
      <c r="C297" s="34"/>
      <c r="D297" s="169" t="s">
        <v>126</v>
      </c>
      <c r="E297" s="34"/>
      <c r="F297" s="170" t="s">
        <v>591</v>
      </c>
      <c r="G297" s="34"/>
      <c r="H297" s="34"/>
      <c r="I297" s="93"/>
      <c r="J297" s="34"/>
      <c r="K297" s="34"/>
      <c r="L297" s="35"/>
      <c r="M297" s="171"/>
      <c r="N297" s="172"/>
      <c r="O297" s="55"/>
      <c r="P297" s="55"/>
      <c r="Q297" s="55"/>
      <c r="R297" s="55"/>
      <c r="S297" s="55"/>
      <c r="T297" s="56"/>
      <c r="U297" s="34"/>
      <c r="V297" s="34"/>
      <c r="W297" s="34"/>
      <c r="X297" s="34"/>
      <c r="Y297" s="34"/>
      <c r="Z297" s="34"/>
      <c r="AA297" s="34"/>
      <c r="AB297" s="34"/>
      <c r="AC297" s="34"/>
      <c r="AD297" s="34"/>
      <c r="AE297" s="34"/>
      <c r="AT297" s="19" t="s">
        <v>126</v>
      </c>
      <c r="AU297" s="19" t="s">
        <v>84</v>
      </c>
    </row>
    <row r="298" spans="1:65" s="2" customFormat="1" ht="21.75" customHeight="1">
      <c r="A298" s="34"/>
      <c r="B298" s="154"/>
      <c r="C298" s="155" t="s">
        <v>397</v>
      </c>
      <c r="D298" s="155" t="s">
        <v>120</v>
      </c>
      <c r="E298" s="156" t="s">
        <v>593</v>
      </c>
      <c r="F298" s="157" t="s">
        <v>594</v>
      </c>
      <c r="G298" s="158" t="s">
        <v>236</v>
      </c>
      <c r="H298" s="159">
        <v>41</v>
      </c>
      <c r="I298" s="160"/>
      <c r="J298" s="161">
        <f>ROUND(I298*H298,2)</f>
        <v>0</v>
      </c>
      <c r="K298" s="162"/>
      <c r="L298" s="35"/>
      <c r="M298" s="163" t="s">
        <v>3</v>
      </c>
      <c r="N298" s="164" t="s">
        <v>46</v>
      </c>
      <c r="O298" s="55"/>
      <c r="P298" s="165">
        <f>O298*H298</f>
        <v>0</v>
      </c>
      <c r="Q298" s="165">
        <v>0</v>
      </c>
      <c r="R298" s="165">
        <f>Q298*H298</f>
        <v>0</v>
      </c>
      <c r="S298" s="165">
        <v>0</v>
      </c>
      <c r="T298" s="166">
        <f>S298*H298</f>
        <v>0</v>
      </c>
      <c r="U298" s="34"/>
      <c r="V298" s="34"/>
      <c r="W298" s="34"/>
      <c r="X298" s="34"/>
      <c r="Y298" s="34"/>
      <c r="Z298" s="34"/>
      <c r="AA298" s="34"/>
      <c r="AB298" s="34"/>
      <c r="AC298" s="34"/>
      <c r="AD298" s="34"/>
      <c r="AE298" s="34"/>
      <c r="AR298" s="167" t="s">
        <v>124</v>
      </c>
      <c r="AT298" s="167" t="s">
        <v>120</v>
      </c>
      <c r="AU298" s="167" t="s">
        <v>84</v>
      </c>
      <c r="AY298" s="19" t="s">
        <v>118</v>
      </c>
      <c r="BE298" s="168">
        <f>IF(N298="základní",J298,0)</f>
        <v>0</v>
      </c>
      <c r="BF298" s="168">
        <f>IF(N298="snížená",J298,0)</f>
        <v>0</v>
      </c>
      <c r="BG298" s="168">
        <f>IF(N298="zákl. přenesená",J298,0)</f>
        <v>0</v>
      </c>
      <c r="BH298" s="168">
        <f>IF(N298="sníž. přenesená",J298,0)</f>
        <v>0</v>
      </c>
      <c r="BI298" s="168">
        <f>IF(N298="nulová",J298,0)</f>
        <v>0</v>
      </c>
      <c r="BJ298" s="19" t="s">
        <v>22</v>
      </c>
      <c r="BK298" s="168">
        <f>ROUND(I298*H298,2)</f>
        <v>0</v>
      </c>
      <c r="BL298" s="19" t="s">
        <v>124</v>
      </c>
      <c r="BM298" s="167" t="s">
        <v>595</v>
      </c>
    </row>
    <row r="299" spans="1:65" s="2" customFormat="1" ht="11.25">
      <c r="A299" s="34"/>
      <c r="B299" s="35"/>
      <c r="C299" s="34"/>
      <c r="D299" s="169" t="s">
        <v>126</v>
      </c>
      <c r="E299" s="34"/>
      <c r="F299" s="170" t="s">
        <v>594</v>
      </c>
      <c r="G299" s="34"/>
      <c r="H299" s="34"/>
      <c r="I299" s="93"/>
      <c r="J299" s="34"/>
      <c r="K299" s="34"/>
      <c r="L299" s="35"/>
      <c r="M299" s="171"/>
      <c r="N299" s="172"/>
      <c r="O299" s="55"/>
      <c r="P299" s="55"/>
      <c r="Q299" s="55"/>
      <c r="R299" s="55"/>
      <c r="S299" s="55"/>
      <c r="T299" s="56"/>
      <c r="U299" s="34"/>
      <c r="V299" s="34"/>
      <c r="W299" s="34"/>
      <c r="X299" s="34"/>
      <c r="Y299" s="34"/>
      <c r="Z299" s="34"/>
      <c r="AA299" s="34"/>
      <c r="AB299" s="34"/>
      <c r="AC299" s="34"/>
      <c r="AD299" s="34"/>
      <c r="AE299" s="34"/>
      <c r="AT299" s="19" t="s">
        <v>126</v>
      </c>
      <c r="AU299" s="19" t="s">
        <v>84</v>
      </c>
    </row>
    <row r="300" spans="1:65" s="13" customFormat="1" ht="11.25">
      <c r="B300" s="173"/>
      <c r="D300" s="169" t="s">
        <v>127</v>
      </c>
      <c r="E300" s="174" t="s">
        <v>3</v>
      </c>
      <c r="F300" s="175" t="s">
        <v>596</v>
      </c>
      <c r="H300" s="176">
        <v>41</v>
      </c>
      <c r="I300" s="177"/>
      <c r="L300" s="173"/>
      <c r="M300" s="178"/>
      <c r="N300" s="179"/>
      <c r="O300" s="179"/>
      <c r="P300" s="179"/>
      <c r="Q300" s="179"/>
      <c r="R300" s="179"/>
      <c r="S300" s="179"/>
      <c r="T300" s="180"/>
      <c r="AT300" s="174" t="s">
        <v>127</v>
      </c>
      <c r="AU300" s="174" t="s">
        <v>84</v>
      </c>
      <c r="AV300" s="13" t="s">
        <v>84</v>
      </c>
      <c r="AW300" s="13" t="s">
        <v>37</v>
      </c>
      <c r="AX300" s="13" t="s">
        <v>22</v>
      </c>
      <c r="AY300" s="174" t="s">
        <v>118</v>
      </c>
    </row>
    <row r="301" spans="1:65" s="2" customFormat="1" ht="16.5" customHeight="1">
      <c r="A301" s="34"/>
      <c r="B301" s="154"/>
      <c r="C301" s="155" t="s">
        <v>402</v>
      </c>
      <c r="D301" s="155" t="s">
        <v>120</v>
      </c>
      <c r="E301" s="156" t="s">
        <v>597</v>
      </c>
      <c r="F301" s="157" t="s">
        <v>598</v>
      </c>
      <c r="G301" s="158" t="s">
        <v>236</v>
      </c>
      <c r="H301" s="159">
        <v>46</v>
      </c>
      <c r="I301" s="160"/>
      <c r="J301" s="161">
        <f>ROUND(I301*H301,2)</f>
        <v>0</v>
      </c>
      <c r="K301" s="162"/>
      <c r="L301" s="35"/>
      <c r="M301" s="163" t="s">
        <v>3</v>
      </c>
      <c r="N301" s="164" t="s">
        <v>46</v>
      </c>
      <c r="O301" s="55"/>
      <c r="P301" s="165">
        <f>O301*H301</f>
        <v>0</v>
      </c>
      <c r="Q301" s="165">
        <v>0</v>
      </c>
      <c r="R301" s="165">
        <f>Q301*H301</f>
        <v>0</v>
      </c>
      <c r="S301" s="165">
        <v>0</v>
      </c>
      <c r="T301" s="166">
        <f>S301*H301</f>
        <v>0</v>
      </c>
      <c r="U301" s="34"/>
      <c r="V301" s="34"/>
      <c r="W301" s="34"/>
      <c r="X301" s="34"/>
      <c r="Y301" s="34"/>
      <c r="Z301" s="34"/>
      <c r="AA301" s="34"/>
      <c r="AB301" s="34"/>
      <c r="AC301" s="34"/>
      <c r="AD301" s="34"/>
      <c r="AE301" s="34"/>
      <c r="AR301" s="167" t="s">
        <v>124</v>
      </c>
      <c r="AT301" s="167" t="s">
        <v>120</v>
      </c>
      <c r="AU301" s="167" t="s">
        <v>84</v>
      </c>
      <c r="AY301" s="19" t="s">
        <v>118</v>
      </c>
      <c r="BE301" s="168">
        <f>IF(N301="základní",J301,0)</f>
        <v>0</v>
      </c>
      <c r="BF301" s="168">
        <f>IF(N301="snížená",J301,0)</f>
        <v>0</v>
      </c>
      <c r="BG301" s="168">
        <f>IF(N301="zákl. přenesená",J301,0)</f>
        <v>0</v>
      </c>
      <c r="BH301" s="168">
        <f>IF(N301="sníž. přenesená",J301,0)</f>
        <v>0</v>
      </c>
      <c r="BI301" s="168">
        <f>IF(N301="nulová",J301,0)</f>
        <v>0</v>
      </c>
      <c r="BJ301" s="19" t="s">
        <v>22</v>
      </c>
      <c r="BK301" s="168">
        <f>ROUND(I301*H301,2)</f>
        <v>0</v>
      </c>
      <c r="BL301" s="19" t="s">
        <v>124</v>
      </c>
      <c r="BM301" s="167" t="s">
        <v>599</v>
      </c>
    </row>
    <row r="302" spans="1:65" s="2" customFormat="1" ht="11.25">
      <c r="A302" s="34"/>
      <c r="B302" s="35"/>
      <c r="C302" s="34"/>
      <c r="D302" s="169" t="s">
        <v>126</v>
      </c>
      <c r="E302" s="34"/>
      <c r="F302" s="170" t="s">
        <v>598</v>
      </c>
      <c r="G302" s="34"/>
      <c r="H302" s="34"/>
      <c r="I302" s="93"/>
      <c r="J302" s="34"/>
      <c r="K302" s="34"/>
      <c r="L302" s="35"/>
      <c r="M302" s="171"/>
      <c r="N302" s="172"/>
      <c r="O302" s="55"/>
      <c r="P302" s="55"/>
      <c r="Q302" s="55"/>
      <c r="R302" s="55"/>
      <c r="S302" s="55"/>
      <c r="T302" s="56"/>
      <c r="U302" s="34"/>
      <c r="V302" s="34"/>
      <c r="W302" s="34"/>
      <c r="X302" s="34"/>
      <c r="Y302" s="34"/>
      <c r="Z302" s="34"/>
      <c r="AA302" s="34"/>
      <c r="AB302" s="34"/>
      <c r="AC302" s="34"/>
      <c r="AD302" s="34"/>
      <c r="AE302" s="34"/>
      <c r="AT302" s="19" t="s">
        <v>126</v>
      </c>
      <c r="AU302" s="19" t="s">
        <v>84</v>
      </c>
    </row>
    <row r="303" spans="1:65" s="13" customFormat="1" ht="11.25">
      <c r="B303" s="173"/>
      <c r="D303" s="169" t="s">
        <v>127</v>
      </c>
      <c r="E303" s="174" t="s">
        <v>3</v>
      </c>
      <c r="F303" s="175" t="s">
        <v>600</v>
      </c>
      <c r="H303" s="176">
        <v>46</v>
      </c>
      <c r="I303" s="177"/>
      <c r="L303" s="173"/>
      <c r="M303" s="178"/>
      <c r="N303" s="179"/>
      <c r="O303" s="179"/>
      <c r="P303" s="179"/>
      <c r="Q303" s="179"/>
      <c r="R303" s="179"/>
      <c r="S303" s="179"/>
      <c r="T303" s="180"/>
      <c r="AT303" s="174" t="s">
        <v>127</v>
      </c>
      <c r="AU303" s="174" t="s">
        <v>84</v>
      </c>
      <c r="AV303" s="13" t="s">
        <v>84</v>
      </c>
      <c r="AW303" s="13" t="s">
        <v>37</v>
      </c>
      <c r="AX303" s="13" t="s">
        <v>22</v>
      </c>
      <c r="AY303" s="174" t="s">
        <v>118</v>
      </c>
    </row>
    <row r="304" spans="1:65" s="2" customFormat="1" ht="16.5" customHeight="1">
      <c r="A304" s="34"/>
      <c r="B304" s="154"/>
      <c r="C304" s="155" t="s">
        <v>601</v>
      </c>
      <c r="D304" s="155" t="s">
        <v>120</v>
      </c>
      <c r="E304" s="156" t="s">
        <v>602</v>
      </c>
      <c r="F304" s="157" t="s">
        <v>603</v>
      </c>
      <c r="G304" s="158" t="s">
        <v>236</v>
      </c>
      <c r="H304" s="159">
        <v>192</v>
      </c>
      <c r="I304" s="160"/>
      <c r="J304" s="161">
        <f>ROUND(I304*H304,2)</f>
        <v>0</v>
      </c>
      <c r="K304" s="162"/>
      <c r="L304" s="35"/>
      <c r="M304" s="163" t="s">
        <v>3</v>
      </c>
      <c r="N304" s="164" t="s">
        <v>46</v>
      </c>
      <c r="O304" s="55"/>
      <c r="P304" s="165">
        <f>O304*H304</f>
        <v>0</v>
      </c>
      <c r="Q304" s="165">
        <v>0</v>
      </c>
      <c r="R304" s="165">
        <f>Q304*H304</f>
        <v>0</v>
      </c>
      <c r="S304" s="165">
        <v>0</v>
      </c>
      <c r="T304" s="166">
        <f>S304*H304</f>
        <v>0</v>
      </c>
      <c r="U304" s="34"/>
      <c r="V304" s="34"/>
      <c r="W304" s="34"/>
      <c r="X304" s="34"/>
      <c r="Y304" s="34"/>
      <c r="Z304" s="34"/>
      <c r="AA304" s="34"/>
      <c r="AB304" s="34"/>
      <c r="AC304" s="34"/>
      <c r="AD304" s="34"/>
      <c r="AE304" s="34"/>
      <c r="AR304" s="167" t="s">
        <v>124</v>
      </c>
      <c r="AT304" s="167" t="s">
        <v>120</v>
      </c>
      <c r="AU304" s="167" t="s">
        <v>84</v>
      </c>
      <c r="AY304" s="19" t="s">
        <v>118</v>
      </c>
      <c r="BE304" s="168">
        <f>IF(N304="základní",J304,0)</f>
        <v>0</v>
      </c>
      <c r="BF304" s="168">
        <f>IF(N304="snížená",J304,0)</f>
        <v>0</v>
      </c>
      <c r="BG304" s="168">
        <f>IF(N304="zákl. přenesená",J304,0)</f>
        <v>0</v>
      </c>
      <c r="BH304" s="168">
        <f>IF(N304="sníž. přenesená",J304,0)</f>
        <v>0</v>
      </c>
      <c r="BI304" s="168">
        <f>IF(N304="nulová",J304,0)</f>
        <v>0</v>
      </c>
      <c r="BJ304" s="19" t="s">
        <v>22</v>
      </c>
      <c r="BK304" s="168">
        <f>ROUND(I304*H304,2)</f>
        <v>0</v>
      </c>
      <c r="BL304" s="19" t="s">
        <v>124</v>
      </c>
      <c r="BM304" s="167" t="s">
        <v>604</v>
      </c>
    </row>
    <row r="305" spans="1:65" s="2" customFormat="1" ht="11.25">
      <c r="A305" s="34"/>
      <c r="B305" s="35"/>
      <c r="C305" s="34"/>
      <c r="D305" s="169" t="s">
        <v>126</v>
      </c>
      <c r="E305" s="34"/>
      <c r="F305" s="170" t="s">
        <v>603</v>
      </c>
      <c r="G305" s="34"/>
      <c r="H305" s="34"/>
      <c r="I305" s="93"/>
      <c r="J305" s="34"/>
      <c r="K305" s="34"/>
      <c r="L305" s="35"/>
      <c r="M305" s="171"/>
      <c r="N305" s="172"/>
      <c r="O305" s="55"/>
      <c r="P305" s="55"/>
      <c r="Q305" s="55"/>
      <c r="R305" s="55"/>
      <c r="S305" s="55"/>
      <c r="T305" s="56"/>
      <c r="U305" s="34"/>
      <c r="V305" s="34"/>
      <c r="W305" s="34"/>
      <c r="X305" s="34"/>
      <c r="Y305" s="34"/>
      <c r="Z305" s="34"/>
      <c r="AA305" s="34"/>
      <c r="AB305" s="34"/>
      <c r="AC305" s="34"/>
      <c r="AD305" s="34"/>
      <c r="AE305" s="34"/>
      <c r="AT305" s="19" t="s">
        <v>126</v>
      </c>
      <c r="AU305" s="19" t="s">
        <v>84</v>
      </c>
    </row>
    <row r="306" spans="1:65" s="2" customFormat="1" ht="21.75" customHeight="1">
      <c r="A306" s="34"/>
      <c r="B306" s="154"/>
      <c r="C306" s="155" t="s">
        <v>406</v>
      </c>
      <c r="D306" s="155" t="s">
        <v>120</v>
      </c>
      <c r="E306" s="156" t="s">
        <v>605</v>
      </c>
      <c r="F306" s="157" t="s">
        <v>606</v>
      </c>
      <c r="G306" s="158" t="s">
        <v>236</v>
      </c>
      <c r="H306" s="159">
        <v>197</v>
      </c>
      <c r="I306" s="160"/>
      <c r="J306" s="161">
        <f>ROUND(I306*H306,2)</f>
        <v>0</v>
      </c>
      <c r="K306" s="162"/>
      <c r="L306" s="35"/>
      <c r="M306" s="163" t="s">
        <v>3</v>
      </c>
      <c r="N306" s="164" t="s">
        <v>46</v>
      </c>
      <c r="O306" s="55"/>
      <c r="P306" s="165">
        <f>O306*H306</f>
        <v>0</v>
      </c>
      <c r="Q306" s="165">
        <v>0</v>
      </c>
      <c r="R306" s="165">
        <f>Q306*H306</f>
        <v>0</v>
      </c>
      <c r="S306" s="165">
        <v>0</v>
      </c>
      <c r="T306" s="166">
        <f>S306*H306</f>
        <v>0</v>
      </c>
      <c r="U306" s="34"/>
      <c r="V306" s="34"/>
      <c r="W306" s="34"/>
      <c r="X306" s="34"/>
      <c r="Y306" s="34"/>
      <c r="Z306" s="34"/>
      <c r="AA306" s="34"/>
      <c r="AB306" s="34"/>
      <c r="AC306" s="34"/>
      <c r="AD306" s="34"/>
      <c r="AE306" s="34"/>
      <c r="AR306" s="167" t="s">
        <v>124</v>
      </c>
      <c r="AT306" s="167" t="s">
        <v>120</v>
      </c>
      <c r="AU306" s="167" t="s">
        <v>84</v>
      </c>
      <c r="AY306" s="19" t="s">
        <v>118</v>
      </c>
      <c r="BE306" s="168">
        <f>IF(N306="základní",J306,0)</f>
        <v>0</v>
      </c>
      <c r="BF306" s="168">
        <f>IF(N306="snížená",J306,0)</f>
        <v>0</v>
      </c>
      <c r="BG306" s="168">
        <f>IF(N306="zákl. přenesená",J306,0)</f>
        <v>0</v>
      </c>
      <c r="BH306" s="168">
        <f>IF(N306="sníž. přenesená",J306,0)</f>
        <v>0</v>
      </c>
      <c r="BI306" s="168">
        <f>IF(N306="nulová",J306,0)</f>
        <v>0</v>
      </c>
      <c r="BJ306" s="19" t="s">
        <v>22</v>
      </c>
      <c r="BK306" s="168">
        <f>ROUND(I306*H306,2)</f>
        <v>0</v>
      </c>
      <c r="BL306" s="19" t="s">
        <v>124</v>
      </c>
      <c r="BM306" s="167" t="s">
        <v>607</v>
      </c>
    </row>
    <row r="307" spans="1:65" s="2" customFormat="1" ht="11.25">
      <c r="A307" s="34"/>
      <c r="B307" s="35"/>
      <c r="C307" s="34"/>
      <c r="D307" s="169" t="s">
        <v>126</v>
      </c>
      <c r="E307" s="34"/>
      <c r="F307" s="170" t="s">
        <v>606</v>
      </c>
      <c r="G307" s="34"/>
      <c r="H307" s="34"/>
      <c r="I307" s="93"/>
      <c r="J307" s="34"/>
      <c r="K307" s="34"/>
      <c r="L307" s="35"/>
      <c r="M307" s="171"/>
      <c r="N307" s="172"/>
      <c r="O307" s="55"/>
      <c r="P307" s="55"/>
      <c r="Q307" s="55"/>
      <c r="R307" s="55"/>
      <c r="S307" s="55"/>
      <c r="T307" s="56"/>
      <c r="U307" s="34"/>
      <c r="V307" s="34"/>
      <c r="W307" s="34"/>
      <c r="X307" s="34"/>
      <c r="Y307" s="34"/>
      <c r="Z307" s="34"/>
      <c r="AA307" s="34"/>
      <c r="AB307" s="34"/>
      <c r="AC307" s="34"/>
      <c r="AD307" s="34"/>
      <c r="AE307" s="34"/>
      <c r="AT307" s="19" t="s">
        <v>126</v>
      </c>
      <c r="AU307" s="19" t="s">
        <v>84</v>
      </c>
    </row>
    <row r="308" spans="1:65" s="13" customFormat="1" ht="11.25">
      <c r="B308" s="173"/>
      <c r="D308" s="169" t="s">
        <v>127</v>
      </c>
      <c r="E308" s="174" t="s">
        <v>3</v>
      </c>
      <c r="F308" s="175" t="s">
        <v>608</v>
      </c>
      <c r="H308" s="176">
        <v>197</v>
      </c>
      <c r="I308" s="177"/>
      <c r="L308" s="173"/>
      <c r="M308" s="178"/>
      <c r="N308" s="179"/>
      <c r="O308" s="179"/>
      <c r="P308" s="179"/>
      <c r="Q308" s="179"/>
      <c r="R308" s="179"/>
      <c r="S308" s="179"/>
      <c r="T308" s="180"/>
      <c r="AT308" s="174" t="s">
        <v>127</v>
      </c>
      <c r="AU308" s="174" t="s">
        <v>84</v>
      </c>
      <c r="AV308" s="13" t="s">
        <v>84</v>
      </c>
      <c r="AW308" s="13" t="s">
        <v>37</v>
      </c>
      <c r="AX308" s="13" t="s">
        <v>22</v>
      </c>
      <c r="AY308" s="174" t="s">
        <v>118</v>
      </c>
    </row>
    <row r="309" spans="1:65" s="2" customFormat="1" ht="33" customHeight="1">
      <c r="A309" s="34"/>
      <c r="B309" s="154"/>
      <c r="C309" s="155" t="s">
        <v>412</v>
      </c>
      <c r="D309" s="155" t="s">
        <v>120</v>
      </c>
      <c r="E309" s="156" t="s">
        <v>609</v>
      </c>
      <c r="F309" s="157" t="s">
        <v>610</v>
      </c>
      <c r="G309" s="158" t="s">
        <v>384</v>
      </c>
      <c r="H309" s="159">
        <v>1</v>
      </c>
      <c r="I309" s="160"/>
      <c r="J309" s="161">
        <f>ROUND(I309*H309,2)</f>
        <v>0</v>
      </c>
      <c r="K309" s="162"/>
      <c r="L309" s="35"/>
      <c r="M309" s="163" t="s">
        <v>3</v>
      </c>
      <c r="N309" s="164" t="s">
        <v>46</v>
      </c>
      <c r="O309" s="55"/>
      <c r="P309" s="165">
        <f>O309*H309</f>
        <v>0</v>
      </c>
      <c r="Q309" s="165">
        <v>0</v>
      </c>
      <c r="R309" s="165">
        <f>Q309*H309</f>
        <v>0</v>
      </c>
      <c r="S309" s="165">
        <v>0</v>
      </c>
      <c r="T309" s="166">
        <f>S309*H309</f>
        <v>0</v>
      </c>
      <c r="U309" s="34"/>
      <c r="V309" s="34"/>
      <c r="W309" s="34"/>
      <c r="X309" s="34"/>
      <c r="Y309" s="34"/>
      <c r="Z309" s="34"/>
      <c r="AA309" s="34"/>
      <c r="AB309" s="34"/>
      <c r="AC309" s="34"/>
      <c r="AD309" s="34"/>
      <c r="AE309" s="34"/>
      <c r="AR309" s="167" t="s">
        <v>124</v>
      </c>
      <c r="AT309" s="167" t="s">
        <v>120</v>
      </c>
      <c r="AU309" s="167" t="s">
        <v>84</v>
      </c>
      <c r="AY309" s="19" t="s">
        <v>118</v>
      </c>
      <c r="BE309" s="168">
        <f>IF(N309="základní",J309,0)</f>
        <v>0</v>
      </c>
      <c r="BF309" s="168">
        <f>IF(N309="snížená",J309,0)</f>
        <v>0</v>
      </c>
      <c r="BG309" s="168">
        <f>IF(N309="zákl. přenesená",J309,0)</f>
        <v>0</v>
      </c>
      <c r="BH309" s="168">
        <f>IF(N309="sníž. přenesená",J309,0)</f>
        <v>0</v>
      </c>
      <c r="BI309" s="168">
        <f>IF(N309="nulová",J309,0)</f>
        <v>0</v>
      </c>
      <c r="BJ309" s="19" t="s">
        <v>22</v>
      </c>
      <c r="BK309" s="168">
        <f>ROUND(I309*H309,2)</f>
        <v>0</v>
      </c>
      <c r="BL309" s="19" t="s">
        <v>124</v>
      </c>
      <c r="BM309" s="167" t="s">
        <v>611</v>
      </c>
    </row>
    <row r="310" spans="1:65" s="2" customFormat="1" ht="29.25">
      <c r="A310" s="34"/>
      <c r="B310" s="35"/>
      <c r="C310" s="34"/>
      <c r="D310" s="169" t="s">
        <v>126</v>
      </c>
      <c r="E310" s="34"/>
      <c r="F310" s="170" t="s">
        <v>610</v>
      </c>
      <c r="G310" s="34"/>
      <c r="H310" s="34"/>
      <c r="I310" s="93"/>
      <c r="J310" s="34"/>
      <c r="K310" s="34"/>
      <c r="L310" s="35"/>
      <c r="M310" s="171"/>
      <c r="N310" s="172"/>
      <c r="O310" s="55"/>
      <c r="P310" s="55"/>
      <c r="Q310" s="55"/>
      <c r="R310" s="55"/>
      <c r="S310" s="55"/>
      <c r="T310" s="56"/>
      <c r="U310" s="34"/>
      <c r="V310" s="34"/>
      <c r="W310" s="34"/>
      <c r="X310" s="34"/>
      <c r="Y310" s="34"/>
      <c r="Z310" s="34"/>
      <c r="AA310" s="34"/>
      <c r="AB310" s="34"/>
      <c r="AC310" s="34"/>
      <c r="AD310" s="34"/>
      <c r="AE310" s="34"/>
      <c r="AT310" s="19" t="s">
        <v>126</v>
      </c>
      <c r="AU310" s="19" t="s">
        <v>84</v>
      </c>
    </row>
    <row r="311" spans="1:65" s="2" customFormat="1" ht="21.75" customHeight="1">
      <c r="A311" s="34"/>
      <c r="B311" s="154"/>
      <c r="C311" s="155" t="s">
        <v>612</v>
      </c>
      <c r="D311" s="155" t="s">
        <v>120</v>
      </c>
      <c r="E311" s="156" t="s">
        <v>613</v>
      </c>
      <c r="F311" s="157" t="s">
        <v>614</v>
      </c>
      <c r="G311" s="158" t="s">
        <v>384</v>
      </c>
      <c r="H311" s="159">
        <v>1</v>
      </c>
      <c r="I311" s="160"/>
      <c r="J311" s="161">
        <f>ROUND(I311*H311,2)</f>
        <v>0</v>
      </c>
      <c r="K311" s="162"/>
      <c r="L311" s="35"/>
      <c r="M311" s="163" t="s">
        <v>3</v>
      </c>
      <c r="N311" s="164" t="s">
        <v>46</v>
      </c>
      <c r="O311" s="55"/>
      <c r="P311" s="165">
        <f>O311*H311</f>
        <v>0</v>
      </c>
      <c r="Q311" s="165">
        <v>0</v>
      </c>
      <c r="R311" s="165">
        <f>Q311*H311</f>
        <v>0</v>
      </c>
      <c r="S311" s="165">
        <v>0</v>
      </c>
      <c r="T311" s="166">
        <f>S311*H311</f>
        <v>0</v>
      </c>
      <c r="U311" s="34"/>
      <c r="V311" s="34"/>
      <c r="W311" s="34"/>
      <c r="X311" s="34"/>
      <c r="Y311" s="34"/>
      <c r="Z311" s="34"/>
      <c r="AA311" s="34"/>
      <c r="AB311" s="34"/>
      <c r="AC311" s="34"/>
      <c r="AD311" s="34"/>
      <c r="AE311" s="34"/>
      <c r="AR311" s="167" t="s">
        <v>124</v>
      </c>
      <c r="AT311" s="167" t="s">
        <v>120</v>
      </c>
      <c r="AU311" s="167" t="s">
        <v>84</v>
      </c>
      <c r="AY311" s="19" t="s">
        <v>118</v>
      </c>
      <c r="BE311" s="168">
        <f>IF(N311="základní",J311,0)</f>
        <v>0</v>
      </c>
      <c r="BF311" s="168">
        <f>IF(N311="snížená",J311,0)</f>
        <v>0</v>
      </c>
      <c r="BG311" s="168">
        <f>IF(N311="zákl. přenesená",J311,0)</f>
        <v>0</v>
      </c>
      <c r="BH311" s="168">
        <f>IF(N311="sníž. přenesená",J311,0)</f>
        <v>0</v>
      </c>
      <c r="BI311" s="168">
        <f>IF(N311="nulová",J311,0)</f>
        <v>0</v>
      </c>
      <c r="BJ311" s="19" t="s">
        <v>22</v>
      </c>
      <c r="BK311" s="168">
        <f>ROUND(I311*H311,2)</f>
        <v>0</v>
      </c>
      <c r="BL311" s="19" t="s">
        <v>124</v>
      </c>
      <c r="BM311" s="167" t="s">
        <v>615</v>
      </c>
    </row>
    <row r="312" spans="1:65" s="2" customFormat="1" ht="11.25">
      <c r="A312" s="34"/>
      <c r="B312" s="35"/>
      <c r="C312" s="34"/>
      <c r="D312" s="169" t="s">
        <v>126</v>
      </c>
      <c r="E312" s="34"/>
      <c r="F312" s="170" t="s">
        <v>614</v>
      </c>
      <c r="G312" s="34"/>
      <c r="H312" s="34"/>
      <c r="I312" s="93"/>
      <c r="J312" s="34"/>
      <c r="K312" s="34"/>
      <c r="L312" s="35"/>
      <c r="M312" s="171"/>
      <c r="N312" s="172"/>
      <c r="O312" s="55"/>
      <c r="P312" s="55"/>
      <c r="Q312" s="55"/>
      <c r="R312" s="55"/>
      <c r="S312" s="55"/>
      <c r="T312" s="56"/>
      <c r="U312" s="34"/>
      <c r="V312" s="34"/>
      <c r="W312" s="34"/>
      <c r="X312" s="34"/>
      <c r="Y312" s="34"/>
      <c r="Z312" s="34"/>
      <c r="AA312" s="34"/>
      <c r="AB312" s="34"/>
      <c r="AC312" s="34"/>
      <c r="AD312" s="34"/>
      <c r="AE312" s="34"/>
      <c r="AT312" s="19" t="s">
        <v>126</v>
      </c>
      <c r="AU312" s="19" t="s">
        <v>84</v>
      </c>
    </row>
    <row r="313" spans="1:65" s="2" customFormat="1" ht="16.5" customHeight="1">
      <c r="A313" s="34"/>
      <c r="B313" s="154"/>
      <c r="C313" s="155" t="s">
        <v>616</v>
      </c>
      <c r="D313" s="155" t="s">
        <v>120</v>
      </c>
      <c r="E313" s="156" t="s">
        <v>617</v>
      </c>
      <c r="F313" s="157" t="s">
        <v>618</v>
      </c>
      <c r="G313" s="158" t="s">
        <v>251</v>
      </c>
      <c r="H313" s="159">
        <v>11</v>
      </c>
      <c r="I313" s="160"/>
      <c r="J313" s="161">
        <f>ROUND(I313*H313,2)</f>
        <v>0</v>
      </c>
      <c r="K313" s="162"/>
      <c r="L313" s="35"/>
      <c r="M313" s="163" t="s">
        <v>3</v>
      </c>
      <c r="N313" s="164" t="s">
        <v>46</v>
      </c>
      <c r="O313" s="55"/>
      <c r="P313" s="165">
        <f>O313*H313</f>
        <v>0</v>
      </c>
      <c r="Q313" s="165">
        <v>0.12303</v>
      </c>
      <c r="R313" s="165">
        <f>Q313*H313</f>
        <v>1.3533299999999999</v>
      </c>
      <c r="S313" s="165">
        <v>0</v>
      </c>
      <c r="T313" s="166">
        <f>S313*H313</f>
        <v>0</v>
      </c>
      <c r="U313" s="34"/>
      <c r="V313" s="34"/>
      <c r="W313" s="34"/>
      <c r="X313" s="34"/>
      <c r="Y313" s="34"/>
      <c r="Z313" s="34"/>
      <c r="AA313" s="34"/>
      <c r="AB313" s="34"/>
      <c r="AC313" s="34"/>
      <c r="AD313" s="34"/>
      <c r="AE313" s="34"/>
      <c r="AR313" s="167" t="s">
        <v>124</v>
      </c>
      <c r="AT313" s="167" t="s">
        <v>120</v>
      </c>
      <c r="AU313" s="167" t="s">
        <v>84</v>
      </c>
      <c r="AY313" s="19" t="s">
        <v>118</v>
      </c>
      <c r="BE313" s="168">
        <f>IF(N313="základní",J313,0)</f>
        <v>0</v>
      </c>
      <c r="BF313" s="168">
        <f>IF(N313="snížená",J313,0)</f>
        <v>0</v>
      </c>
      <c r="BG313" s="168">
        <f>IF(N313="zákl. přenesená",J313,0)</f>
        <v>0</v>
      </c>
      <c r="BH313" s="168">
        <f>IF(N313="sníž. přenesená",J313,0)</f>
        <v>0</v>
      </c>
      <c r="BI313" s="168">
        <f>IF(N313="nulová",J313,0)</f>
        <v>0</v>
      </c>
      <c r="BJ313" s="19" t="s">
        <v>22</v>
      </c>
      <c r="BK313" s="168">
        <f>ROUND(I313*H313,2)</f>
        <v>0</v>
      </c>
      <c r="BL313" s="19" t="s">
        <v>124</v>
      </c>
      <c r="BM313" s="167" t="s">
        <v>619</v>
      </c>
    </row>
    <row r="314" spans="1:65" s="2" customFormat="1" ht="11.25">
      <c r="A314" s="34"/>
      <c r="B314" s="35"/>
      <c r="C314" s="34"/>
      <c r="D314" s="169" t="s">
        <v>126</v>
      </c>
      <c r="E314" s="34"/>
      <c r="F314" s="170" t="s">
        <v>618</v>
      </c>
      <c r="G314" s="34"/>
      <c r="H314" s="34"/>
      <c r="I314" s="93"/>
      <c r="J314" s="34"/>
      <c r="K314" s="34"/>
      <c r="L314" s="35"/>
      <c r="M314" s="171"/>
      <c r="N314" s="172"/>
      <c r="O314" s="55"/>
      <c r="P314" s="55"/>
      <c r="Q314" s="55"/>
      <c r="R314" s="55"/>
      <c r="S314" s="55"/>
      <c r="T314" s="56"/>
      <c r="U314" s="34"/>
      <c r="V314" s="34"/>
      <c r="W314" s="34"/>
      <c r="X314" s="34"/>
      <c r="Y314" s="34"/>
      <c r="Z314" s="34"/>
      <c r="AA314" s="34"/>
      <c r="AB314" s="34"/>
      <c r="AC314" s="34"/>
      <c r="AD314" s="34"/>
      <c r="AE314" s="34"/>
      <c r="AT314" s="19" t="s">
        <v>126</v>
      </c>
      <c r="AU314" s="19" t="s">
        <v>84</v>
      </c>
    </row>
    <row r="315" spans="1:65" s="13" customFormat="1" ht="11.25">
      <c r="B315" s="173"/>
      <c r="D315" s="169" t="s">
        <v>127</v>
      </c>
      <c r="E315" s="174" t="s">
        <v>3</v>
      </c>
      <c r="F315" s="175" t="s">
        <v>620</v>
      </c>
      <c r="H315" s="176">
        <v>11</v>
      </c>
      <c r="I315" s="177"/>
      <c r="L315" s="173"/>
      <c r="M315" s="178"/>
      <c r="N315" s="179"/>
      <c r="O315" s="179"/>
      <c r="P315" s="179"/>
      <c r="Q315" s="179"/>
      <c r="R315" s="179"/>
      <c r="S315" s="179"/>
      <c r="T315" s="180"/>
      <c r="AT315" s="174" t="s">
        <v>127</v>
      </c>
      <c r="AU315" s="174" t="s">
        <v>84</v>
      </c>
      <c r="AV315" s="13" t="s">
        <v>84</v>
      </c>
      <c r="AW315" s="13" t="s">
        <v>37</v>
      </c>
      <c r="AX315" s="13" t="s">
        <v>22</v>
      </c>
      <c r="AY315" s="174" t="s">
        <v>118</v>
      </c>
    </row>
    <row r="316" spans="1:65" s="14" customFormat="1" ht="11.25">
      <c r="B316" s="181"/>
      <c r="D316" s="169" t="s">
        <v>127</v>
      </c>
      <c r="E316" s="182" t="s">
        <v>3</v>
      </c>
      <c r="F316" s="183" t="s">
        <v>422</v>
      </c>
      <c r="H316" s="182" t="s">
        <v>3</v>
      </c>
      <c r="I316" s="184"/>
      <c r="L316" s="181"/>
      <c r="M316" s="185"/>
      <c r="N316" s="186"/>
      <c r="O316" s="186"/>
      <c r="P316" s="186"/>
      <c r="Q316" s="186"/>
      <c r="R316" s="186"/>
      <c r="S316" s="186"/>
      <c r="T316" s="187"/>
      <c r="AT316" s="182" t="s">
        <v>127</v>
      </c>
      <c r="AU316" s="182" t="s">
        <v>84</v>
      </c>
      <c r="AV316" s="14" t="s">
        <v>22</v>
      </c>
      <c r="AW316" s="14" t="s">
        <v>37</v>
      </c>
      <c r="AX316" s="14" t="s">
        <v>75</v>
      </c>
      <c r="AY316" s="182" t="s">
        <v>118</v>
      </c>
    </row>
    <row r="317" spans="1:65" s="2" customFormat="1" ht="21.75" customHeight="1">
      <c r="A317" s="34"/>
      <c r="B317" s="154"/>
      <c r="C317" s="204" t="s">
        <v>621</v>
      </c>
      <c r="D317" s="204" t="s">
        <v>203</v>
      </c>
      <c r="E317" s="205" t="s">
        <v>622</v>
      </c>
      <c r="F317" s="206" t="s">
        <v>623</v>
      </c>
      <c r="G317" s="207" t="s">
        <v>251</v>
      </c>
      <c r="H317" s="208">
        <v>11</v>
      </c>
      <c r="I317" s="209"/>
      <c r="J317" s="210">
        <f>ROUND(I317*H317,2)</f>
        <v>0</v>
      </c>
      <c r="K317" s="211"/>
      <c r="L317" s="212"/>
      <c r="M317" s="213" t="s">
        <v>3</v>
      </c>
      <c r="N317" s="214" t="s">
        <v>46</v>
      </c>
      <c r="O317" s="55"/>
      <c r="P317" s="165">
        <f>O317*H317</f>
        <v>0</v>
      </c>
      <c r="Q317" s="165">
        <v>1.3299999999999999E-2</v>
      </c>
      <c r="R317" s="165">
        <f>Q317*H317</f>
        <v>0.14629999999999999</v>
      </c>
      <c r="S317" s="165">
        <v>0</v>
      </c>
      <c r="T317" s="166">
        <f>S317*H317</f>
        <v>0</v>
      </c>
      <c r="U317" s="34"/>
      <c r="V317" s="34"/>
      <c r="W317" s="34"/>
      <c r="X317" s="34"/>
      <c r="Y317" s="34"/>
      <c r="Z317" s="34"/>
      <c r="AA317" s="34"/>
      <c r="AB317" s="34"/>
      <c r="AC317" s="34"/>
      <c r="AD317" s="34"/>
      <c r="AE317" s="34"/>
      <c r="AR317" s="167" t="s">
        <v>170</v>
      </c>
      <c r="AT317" s="167" t="s">
        <v>203</v>
      </c>
      <c r="AU317" s="167" t="s">
        <v>84</v>
      </c>
      <c r="AY317" s="19" t="s">
        <v>118</v>
      </c>
      <c r="BE317" s="168">
        <f>IF(N317="základní",J317,0)</f>
        <v>0</v>
      </c>
      <c r="BF317" s="168">
        <f>IF(N317="snížená",J317,0)</f>
        <v>0</v>
      </c>
      <c r="BG317" s="168">
        <f>IF(N317="zákl. přenesená",J317,0)</f>
        <v>0</v>
      </c>
      <c r="BH317" s="168">
        <f>IF(N317="sníž. přenesená",J317,0)</f>
        <v>0</v>
      </c>
      <c r="BI317" s="168">
        <f>IF(N317="nulová",J317,0)</f>
        <v>0</v>
      </c>
      <c r="BJ317" s="19" t="s">
        <v>22</v>
      </c>
      <c r="BK317" s="168">
        <f>ROUND(I317*H317,2)</f>
        <v>0</v>
      </c>
      <c r="BL317" s="19" t="s">
        <v>124</v>
      </c>
      <c r="BM317" s="167" t="s">
        <v>624</v>
      </c>
    </row>
    <row r="318" spans="1:65" s="2" customFormat="1" ht="19.5">
      <c r="A318" s="34"/>
      <c r="B318" s="35"/>
      <c r="C318" s="34"/>
      <c r="D318" s="169" t="s">
        <v>126</v>
      </c>
      <c r="E318" s="34"/>
      <c r="F318" s="170" t="s">
        <v>623</v>
      </c>
      <c r="G318" s="34"/>
      <c r="H318" s="34"/>
      <c r="I318" s="93"/>
      <c r="J318" s="34"/>
      <c r="K318" s="34"/>
      <c r="L318" s="35"/>
      <c r="M318" s="171"/>
      <c r="N318" s="172"/>
      <c r="O318" s="55"/>
      <c r="P318" s="55"/>
      <c r="Q318" s="55"/>
      <c r="R318" s="55"/>
      <c r="S318" s="55"/>
      <c r="T318" s="56"/>
      <c r="U318" s="34"/>
      <c r="V318" s="34"/>
      <c r="W318" s="34"/>
      <c r="X318" s="34"/>
      <c r="Y318" s="34"/>
      <c r="Z318" s="34"/>
      <c r="AA318" s="34"/>
      <c r="AB318" s="34"/>
      <c r="AC318" s="34"/>
      <c r="AD318" s="34"/>
      <c r="AE318" s="34"/>
      <c r="AT318" s="19" t="s">
        <v>126</v>
      </c>
      <c r="AU318" s="19" t="s">
        <v>84</v>
      </c>
    </row>
    <row r="319" spans="1:65" s="2" customFormat="1" ht="16.5" customHeight="1">
      <c r="A319" s="34"/>
      <c r="B319" s="154"/>
      <c r="C319" s="155" t="s">
        <v>625</v>
      </c>
      <c r="D319" s="155" t="s">
        <v>120</v>
      </c>
      <c r="E319" s="156" t="s">
        <v>626</v>
      </c>
      <c r="F319" s="157" t="s">
        <v>627</v>
      </c>
      <c r="G319" s="158" t="s">
        <v>251</v>
      </c>
      <c r="H319" s="159">
        <v>1</v>
      </c>
      <c r="I319" s="160"/>
      <c r="J319" s="161">
        <f>ROUND(I319*H319,2)</f>
        <v>0</v>
      </c>
      <c r="K319" s="162"/>
      <c r="L319" s="35"/>
      <c r="M319" s="163" t="s">
        <v>3</v>
      </c>
      <c r="N319" s="164" t="s">
        <v>46</v>
      </c>
      <c r="O319" s="55"/>
      <c r="P319" s="165">
        <f>O319*H319</f>
        <v>0</v>
      </c>
      <c r="Q319" s="165">
        <v>0.32906000000000002</v>
      </c>
      <c r="R319" s="165">
        <f>Q319*H319</f>
        <v>0.32906000000000002</v>
      </c>
      <c r="S319" s="165">
        <v>0</v>
      </c>
      <c r="T319" s="166">
        <f>S319*H319</f>
        <v>0</v>
      </c>
      <c r="U319" s="34"/>
      <c r="V319" s="34"/>
      <c r="W319" s="34"/>
      <c r="X319" s="34"/>
      <c r="Y319" s="34"/>
      <c r="Z319" s="34"/>
      <c r="AA319" s="34"/>
      <c r="AB319" s="34"/>
      <c r="AC319" s="34"/>
      <c r="AD319" s="34"/>
      <c r="AE319" s="34"/>
      <c r="AR319" s="167" t="s">
        <v>124</v>
      </c>
      <c r="AT319" s="167" t="s">
        <v>120</v>
      </c>
      <c r="AU319" s="167" t="s">
        <v>84</v>
      </c>
      <c r="AY319" s="19" t="s">
        <v>118</v>
      </c>
      <c r="BE319" s="168">
        <f>IF(N319="základní",J319,0)</f>
        <v>0</v>
      </c>
      <c r="BF319" s="168">
        <f>IF(N319="snížená",J319,0)</f>
        <v>0</v>
      </c>
      <c r="BG319" s="168">
        <f>IF(N319="zákl. přenesená",J319,0)</f>
        <v>0</v>
      </c>
      <c r="BH319" s="168">
        <f>IF(N319="sníž. přenesená",J319,0)</f>
        <v>0</v>
      </c>
      <c r="BI319" s="168">
        <f>IF(N319="nulová",J319,0)</f>
        <v>0</v>
      </c>
      <c r="BJ319" s="19" t="s">
        <v>22</v>
      </c>
      <c r="BK319" s="168">
        <f>ROUND(I319*H319,2)</f>
        <v>0</v>
      </c>
      <c r="BL319" s="19" t="s">
        <v>124</v>
      </c>
      <c r="BM319" s="167" t="s">
        <v>628</v>
      </c>
    </row>
    <row r="320" spans="1:65" s="2" customFormat="1" ht="11.25">
      <c r="A320" s="34"/>
      <c r="B320" s="35"/>
      <c r="C320" s="34"/>
      <c r="D320" s="169" t="s">
        <v>126</v>
      </c>
      <c r="E320" s="34"/>
      <c r="F320" s="170" t="s">
        <v>627</v>
      </c>
      <c r="G320" s="34"/>
      <c r="H320" s="34"/>
      <c r="I320" s="93"/>
      <c r="J320" s="34"/>
      <c r="K320" s="34"/>
      <c r="L320" s="35"/>
      <c r="M320" s="171"/>
      <c r="N320" s="172"/>
      <c r="O320" s="55"/>
      <c r="P320" s="55"/>
      <c r="Q320" s="55"/>
      <c r="R320" s="55"/>
      <c r="S320" s="55"/>
      <c r="T320" s="56"/>
      <c r="U320" s="34"/>
      <c r="V320" s="34"/>
      <c r="W320" s="34"/>
      <c r="X320" s="34"/>
      <c r="Y320" s="34"/>
      <c r="Z320" s="34"/>
      <c r="AA320" s="34"/>
      <c r="AB320" s="34"/>
      <c r="AC320" s="34"/>
      <c r="AD320" s="34"/>
      <c r="AE320" s="34"/>
      <c r="AT320" s="19" t="s">
        <v>126</v>
      </c>
      <c r="AU320" s="19" t="s">
        <v>84</v>
      </c>
    </row>
    <row r="321" spans="1:65" s="13" customFormat="1" ht="11.25">
      <c r="B321" s="173"/>
      <c r="D321" s="169" t="s">
        <v>127</v>
      </c>
      <c r="E321" s="174" t="s">
        <v>3</v>
      </c>
      <c r="F321" s="175" t="s">
        <v>531</v>
      </c>
      <c r="H321" s="176">
        <v>1</v>
      </c>
      <c r="I321" s="177"/>
      <c r="L321" s="173"/>
      <c r="M321" s="178"/>
      <c r="N321" s="179"/>
      <c r="O321" s="179"/>
      <c r="P321" s="179"/>
      <c r="Q321" s="179"/>
      <c r="R321" s="179"/>
      <c r="S321" s="179"/>
      <c r="T321" s="180"/>
      <c r="AT321" s="174" t="s">
        <v>127</v>
      </c>
      <c r="AU321" s="174" t="s">
        <v>84</v>
      </c>
      <c r="AV321" s="13" t="s">
        <v>84</v>
      </c>
      <c r="AW321" s="13" t="s">
        <v>37</v>
      </c>
      <c r="AX321" s="13" t="s">
        <v>22</v>
      </c>
      <c r="AY321" s="174" t="s">
        <v>118</v>
      </c>
    </row>
    <row r="322" spans="1:65" s="2" customFormat="1" ht="16.5" customHeight="1">
      <c r="A322" s="34"/>
      <c r="B322" s="154"/>
      <c r="C322" s="204" t="s">
        <v>629</v>
      </c>
      <c r="D322" s="204" t="s">
        <v>203</v>
      </c>
      <c r="E322" s="205" t="s">
        <v>630</v>
      </c>
      <c r="F322" s="206" t="s">
        <v>631</v>
      </c>
      <c r="G322" s="207" t="s">
        <v>251</v>
      </c>
      <c r="H322" s="208">
        <v>1</v>
      </c>
      <c r="I322" s="209"/>
      <c r="J322" s="210">
        <f>ROUND(I322*H322,2)</f>
        <v>0</v>
      </c>
      <c r="K322" s="211"/>
      <c r="L322" s="212"/>
      <c r="M322" s="213" t="s">
        <v>3</v>
      </c>
      <c r="N322" s="214" t="s">
        <v>46</v>
      </c>
      <c r="O322" s="55"/>
      <c r="P322" s="165">
        <f>O322*H322</f>
        <v>0</v>
      </c>
      <c r="Q322" s="165">
        <v>2.9499999999999998E-2</v>
      </c>
      <c r="R322" s="165">
        <f>Q322*H322</f>
        <v>2.9499999999999998E-2</v>
      </c>
      <c r="S322" s="165">
        <v>0</v>
      </c>
      <c r="T322" s="166">
        <f>S322*H322</f>
        <v>0</v>
      </c>
      <c r="U322" s="34"/>
      <c r="V322" s="34"/>
      <c r="W322" s="34"/>
      <c r="X322" s="34"/>
      <c r="Y322" s="34"/>
      <c r="Z322" s="34"/>
      <c r="AA322" s="34"/>
      <c r="AB322" s="34"/>
      <c r="AC322" s="34"/>
      <c r="AD322" s="34"/>
      <c r="AE322" s="34"/>
      <c r="AR322" s="167" t="s">
        <v>170</v>
      </c>
      <c r="AT322" s="167" t="s">
        <v>203</v>
      </c>
      <c r="AU322" s="167" t="s">
        <v>84</v>
      </c>
      <c r="AY322" s="19" t="s">
        <v>118</v>
      </c>
      <c r="BE322" s="168">
        <f>IF(N322="základní",J322,0)</f>
        <v>0</v>
      </c>
      <c r="BF322" s="168">
        <f>IF(N322="snížená",J322,0)</f>
        <v>0</v>
      </c>
      <c r="BG322" s="168">
        <f>IF(N322="zákl. přenesená",J322,0)</f>
        <v>0</v>
      </c>
      <c r="BH322" s="168">
        <f>IF(N322="sníž. přenesená",J322,0)</f>
        <v>0</v>
      </c>
      <c r="BI322" s="168">
        <f>IF(N322="nulová",J322,0)</f>
        <v>0</v>
      </c>
      <c r="BJ322" s="19" t="s">
        <v>22</v>
      </c>
      <c r="BK322" s="168">
        <f>ROUND(I322*H322,2)</f>
        <v>0</v>
      </c>
      <c r="BL322" s="19" t="s">
        <v>124</v>
      </c>
      <c r="BM322" s="167" t="s">
        <v>632</v>
      </c>
    </row>
    <row r="323" spans="1:65" s="2" customFormat="1" ht="11.25">
      <c r="A323" s="34"/>
      <c r="B323" s="35"/>
      <c r="C323" s="34"/>
      <c r="D323" s="169" t="s">
        <v>126</v>
      </c>
      <c r="E323" s="34"/>
      <c r="F323" s="170" t="s">
        <v>631</v>
      </c>
      <c r="G323" s="34"/>
      <c r="H323" s="34"/>
      <c r="I323" s="93"/>
      <c r="J323" s="34"/>
      <c r="K323" s="34"/>
      <c r="L323" s="35"/>
      <c r="M323" s="171"/>
      <c r="N323" s="172"/>
      <c r="O323" s="55"/>
      <c r="P323" s="55"/>
      <c r="Q323" s="55"/>
      <c r="R323" s="55"/>
      <c r="S323" s="55"/>
      <c r="T323" s="56"/>
      <c r="U323" s="34"/>
      <c r="V323" s="34"/>
      <c r="W323" s="34"/>
      <c r="X323" s="34"/>
      <c r="Y323" s="34"/>
      <c r="Z323" s="34"/>
      <c r="AA323" s="34"/>
      <c r="AB323" s="34"/>
      <c r="AC323" s="34"/>
      <c r="AD323" s="34"/>
      <c r="AE323" s="34"/>
      <c r="AT323" s="19" t="s">
        <v>126</v>
      </c>
      <c r="AU323" s="19" t="s">
        <v>84</v>
      </c>
    </row>
    <row r="324" spans="1:65" s="2" customFormat="1" ht="21.75" customHeight="1">
      <c r="A324" s="34"/>
      <c r="B324" s="154"/>
      <c r="C324" s="155" t="s">
        <v>633</v>
      </c>
      <c r="D324" s="155" t="s">
        <v>120</v>
      </c>
      <c r="E324" s="156" t="s">
        <v>634</v>
      </c>
      <c r="F324" s="157" t="s">
        <v>635</v>
      </c>
      <c r="G324" s="158" t="s">
        <v>251</v>
      </c>
      <c r="H324" s="159">
        <v>1</v>
      </c>
      <c r="I324" s="160"/>
      <c r="J324" s="161">
        <f>ROUND(I324*H324,2)</f>
        <v>0</v>
      </c>
      <c r="K324" s="162"/>
      <c r="L324" s="35"/>
      <c r="M324" s="163" t="s">
        <v>3</v>
      </c>
      <c r="N324" s="164" t="s">
        <v>46</v>
      </c>
      <c r="O324" s="55"/>
      <c r="P324" s="165">
        <f>O324*H324</f>
        <v>0</v>
      </c>
      <c r="Q324" s="165">
        <v>1.6000000000000001E-4</v>
      </c>
      <c r="R324" s="165">
        <f>Q324*H324</f>
        <v>1.6000000000000001E-4</v>
      </c>
      <c r="S324" s="165">
        <v>0</v>
      </c>
      <c r="T324" s="166">
        <f>S324*H324</f>
        <v>0</v>
      </c>
      <c r="U324" s="34"/>
      <c r="V324" s="34"/>
      <c r="W324" s="34"/>
      <c r="X324" s="34"/>
      <c r="Y324" s="34"/>
      <c r="Z324" s="34"/>
      <c r="AA324" s="34"/>
      <c r="AB324" s="34"/>
      <c r="AC324" s="34"/>
      <c r="AD324" s="34"/>
      <c r="AE324" s="34"/>
      <c r="AR324" s="167" t="s">
        <v>124</v>
      </c>
      <c r="AT324" s="167" t="s">
        <v>120</v>
      </c>
      <c r="AU324" s="167" t="s">
        <v>84</v>
      </c>
      <c r="AY324" s="19" t="s">
        <v>118</v>
      </c>
      <c r="BE324" s="168">
        <f>IF(N324="základní",J324,0)</f>
        <v>0</v>
      </c>
      <c r="BF324" s="168">
        <f>IF(N324="snížená",J324,0)</f>
        <v>0</v>
      </c>
      <c r="BG324" s="168">
        <f>IF(N324="zákl. přenesená",J324,0)</f>
        <v>0</v>
      </c>
      <c r="BH324" s="168">
        <f>IF(N324="sníž. přenesená",J324,0)</f>
        <v>0</v>
      </c>
      <c r="BI324" s="168">
        <f>IF(N324="nulová",J324,0)</f>
        <v>0</v>
      </c>
      <c r="BJ324" s="19" t="s">
        <v>22</v>
      </c>
      <c r="BK324" s="168">
        <f>ROUND(I324*H324,2)</f>
        <v>0</v>
      </c>
      <c r="BL324" s="19" t="s">
        <v>124</v>
      </c>
      <c r="BM324" s="167" t="s">
        <v>636</v>
      </c>
    </row>
    <row r="325" spans="1:65" s="2" customFormat="1" ht="11.25">
      <c r="A325" s="34"/>
      <c r="B325" s="35"/>
      <c r="C325" s="34"/>
      <c r="D325" s="169" t="s">
        <v>126</v>
      </c>
      <c r="E325" s="34"/>
      <c r="F325" s="170" t="s">
        <v>635</v>
      </c>
      <c r="G325" s="34"/>
      <c r="H325" s="34"/>
      <c r="I325" s="93"/>
      <c r="J325" s="34"/>
      <c r="K325" s="34"/>
      <c r="L325" s="35"/>
      <c r="M325" s="171"/>
      <c r="N325" s="172"/>
      <c r="O325" s="55"/>
      <c r="P325" s="55"/>
      <c r="Q325" s="55"/>
      <c r="R325" s="55"/>
      <c r="S325" s="55"/>
      <c r="T325" s="56"/>
      <c r="U325" s="34"/>
      <c r="V325" s="34"/>
      <c r="W325" s="34"/>
      <c r="X325" s="34"/>
      <c r="Y325" s="34"/>
      <c r="Z325" s="34"/>
      <c r="AA325" s="34"/>
      <c r="AB325" s="34"/>
      <c r="AC325" s="34"/>
      <c r="AD325" s="34"/>
      <c r="AE325" s="34"/>
      <c r="AT325" s="19" t="s">
        <v>126</v>
      </c>
      <c r="AU325" s="19" t="s">
        <v>84</v>
      </c>
    </row>
    <row r="326" spans="1:65" s="13" customFormat="1" ht="11.25">
      <c r="B326" s="173"/>
      <c r="D326" s="169" t="s">
        <v>127</v>
      </c>
      <c r="E326" s="174" t="s">
        <v>3</v>
      </c>
      <c r="F326" s="175" t="s">
        <v>531</v>
      </c>
      <c r="H326" s="176">
        <v>1</v>
      </c>
      <c r="I326" s="177"/>
      <c r="L326" s="173"/>
      <c r="M326" s="178"/>
      <c r="N326" s="179"/>
      <c r="O326" s="179"/>
      <c r="P326" s="179"/>
      <c r="Q326" s="179"/>
      <c r="R326" s="179"/>
      <c r="S326" s="179"/>
      <c r="T326" s="180"/>
      <c r="AT326" s="174" t="s">
        <v>127</v>
      </c>
      <c r="AU326" s="174" t="s">
        <v>84</v>
      </c>
      <c r="AV326" s="13" t="s">
        <v>84</v>
      </c>
      <c r="AW326" s="13" t="s">
        <v>37</v>
      </c>
      <c r="AX326" s="13" t="s">
        <v>22</v>
      </c>
      <c r="AY326" s="174" t="s">
        <v>118</v>
      </c>
    </row>
    <row r="327" spans="1:65" s="2" customFormat="1" ht="16.5" customHeight="1">
      <c r="A327" s="34"/>
      <c r="B327" s="154"/>
      <c r="C327" s="155" t="s">
        <v>637</v>
      </c>
      <c r="D327" s="155" t="s">
        <v>120</v>
      </c>
      <c r="E327" s="156" t="s">
        <v>638</v>
      </c>
      <c r="F327" s="157" t="s">
        <v>639</v>
      </c>
      <c r="G327" s="158" t="s">
        <v>236</v>
      </c>
      <c r="H327" s="159">
        <v>238</v>
      </c>
      <c r="I327" s="160"/>
      <c r="J327" s="161">
        <f>ROUND(I327*H327,2)</f>
        <v>0</v>
      </c>
      <c r="K327" s="162"/>
      <c r="L327" s="35"/>
      <c r="M327" s="163" t="s">
        <v>3</v>
      </c>
      <c r="N327" s="164" t="s">
        <v>46</v>
      </c>
      <c r="O327" s="55"/>
      <c r="P327" s="165">
        <f>O327*H327</f>
        <v>0</v>
      </c>
      <c r="Q327" s="165">
        <v>1.9000000000000001E-4</v>
      </c>
      <c r="R327" s="165">
        <f>Q327*H327</f>
        <v>4.5220000000000003E-2</v>
      </c>
      <c r="S327" s="165">
        <v>0</v>
      </c>
      <c r="T327" s="166">
        <f>S327*H327</f>
        <v>0</v>
      </c>
      <c r="U327" s="34"/>
      <c r="V327" s="34"/>
      <c r="W327" s="34"/>
      <c r="X327" s="34"/>
      <c r="Y327" s="34"/>
      <c r="Z327" s="34"/>
      <c r="AA327" s="34"/>
      <c r="AB327" s="34"/>
      <c r="AC327" s="34"/>
      <c r="AD327" s="34"/>
      <c r="AE327" s="34"/>
      <c r="AR327" s="167" t="s">
        <v>124</v>
      </c>
      <c r="AT327" s="167" t="s">
        <v>120</v>
      </c>
      <c r="AU327" s="167" t="s">
        <v>84</v>
      </c>
      <c r="AY327" s="19" t="s">
        <v>118</v>
      </c>
      <c r="BE327" s="168">
        <f>IF(N327="základní",J327,0)</f>
        <v>0</v>
      </c>
      <c r="BF327" s="168">
        <f>IF(N327="snížená",J327,0)</f>
        <v>0</v>
      </c>
      <c r="BG327" s="168">
        <f>IF(N327="zákl. přenesená",J327,0)</f>
        <v>0</v>
      </c>
      <c r="BH327" s="168">
        <f>IF(N327="sníž. přenesená",J327,0)</f>
        <v>0</v>
      </c>
      <c r="BI327" s="168">
        <f>IF(N327="nulová",J327,0)</f>
        <v>0</v>
      </c>
      <c r="BJ327" s="19" t="s">
        <v>22</v>
      </c>
      <c r="BK327" s="168">
        <f>ROUND(I327*H327,2)</f>
        <v>0</v>
      </c>
      <c r="BL327" s="19" t="s">
        <v>124</v>
      </c>
      <c r="BM327" s="167" t="s">
        <v>640</v>
      </c>
    </row>
    <row r="328" spans="1:65" s="2" customFormat="1" ht="11.25">
      <c r="A328" s="34"/>
      <c r="B328" s="35"/>
      <c r="C328" s="34"/>
      <c r="D328" s="169" t="s">
        <v>126</v>
      </c>
      <c r="E328" s="34"/>
      <c r="F328" s="170" t="s">
        <v>639</v>
      </c>
      <c r="G328" s="34"/>
      <c r="H328" s="34"/>
      <c r="I328" s="93"/>
      <c r="J328" s="34"/>
      <c r="K328" s="34"/>
      <c r="L328" s="35"/>
      <c r="M328" s="171"/>
      <c r="N328" s="172"/>
      <c r="O328" s="55"/>
      <c r="P328" s="55"/>
      <c r="Q328" s="55"/>
      <c r="R328" s="55"/>
      <c r="S328" s="55"/>
      <c r="T328" s="56"/>
      <c r="U328" s="34"/>
      <c r="V328" s="34"/>
      <c r="W328" s="34"/>
      <c r="X328" s="34"/>
      <c r="Y328" s="34"/>
      <c r="Z328" s="34"/>
      <c r="AA328" s="34"/>
      <c r="AB328" s="34"/>
      <c r="AC328" s="34"/>
      <c r="AD328" s="34"/>
      <c r="AE328" s="34"/>
      <c r="AT328" s="19" t="s">
        <v>126</v>
      </c>
      <c r="AU328" s="19" t="s">
        <v>84</v>
      </c>
    </row>
    <row r="329" spans="1:65" s="13" customFormat="1" ht="11.25">
      <c r="B329" s="173"/>
      <c r="D329" s="169" t="s">
        <v>127</v>
      </c>
      <c r="E329" s="174" t="s">
        <v>3</v>
      </c>
      <c r="F329" s="175" t="s">
        <v>641</v>
      </c>
      <c r="H329" s="176">
        <v>238</v>
      </c>
      <c r="I329" s="177"/>
      <c r="L329" s="173"/>
      <c r="M329" s="178"/>
      <c r="N329" s="179"/>
      <c r="O329" s="179"/>
      <c r="P329" s="179"/>
      <c r="Q329" s="179"/>
      <c r="R329" s="179"/>
      <c r="S329" s="179"/>
      <c r="T329" s="180"/>
      <c r="AT329" s="174" t="s">
        <v>127</v>
      </c>
      <c r="AU329" s="174" t="s">
        <v>84</v>
      </c>
      <c r="AV329" s="13" t="s">
        <v>84</v>
      </c>
      <c r="AW329" s="13" t="s">
        <v>37</v>
      </c>
      <c r="AX329" s="13" t="s">
        <v>22</v>
      </c>
      <c r="AY329" s="174" t="s">
        <v>118</v>
      </c>
    </row>
    <row r="330" spans="1:65" s="14" customFormat="1" ht="11.25">
      <c r="B330" s="181"/>
      <c r="D330" s="169" t="s">
        <v>127</v>
      </c>
      <c r="E330" s="182" t="s">
        <v>3</v>
      </c>
      <c r="F330" s="183" t="s">
        <v>422</v>
      </c>
      <c r="H330" s="182" t="s">
        <v>3</v>
      </c>
      <c r="I330" s="184"/>
      <c r="L330" s="181"/>
      <c r="M330" s="185"/>
      <c r="N330" s="186"/>
      <c r="O330" s="186"/>
      <c r="P330" s="186"/>
      <c r="Q330" s="186"/>
      <c r="R330" s="186"/>
      <c r="S330" s="186"/>
      <c r="T330" s="187"/>
      <c r="AT330" s="182" t="s">
        <v>127</v>
      </c>
      <c r="AU330" s="182" t="s">
        <v>84</v>
      </c>
      <c r="AV330" s="14" t="s">
        <v>22</v>
      </c>
      <c r="AW330" s="14" t="s">
        <v>37</v>
      </c>
      <c r="AX330" s="14" t="s">
        <v>75</v>
      </c>
      <c r="AY330" s="182" t="s">
        <v>118</v>
      </c>
    </row>
    <row r="331" spans="1:65" s="2" customFormat="1" ht="16.5" customHeight="1">
      <c r="A331" s="34"/>
      <c r="B331" s="154"/>
      <c r="C331" s="155" t="s">
        <v>642</v>
      </c>
      <c r="D331" s="155" t="s">
        <v>120</v>
      </c>
      <c r="E331" s="156" t="s">
        <v>643</v>
      </c>
      <c r="F331" s="157" t="s">
        <v>644</v>
      </c>
      <c r="G331" s="158" t="s">
        <v>236</v>
      </c>
      <c r="H331" s="159">
        <v>238</v>
      </c>
      <c r="I331" s="160"/>
      <c r="J331" s="161">
        <f>ROUND(I331*H331,2)</f>
        <v>0</v>
      </c>
      <c r="K331" s="162"/>
      <c r="L331" s="35"/>
      <c r="M331" s="163" t="s">
        <v>3</v>
      </c>
      <c r="N331" s="164" t="s">
        <v>46</v>
      </c>
      <c r="O331" s="55"/>
      <c r="P331" s="165">
        <f>O331*H331</f>
        <v>0</v>
      </c>
      <c r="Q331" s="165">
        <v>6.9999999999999994E-5</v>
      </c>
      <c r="R331" s="165">
        <f>Q331*H331</f>
        <v>1.6659999999999998E-2</v>
      </c>
      <c r="S331" s="165">
        <v>0</v>
      </c>
      <c r="T331" s="166">
        <f>S331*H331</f>
        <v>0</v>
      </c>
      <c r="U331" s="34"/>
      <c r="V331" s="34"/>
      <c r="W331" s="34"/>
      <c r="X331" s="34"/>
      <c r="Y331" s="34"/>
      <c r="Z331" s="34"/>
      <c r="AA331" s="34"/>
      <c r="AB331" s="34"/>
      <c r="AC331" s="34"/>
      <c r="AD331" s="34"/>
      <c r="AE331" s="34"/>
      <c r="AR331" s="167" t="s">
        <v>124</v>
      </c>
      <c r="AT331" s="167" t="s">
        <v>120</v>
      </c>
      <c r="AU331" s="167" t="s">
        <v>84</v>
      </c>
      <c r="AY331" s="19" t="s">
        <v>118</v>
      </c>
      <c r="BE331" s="168">
        <f>IF(N331="základní",J331,0)</f>
        <v>0</v>
      </c>
      <c r="BF331" s="168">
        <f>IF(N331="snížená",J331,0)</f>
        <v>0</v>
      </c>
      <c r="BG331" s="168">
        <f>IF(N331="zákl. přenesená",J331,0)</f>
        <v>0</v>
      </c>
      <c r="BH331" s="168">
        <f>IF(N331="sníž. přenesená",J331,0)</f>
        <v>0</v>
      </c>
      <c r="BI331" s="168">
        <f>IF(N331="nulová",J331,0)</f>
        <v>0</v>
      </c>
      <c r="BJ331" s="19" t="s">
        <v>22</v>
      </c>
      <c r="BK331" s="168">
        <f>ROUND(I331*H331,2)</f>
        <v>0</v>
      </c>
      <c r="BL331" s="19" t="s">
        <v>124</v>
      </c>
      <c r="BM331" s="167" t="s">
        <v>645</v>
      </c>
    </row>
    <row r="332" spans="1:65" s="2" customFormat="1" ht="11.25">
      <c r="A332" s="34"/>
      <c r="B332" s="35"/>
      <c r="C332" s="34"/>
      <c r="D332" s="169" t="s">
        <v>126</v>
      </c>
      <c r="E332" s="34"/>
      <c r="F332" s="170" t="s">
        <v>644</v>
      </c>
      <c r="G332" s="34"/>
      <c r="H332" s="34"/>
      <c r="I332" s="93"/>
      <c r="J332" s="34"/>
      <c r="K332" s="34"/>
      <c r="L332" s="35"/>
      <c r="M332" s="171"/>
      <c r="N332" s="172"/>
      <c r="O332" s="55"/>
      <c r="P332" s="55"/>
      <c r="Q332" s="55"/>
      <c r="R332" s="55"/>
      <c r="S332" s="55"/>
      <c r="T332" s="56"/>
      <c r="U332" s="34"/>
      <c r="V332" s="34"/>
      <c r="W332" s="34"/>
      <c r="X332" s="34"/>
      <c r="Y332" s="34"/>
      <c r="Z332" s="34"/>
      <c r="AA332" s="34"/>
      <c r="AB332" s="34"/>
      <c r="AC332" s="34"/>
      <c r="AD332" s="34"/>
      <c r="AE332" s="34"/>
      <c r="AT332" s="19" t="s">
        <v>126</v>
      </c>
      <c r="AU332" s="19" t="s">
        <v>84</v>
      </c>
    </row>
    <row r="333" spans="1:65" s="13" customFormat="1" ht="11.25">
      <c r="B333" s="173"/>
      <c r="D333" s="169" t="s">
        <v>127</v>
      </c>
      <c r="E333" s="174" t="s">
        <v>3</v>
      </c>
      <c r="F333" s="175" t="s">
        <v>641</v>
      </c>
      <c r="H333" s="176">
        <v>238</v>
      </c>
      <c r="I333" s="177"/>
      <c r="L333" s="173"/>
      <c r="M333" s="178"/>
      <c r="N333" s="179"/>
      <c r="O333" s="179"/>
      <c r="P333" s="179"/>
      <c r="Q333" s="179"/>
      <c r="R333" s="179"/>
      <c r="S333" s="179"/>
      <c r="T333" s="180"/>
      <c r="AT333" s="174" t="s">
        <v>127</v>
      </c>
      <c r="AU333" s="174" t="s">
        <v>84</v>
      </c>
      <c r="AV333" s="13" t="s">
        <v>84</v>
      </c>
      <c r="AW333" s="13" t="s">
        <v>37</v>
      </c>
      <c r="AX333" s="13" t="s">
        <v>22</v>
      </c>
      <c r="AY333" s="174" t="s">
        <v>118</v>
      </c>
    </row>
    <row r="334" spans="1:65" s="14" customFormat="1" ht="11.25">
      <c r="B334" s="181"/>
      <c r="D334" s="169" t="s">
        <v>127</v>
      </c>
      <c r="E334" s="182" t="s">
        <v>3</v>
      </c>
      <c r="F334" s="183" t="s">
        <v>422</v>
      </c>
      <c r="H334" s="182" t="s">
        <v>3</v>
      </c>
      <c r="I334" s="184"/>
      <c r="L334" s="181"/>
      <c r="M334" s="185"/>
      <c r="N334" s="186"/>
      <c r="O334" s="186"/>
      <c r="P334" s="186"/>
      <c r="Q334" s="186"/>
      <c r="R334" s="186"/>
      <c r="S334" s="186"/>
      <c r="T334" s="187"/>
      <c r="AT334" s="182" t="s">
        <v>127</v>
      </c>
      <c r="AU334" s="182" t="s">
        <v>84</v>
      </c>
      <c r="AV334" s="14" t="s">
        <v>22</v>
      </c>
      <c r="AW334" s="14" t="s">
        <v>37</v>
      </c>
      <c r="AX334" s="14" t="s">
        <v>75</v>
      </c>
      <c r="AY334" s="182" t="s">
        <v>118</v>
      </c>
    </row>
    <row r="335" spans="1:65" s="12" customFormat="1" ht="22.9" customHeight="1">
      <c r="B335" s="141"/>
      <c r="D335" s="142" t="s">
        <v>74</v>
      </c>
      <c r="E335" s="152" t="s">
        <v>410</v>
      </c>
      <c r="F335" s="152" t="s">
        <v>411</v>
      </c>
      <c r="I335" s="144"/>
      <c r="J335" s="153">
        <f>BK335</f>
        <v>0</v>
      </c>
      <c r="L335" s="141"/>
      <c r="M335" s="146"/>
      <c r="N335" s="147"/>
      <c r="O335" s="147"/>
      <c r="P335" s="148">
        <f>SUM(P336:P337)</f>
        <v>0</v>
      </c>
      <c r="Q335" s="147"/>
      <c r="R335" s="148">
        <f>SUM(R336:R337)</f>
        <v>0</v>
      </c>
      <c r="S335" s="147"/>
      <c r="T335" s="149">
        <f>SUM(T336:T337)</f>
        <v>0</v>
      </c>
      <c r="AR335" s="142" t="s">
        <v>22</v>
      </c>
      <c r="AT335" s="150" t="s">
        <v>74</v>
      </c>
      <c r="AU335" s="150" t="s">
        <v>22</v>
      </c>
      <c r="AY335" s="142" t="s">
        <v>118</v>
      </c>
      <c r="BK335" s="151">
        <f>SUM(BK336:BK337)</f>
        <v>0</v>
      </c>
    </row>
    <row r="336" spans="1:65" s="2" customFormat="1" ht="44.25" customHeight="1">
      <c r="A336" s="34"/>
      <c r="B336" s="154"/>
      <c r="C336" s="155" t="s">
        <v>646</v>
      </c>
      <c r="D336" s="155" t="s">
        <v>120</v>
      </c>
      <c r="E336" s="156" t="s">
        <v>413</v>
      </c>
      <c r="F336" s="157" t="s">
        <v>414</v>
      </c>
      <c r="G336" s="158" t="s">
        <v>195</v>
      </c>
      <c r="H336" s="159">
        <v>3.7229999999999999</v>
      </c>
      <c r="I336" s="160"/>
      <c r="J336" s="161">
        <f>ROUND(I336*H336,2)</f>
        <v>0</v>
      </c>
      <c r="K336" s="162"/>
      <c r="L336" s="35"/>
      <c r="M336" s="163" t="s">
        <v>3</v>
      </c>
      <c r="N336" s="164" t="s">
        <v>46</v>
      </c>
      <c r="O336" s="55"/>
      <c r="P336" s="165">
        <f>O336*H336</f>
        <v>0</v>
      </c>
      <c r="Q336" s="165">
        <v>0</v>
      </c>
      <c r="R336" s="165">
        <f>Q336*H336</f>
        <v>0</v>
      </c>
      <c r="S336" s="165">
        <v>0</v>
      </c>
      <c r="T336" s="166">
        <f>S336*H336</f>
        <v>0</v>
      </c>
      <c r="U336" s="34"/>
      <c r="V336" s="34"/>
      <c r="W336" s="34"/>
      <c r="X336" s="34"/>
      <c r="Y336" s="34"/>
      <c r="Z336" s="34"/>
      <c r="AA336" s="34"/>
      <c r="AB336" s="34"/>
      <c r="AC336" s="34"/>
      <c r="AD336" s="34"/>
      <c r="AE336" s="34"/>
      <c r="AR336" s="167" t="s">
        <v>124</v>
      </c>
      <c r="AT336" s="167" t="s">
        <v>120</v>
      </c>
      <c r="AU336" s="167" t="s">
        <v>84</v>
      </c>
      <c r="AY336" s="19" t="s">
        <v>118</v>
      </c>
      <c r="BE336" s="168">
        <f>IF(N336="základní",J336,0)</f>
        <v>0</v>
      </c>
      <c r="BF336" s="168">
        <f>IF(N336="snížená",J336,0)</f>
        <v>0</v>
      </c>
      <c r="BG336" s="168">
        <f>IF(N336="zákl. přenesená",J336,0)</f>
        <v>0</v>
      </c>
      <c r="BH336" s="168">
        <f>IF(N336="sníž. přenesená",J336,0)</f>
        <v>0</v>
      </c>
      <c r="BI336" s="168">
        <f>IF(N336="nulová",J336,0)</f>
        <v>0</v>
      </c>
      <c r="BJ336" s="19" t="s">
        <v>22</v>
      </c>
      <c r="BK336" s="168">
        <f>ROUND(I336*H336,2)</f>
        <v>0</v>
      </c>
      <c r="BL336" s="19" t="s">
        <v>124</v>
      </c>
      <c r="BM336" s="167" t="s">
        <v>647</v>
      </c>
    </row>
    <row r="337" spans="1:47" s="2" customFormat="1" ht="29.25">
      <c r="A337" s="34"/>
      <c r="B337" s="35"/>
      <c r="C337" s="34"/>
      <c r="D337" s="169" t="s">
        <v>126</v>
      </c>
      <c r="E337" s="34"/>
      <c r="F337" s="170" t="s">
        <v>414</v>
      </c>
      <c r="G337" s="34"/>
      <c r="H337" s="34"/>
      <c r="I337" s="93"/>
      <c r="J337" s="34"/>
      <c r="K337" s="34"/>
      <c r="L337" s="35"/>
      <c r="M337" s="215"/>
      <c r="N337" s="216"/>
      <c r="O337" s="217"/>
      <c r="P337" s="217"/>
      <c r="Q337" s="217"/>
      <c r="R337" s="217"/>
      <c r="S337" s="217"/>
      <c r="T337" s="218"/>
      <c r="U337" s="34"/>
      <c r="V337" s="34"/>
      <c r="W337" s="34"/>
      <c r="X337" s="34"/>
      <c r="Y337" s="34"/>
      <c r="Z337" s="34"/>
      <c r="AA337" s="34"/>
      <c r="AB337" s="34"/>
      <c r="AC337" s="34"/>
      <c r="AD337" s="34"/>
      <c r="AE337" s="34"/>
      <c r="AT337" s="19" t="s">
        <v>126</v>
      </c>
      <c r="AU337" s="19" t="s">
        <v>84</v>
      </c>
    </row>
    <row r="338" spans="1:47" s="2" customFormat="1" ht="6.95" customHeight="1">
      <c r="A338" s="34"/>
      <c r="B338" s="44"/>
      <c r="C338" s="45"/>
      <c r="D338" s="45"/>
      <c r="E338" s="45"/>
      <c r="F338" s="45"/>
      <c r="G338" s="45"/>
      <c r="H338" s="45"/>
      <c r="I338" s="113"/>
      <c r="J338" s="45"/>
      <c r="K338" s="45"/>
      <c r="L338" s="35"/>
      <c r="M338" s="34"/>
      <c r="O338" s="34"/>
      <c r="P338" s="34"/>
      <c r="Q338" s="34"/>
      <c r="R338" s="34"/>
      <c r="S338" s="34"/>
      <c r="T338" s="34"/>
      <c r="U338" s="34"/>
      <c r="V338" s="34"/>
      <c r="W338" s="34"/>
      <c r="X338" s="34"/>
      <c r="Y338" s="34"/>
      <c r="Z338" s="34"/>
      <c r="AA338" s="34"/>
      <c r="AB338" s="34"/>
      <c r="AC338" s="34"/>
      <c r="AD338" s="34"/>
      <c r="AE338" s="34"/>
    </row>
  </sheetData>
  <autoFilter ref="C84:K337" xr:uid="{00000000-0009-0000-0000-000002000000}"/>
  <mergeCells count="9">
    <mergeCell ref="E50:H50"/>
    <mergeCell ref="E75:H75"/>
    <mergeCell ref="E77:H77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K218"/>
  <sheetViews>
    <sheetView showGridLines="0" zoomScale="110" zoomScaleNormal="110" workbookViewId="0"/>
  </sheetViews>
  <sheetFormatPr defaultRowHeight="15"/>
  <cols>
    <col min="1" max="1" width="8.33203125" style="219" customWidth="1"/>
    <col min="2" max="2" width="1.6640625" style="219" customWidth="1"/>
    <col min="3" max="4" width="5" style="219" customWidth="1"/>
    <col min="5" max="5" width="11.6640625" style="219" customWidth="1"/>
    <col min="6" max="6" width="9.1640625" style="219" customWidth="1"/>
    <col min="7" max="7" width="5" style="219" customWidth="1"/>
    <col min="8" max="8" width="77.83203125" style="219" customWidth="1"/>
    <col min="9" max="10" width="20" style="219" customWidth="1"/>
    <col min="11" max="11" width="1.6640625" style="219" customWidth="1"/>
  </cols>
  <sheetData>
    <row r="1" spans="2:11" s="1" customFormat="1" ht="37.5" customHeight="1"/>
    <row r="2" spans="2:11" s="1" customFormat="1" ht="7.5" customHeight="1">
      <c r="B2" s="220"/>
      <c r="C2" s="221"/>
      <c r="D2" s="221"/>
      <c r="E2" s="221"/>
      <c r="F2" s="221"/>
      <c r="G2" s="221"/>
      <c r="H2" s="221"/>
      <c r="I2" s="221"/>
      <c r="J2" s="221"/>
      <c r="K2" s="222"/>
    </row>
    <row r="3" spans="2:11" s="17" customFormat="1" ht="45" customHeight="1">
      <c r="B3" s="223"/>
      <c r="C3" s="340" t="s">
        <v>648</v>
      </c>
      <c r="D3" s="340"/>
      <c r="E3" s="340"/>
      <c r="F3" s="340"/>
      <c r="G3" s="340"/>
      <c r="H3" s="340"/>
      <c r="I3" s="340"/>
      <c r="J3" s="340"/>
      <c r="K3" s="224"/>
    </row>
    <row r="4" spans="2:11" s="1" customFormat="1" ht="25.5" customHeight="1">
      <c r="B4" s="225"/>
      <c r="C4" s="345" t="s">
        <v>649</v>
      </c>
      <c r="D4" s="345"/>
      <c r="E4" s="345"/>
      <c r="F4" s="345"/>
      <c r="G4" s="345"/>
      <c r="H4" s="345"/>
      <c r="I4" s="345"/>
      <c r="J4" s="345"/>
      <c r="K4" s="226"/>
    </row>
    <row r="5" spans="2:11" s="1" customFormat="1" ht="5.25" customHeight="1">
      <c r="B5" s="225"/>
      <c r="C5" s="227"/>
      <c r="D5" s="227"/>
      <c r="E5" s="227"/>
      <c r="F5" s="227"/>
      <c r="G5" s="227"/>
      <c r="H5" s="227"/>
      <c r="I5" s="227"/>
      <c r="J5" s="227"/>
      <c r="K5" s="226"/>
    </row>
    <row r="6" spans="2:11" s="1" customFormat="1" ht="15" customHeight="1">
      <c r="B6" s="225"/>
      <c r="C6" s="344" t="s">
        <v>650</v>
      </c>
      <c r="D6" s="344"/>
      <c r="E6" s="344"/>
      <c r="F6" s="344"/>
      <c r="G6" s="344"/>
      <c r="H6" s="344"/>
      <c r="I6" s="344"/>
      <c r="J6" s="344"/>
      <c r="K6" s="226"/>
    </row>
    <row r="7" spans="2:11" s="1" customFormat="1" ht="15" customHeight="1">
      <c r="B7" s="229"/>
      <c r="C7" s="344" t="s">
        <v>651</v>
      </c>
      <c r="D7" s="344"/>
      <c r="E7" s="344"/>
      <c r="F7" s="344"/>
      <c r="G7" s="344"/>
      <c r="H7" s="344"/>
      <c r="I7" s="344"/>
      <c r="J7" s="344"/>
      <c r="K7" s="226"/>
    </row>
    <row r="8" spans="2:11" s="1" customFormat="1" ht="12.75" customHeight="1">
      <c r="B8" s="229"/>
      <c r="C8" s="228"/>
      <c r="D8" s="228"/>
      <c r="E8" s="228"/>
      <c r="F8" s="228"/>
      <c r="G8" s="228"/>
      <c r="H8" s="228"/>
      <c r="I8" s="228"/>
      <c r="J8" s="228"/>
      <c r="K8" s="226"/>
    </row>
    <row r="9" spans="2:11" s="1" customFormat="1" ht="15" customHeight="1">
      <c r="B9" s="229"/>
      <c r="C9" s="344" t="s">
        <v>652</v>
      </c>
      <c r="D9" s="344"/>
      <c r="E9" s="344"/>
      <c r="F9" s="344"/>
      <c r="G9" s="344"/>
      <c r="H9" s="344"/>
      <c r="I9" s="344"/>
      <c r="J9" s="344"/>
      <c r="K9" s="226"/>
    </row>
    <row r="10" spans="2:11" s="1" customFormat="1" ht="15" customHeight="1">
      <c r="B10" s="229"/>
      <c r="C10" s="228"/>
      <c r="D10" s="344" t="s">
        <v>653</v>
      </c>
      <c r="E10" s="344"/>
      <c r="F10" s="344"/>
      <c r="G10" s="344"/>
      <c r="H10" s="344"/>
      <c r="I10" s="344"/>
      <c r="J10" s="344"/>
      <c r="K10" s="226"/>
    </row>
    <row r="11" spans="2:11" s="1" customFormat="1" ht="15" customHeight="1">
      <c r="B11" s="229"/>
      <c r="C11" s="230"/>
      <c r="D11" s="344" t="s">
        <v>654</v>
      </c>
      <c r="E11" s="344"/>
      <c r="F11" s="344"/>
      <c r="G11" s="344"/>
      <c r="H11" s="344"/>
      <c r="I11" s="344"/>
      <c r="J11" s="344"/>
      <c r="K11" s="226"/>
    </row>
    <row r="12" spans="2:11" s="1" customFormat="1" ht="15" customHeight="1">
      <c r="B12" s="229"/>
      <c r="C12" s="230"/>
      <c r="D12" s="228"/>
      <c r="E12" s="228"/>
      <c r="F12" s="228"/>
      <c r="G12" s="228"/>
      <c r="H12" s="228"/>
      <c r="I12" s="228"/>
      <c r="J12" s="228"/>
      <c r="K12" s="226"/>
    </row>
    <row r="13" spans="2:11" s="1" customFormat="1" ht="15" customHeight="1">
      <c r="B13" s="229"/>
      <c r="C13" s="230"/>
      <c r="D13" s="231" t="s">
        <v>655</v>
      </c>
      <c r="E13" s="228"/>
      <c r="F13" s="228"/>
      <c r="G13" s="228"/>
      <c r="H13" s="228"/>
      <c r="I13" s="228"/>
      <c r="J13" s="228"/>
      <c r="K13" s="226"/>
    </row>
    <row r="14" spans="2:11" s="1" customFormat="1" ht="12.75" customHeight="1">
      <c r="B14" s="229"/>
      <c r="C14" s="230"/>
      <c r="D14" s="230"/>
      <c r="E14" s="230"/>
      <c r="F14" s="230"/>
      <c r="G14" s="230"/>
      <c r="H14" s="230"/>
      <c r="I14" s="230"/>
      <c r="J14" s="230"/>
      <c r="K14" s="226"/>
    </row>
    <row r="15" spans="2:11" s="1" customFormat="1" ht="15" customHeight="1">
      <c r="B15" s="229"/>
      <c r="C15" s="230"/>
      <c r="D15" s="344" t="s">
        <v>656</v>
      </c>
      <c r="E15" s="344"/>
      <c r="F15" s="344"/>
      <c r="G15" s="344"/>
      <c r="H15" s="344"/>
      <c r="I15" s="344"/>
      <c r="J15" s="344"/>
      <c r="K15" s="226"/>
    </row>
    <row r="16" spans="2:11" s="1" customFormat="1" ht="15" customHeight="1">
      <c r="B16" s="229"/>
      <c r="C16" s="230"/>
      <c r="D16" s="344" t="s">
        <v>657</v>
      </c>
      <c r="E16" s="344"/>
      <c r="F16" s="344"/>
      <c r="G16" s="344"/>
      <c r="H16" s="344"/>
      <c r="I16" s="344"/>
      <c r="J16" s="344"/>
      <c r="K16" s="226"/>
    </row>
    <row r="17" spans="2:11" s="1" customFormat="1" ht="15" customHeight="1">
      <c r="B17" s="229"/>
      <c r="C17" s="230"/>
      <c r="D17" s="344" t="s">
        <v>658</v>
      </c>
      <c r="E17" s="344"/>
      <c r="F17" s="344"/>
      <c r="G17" s="344"/>
      <c r="H17" s="344"/>
      <c r="I17" s="344"/>
      <c r="J17" s="344"/>
      <c r="K17" s="226"/>
    </row>
    <row r="18" spans="2:11" s="1" customFormat="1" ht="15" customHeight="1">
      <c r="B18" s="229"/>
      <c r="C18" s="230"/>
      <c r="D18" s="230"/>
      <c r="E18" s="232" t="s">
        <v>82</v>
      </c>
      <c r="F18" s="344" t="s">
        <v>659</v>
      </c>
      <c r="G18" s="344"/>
      <c r="H18" s="344"/>
      <c r="I18" s="344"/>
      <c r="J18" s="344"/>
      <c r="K18" s="226"/>
    </row>
    <row r="19" spans="2:11" s="1" customFormat="1" ht="15" customHeight="1">
      <c r="B19" s="229"/>
      <c r="C19" s="230"/>
      <c r="D19" s="230"/>
      <c r="E19" s="232" t="s">
        <v>660</v>
      </c>
      <c r="F19" s="344" t="s">
        <v>661</v>
      </c>
      <c r="G19" s="344"/>
      <c r="H19" s="344"/>
      <c r="I19" s="344"/>
      <c r="J19" s="344"/>
      <c r="K19" s="226"/>
    </row>
    <row r="20" spans="2:11" s="1" customFormat="1" ht="15" customHeight="1">
      <c r="B20" s="229"/>
      <c r="C20" s="230"/>
      <c r="D20" s="230"/>
      <c r="E20" s="232" t="s">
        <v>662</v>
      </c>
      <c r="F20" s="344" t="s">
        <v>663</v>
      </c>
      <c r="G20" s="344"/>
      <c r="H20" s="344"/>
      <c r="I20" s="344"/>
      <c r="J20" s="344"/>
      <c r="K20" s="226"/>
    </row>
    <row r="21" spans="2:11" s="1" customFormat="1" ht="15" customHeight="1">
      <c r="B21" s="229"/>
      <c r="C21" s="230"/>
      <c r="D21" s="230"/>
      <c r="E21" s="232" t="s">
        <v>664</v>
      </c>
      <c r="F21" s="344" t="s">
        <v>665</v>
      </c>
      <c r="G21" s="344"/>
      <c r="H21" s="344"/>
      <c r="I21" s="344"/>
      <c r="J21" s="344"/>
      <c r="K21" s="226"/>
    </row>
    <row r="22" spans="2:11" s="1" customFormat="1" ht="15" customHeight="1">
      <c r="B22" s="229"/>
      <c r="C22" s="230"/>
      <c r="D22" s="230"/>
      <c r="E22" s="232" t="s">
        <v>666</v>
      </c>
      <c r="F22" s="344" t="s">
        <v>667</v>
      </c>
      <c r="G22" s="344"/>
      <c r="H22" s="344"/>
      <c r="I22" s="344"/>
      <c r="J22" s="344"/>
      <c r="K22" s="226"/>
    </row>
    <row r="23" spans="2:11" s="1" customFormat="1" ht="15" customHeight="1">
      <c r="B23" s="229"/>
      <c r="C23" s="230"/>
      <c r="D23" s="230"/>
      <c r="E23" s="232" t="s">
        <v>668</v>
      </c>
      <c r="F23" s="344" t="s">
        <v>669</v>
      </c>
      <c r="G23" s="344"/>
      <c r="H23" s="344"/>
      <c r="I23" s="344"/>
      <c r="J23" s="344"/>
      <c r="K23" s="226"/>
    </row>
    <row r="24" spans="2:11" s="1" customFormat="1" ht="12.75" customHeight="1">
      <c r="B24" s="229"/>
      <c r="C24" s="230"/>
      <c r="D24" s="230"/>
      <c r="E24" s="230"/>
      <c r="F24" s="230"/>
      <c r="G24" s="230"/>
      <c r="H24" s="230"/>
      <c r="I24" s="230"/>
      <c r="J24" s="230"/>
      <c r="K24" s="226"/>
    </row>
    <row r="25" spans="2:11" s="1" customFormat="1" ht="15" customHeight="1">
      <c r="B25" s="229"/>
      <c r="C25" s="344" t="s">
        <v>670</v>
      </c>
      <c r="D25" s="344"/>
      <c r="E25" s="344"/>
      <c r="F25" s="344"/>
      <c r="G25" s="344"/>
      <c r="H25" s="344"/>
      <c r="I25" s="344"/>
      <c r="J25" s="344"/>
      <c r="K25" s="226"/>
    </row>
    <row r="26" spans="2:11" s="1" customFormat="1" ht="15" customHeight="1">
      <c r="B26" s="229"/>
      <c r="C26" s="344" t="s">
        <v>671</v>
      </c>
      <c r="D26" s="344"/>
      <c r="E26" s="344"/>
      <c r="F26" s="344"/>
      <c r="G26" s="344"/>
      <c r="H26" s="344"/>
      <c r="I26" s="344"/>
      <c r="J26" s="344"/>
      <c r="K26" s="226"/>
    </row>
    <row r="27" spans="2:11" s="1" customFormat="1" ht="15" customHeight="1">
      <c r="B27" s="229"/>
      <c r="C27" s="228"/>
      <c r="D27" s="344" t="s">
        <v>672</v>
      </c>
      <c r="E27" s="344"/>
      <c r="F27" s="344"/>
      <c r="G27" s="344"/>
      <c r="H27" s="344"/>
      <c r="I27" s="344"/>
      <c r="J27" s="344"/>
      <c r="K27" s="226"/>
    </row>
    <row r="28" spans="2:11" s="1" customFormat="1" ht="15" customHeight="1">
      <c r="B28" s="229"/>
      <c r="C28" s="230"/>
      <c r="D28" s="344" t="s">
        <v>673</v>
      </c>
      <c r="E28" s="344"/>
      <c r="F28" s="344"/>
      <c r="G28" s="344"/>
      <c r="H28" s="344"/>
      <c r="I28" s="344"/>
      <c r="J28" s="344"/>
      <c r="K28" s="226"/>
    </row>
    <row r="29" spans="2:11" s="1" customFormat="1" ht="12.75" customHeight="1">
      <c r="B29" s="229"/>
      <c r="C29" s="230"/>
      <c r="D29" s="230"/>
      <c r="E29" s="230"/>
      <c r="F29" s="230"/>
      <c r="G29" s="230"/>
      <c r="H29" s="230"/>
      <c r="I29" s="230"/>
      <c r="J29" s="230"/>
      <c r="K29" s="226"/>
    </row>
    <row r="30" spans="2:11" s="1" customFormat="1" ht="15" customHeight="1">
      <c r="B30" s="229"/>
      <c r="C30" s="230"/>
      <c r="D30" s="344" t="s">
        <v>674</v>
      </c>
      <c r="E30" s="344"/>
      <c r="F30" s="344"/>
      <c r="G30" s="344"/>
      <c r="H30" s="344"/>
      <c r="I30" s="344"/>
      <c r="J30" s="344"/>
      <c r="K30" s="226"/>
    </row>
    <row r="31" spans="2:11" s="1" customFormat="1" ht="15" customHeight="1">
      <c r="B31" s="229"/>
      <c r="C31" s="230"/>
      <c r="D31" s="344" t="s">
        <v>675</v>
      </c>
      <c r="E31" s="344"/>
      <c r="F31" s="344"/>
      <c r="G31" s="344"/>
      <c r="H31" s="344"/>
      <c r="I31" s="344"/>
      <c r="J31" s="344"/>
      <c r="K31" s="226"/>
    </row>
    <row r="32" spans="2:11" s="1" customFormat="1" ht="12.75" customHeight="1">
      <c r="B32" s="229"/>
      <c r="C32" s="230"/>
      <c r="D32" s="230"/>
      <c r="E32" s="230"/>
      <c r="F32" s="230"/>
      <c r="G32" s="230"/>
      <c r="H32" s="230"/>
      <c r="I32" s="230"/>
      <c r="J32" s="230"/>
      <c r="K32" s="226"/>
    </row>
    <row r="33" spans="2:11" s="1" customFormat="1" ht="15" customHeight="1">
      <c r="B33" s="229"/>
      <c r="C33" s="230"/>
      <c r="D33" s="344" t="s">
        <v>676</v>
      </c>
      <c r="E33" s="344"/>
      <c r="F33" s="344"/>
      <c r="G33" s="344"/>
      <c r="H33" s="344"/>
      <c r="I33" s="344"/>
      <c r="J33" s="344"/>
      <c r="K33" s="226"/>
    </row>
    <row r="34" spans="2:11" s="1" customFormat="1" ht="15" customHeight="1">
      <c r="B34" s="229"/>
      <c r="C34" s="230"/>
      <c r="D34" s="344" t="s">
        <v>677</v>
      </c>
      <c r="E34" s="344"/>
      <c r="F34" s="344"/>
      <c r="G34" s="344"/>
      <c r="H34" s="344"/>
      <c r="I34" s="344"/>
      <c r="J34" s="344"/>
      <c r="K34" s="226"/>
    </row>
    <row r="35" spans="2:11" s="1" customFormat="1" ht="15" customHeight="1">
      <c r="B35" s="229"/>
      <c r="C35" s="230"/>
      <c r="D35" s="344" t="s">
        <v>678</v>
      </c>
      <c r="E35" s="344"/>
      <c r="F35" s="344"/>
      <c r="G35" s="344"/>
      <c r="H35" s="344"/>
      <c r="I35" s="344"/>
      <c r="J35" s="344"/>
      <c r="K35" s="226"/>
    </row>
    <row r="36" spans="2:11" s="1" customFormat="1" ht="15" customHeight="1">
      <c r="B36" s="229"/>
      <c r="C36" s="230"/>
      <c r="D36" s="228"/>
      <c r="E36" s="231" t="s">
        <v>104</v>
      </c>
      <c r="F36" s="228"/>
      <c r="G36" s="344" t="s">
        <v>679</v>
      </c>
      <c r="H36" s="344"/>
      <c r="I36" s="344"/>
      <c r="J36" s="344"/>
      <c r="K36" s="226"/>
    </row>
    <row r="37" spans="2:11" s="1" customFormat="1" ht="30.75" customHeight="1">
      <c r="B37" s="229"/>
      <c r="C37" s="230"/>
      <c r="D37" s="228"/>
      <c r="E37" s="231" t="s">
        <v>680</v>
      </c>
      <c r="F37" s="228"/>
      <c r="G37" s="344" t="s">
        <v>681</v>
      </c>
      <c r="H37" s="344"/>
      <c r="I37" s="344"/>
      <c r="J37" s="344"/>
      <c r="K37" s="226"/>
    </row>
    <row r="38" spans="2:11" s="1" customFormat="1" ht="15" customHeight="1">
      <c r="B38" s="229"/>
      <c r="C38" s="230"/>
      <c r="D38" s="228"/>
      <c r="E38" s="231" t="s">
        <v>56</v>
      </c>
      <c r="F38" s="228"/>
      <c r="G38" s="344" t="s">
        <v>682</v>
      </c>
      <c r="H38" s="344"/>
      <c r="I38" s="344"/>
      <c r="J38" s="344"/>
      <c r="K38" s="226"/>
    </row>
    <row r="39" spans="2:11" s="1" customFormat="1" ht="15" customHeight="1">
      <c r="B39" s="229"/>
      <c r="C39" s="230"/>
      <c r="D39" s="228"/>
      <c r="E39" s="231" t="s">
        <v>57</v>
      </c>
      <c r="F39" s="228"/>
      <c r="G39" s="344" t="s">
        <v>683</v>
      </c>
      <c r="H39" s="344"/>
      <c r="I39" s="344"/>
      <c r="J39" s="344"/>
      <c r="K39" s="226"/>
    </row>
    <row r="40" spans="2:11" s="1" customFormat="1" ht="15" customHeight="1">
      <c r="B40" s="229"/>
      <c r="C40" s="230"/>
      <c r="D40" s="228"/>
      <c r="E40" s="231" t="s">
        <v>105</v>
      </c>
      <c r="F40" s="228"/>
      <c r="G40" s="344" t="s">
        <v>684</v>
      </c>
      <c r="H40" s="344"/>
      <c r="I40" s="344"/>
      <c r="J40" s="344"/>
      <c r="K40" s="226"/>
    </row>
    <row r="41" spans="2:11" s="1" customFormat="1" ht="15" customHeight="1">
      <c r="B41" s="229"/>
      <c r="C41" s="230"/>
      <c r="D41" s="228"/>
      <c r="E41" s="231" t="s">
        <v>106</v>
      </c>
      <c r="F41" s="228"/>
      <c r="G41" s="344" t="s">
        <v>685</v>
      </c>
      <c r="H41" s="344"/>
      <c r="I41" s="344"/>
      <c r="J41" s="344"/>
      <c r="K41" s="226"/>
    </row>
    <row r="42" spans="2:11" s="1" customFormat="1" ht="15" customHeight="1">
      <c r="B42" s="229"/>
      <c r="C42" s="230"/>
      <c r="D42" s="228"/>
      <c r="E42" s="231" t="s">
        <v>686</v>
      </c>
      <c r="F42" s="228"/>
      <c r="G42" s="344" t="s">
        <v>687</v>
      </c>
      <c r="H42" s="344"/>
      <c r="I42" s="344"/>
      <c r="J42" s="344"/>
      <c r="K42" s="226"/>
    </row>
    <row r="43" spans="2:11" s="1" customFormat="1" ht="15" customHeight="1">
      <c r="B43" s="229"/>
      <c r="C43" s="230"/>
      <c r="D43" s="228"/>
      <c r="E43" s="231"/>
      <c r="F43" s="228"/>
      <c r="G43" s="344" t="s">
        <v>688</v>
      </c>
      <c r="H43" s="344"/>
      <c r="I43" s="344"/>
      <c r="J43" s="344"/>
      <c r="K43" s="226"/>
    </row>
    <row r="44" spans="2:11" s="1" customFormat="1" ht="15" customHeight="1">
      <c r="B44" s="229"/>
      <c r="C44" s="230"/>
      <c r="D44" s="228"/>
      <c r="E44" s="231" t="s">
        <v>689</v>
      </c>
      <c r="F44" s="228"/>
      <c r="G44" s="344" t="s">
        <v>690</v>
      </c>
      <c r="H44" s="344"/>
      <c r="I44" s="344"/>
      <c r="J44" s="344"/>
      <c r="K44" s="226"/>
    </row>
    <row r="45" spans="2:11" s="1" customFormat="1" ht="15" customHeight="1">
      <c r="B45" s="229"/>
      <c r="C45" s="230"/>
      <c r="D45" s="228"/>
      <c r="E45" s="231" t="s">
        <v>108</v>
      </c>
      <c r="F45" s="228"/>
      <c r="G45" s="344" t="s">
        <v>691</v>
      </c>
      <c r="H45" s="344"/>
      <c r="I45" s="344"/>
      <c r="J45" s="344"/>
      <c r="K45" s="226"/>
    </row>
    <row r="46" spans="2:11" s="1" customFormat="1" ht="12.75" customHeight="1">
      <c r="B46" s="229"/>
      <c r="C46" s="230"/>
      <c r="D46" s="228"/>
      <c r="E46" s="228"/>
      <c r="F46" s="228"/>
      <c r="G46" s="228"/>
      <c r="H46" s="228"/>
      <c r="I46" s="228"/>
      <c r="J46" s="228"/>
      <c r="K46" s="226"/>
    </row>
    <row r="47" spans="2:11" s="1" customFormat="1" ht="15" customHeight="1">
      <c r="B47" s="229"/>
      <c r="C47" s="230"/>
      <c r="D47" s="344" t="s">
        <v>692</v>
      </c>
      <c r="E47" s="344"/>
      <c r="F47" s="344"/>
      <c r="G47" s="344"/>
      <c r="H47" s="344"/>
      <c r="I47" s="344"/>
      <c r="J47" s="344"/>
      <c r="K47" s="226"/>
    </row>
    <row r="48" spans="2:11" s="1" customFormat="1" ht="15" customHeight="1">
      <c r="B48" s="229"/>
      <c r="C48" s="230"/>
      <c r="D48" s="230"/>
      <c r="E48" s="344" t="s">
        <v>693</v>
      </c>
      <c r="F48" s="344"/>
      <c r="G48" s="344"/>
      <c r="H48" s="344"/>
      <c r="I48" s="344"/>
      <c r="J48" s="344"/>
      <c r="K48" s="226"/>
    </row>
    <row r="49" spans="2:11" s="1" customFormat="1" ht="15" customHeight="1">
      <c r="B49" s="229"/>
      <c r="C49" s="230"/>
      <c r="D49" s="230"/>
      <c r="E49" s="344" t="s">
        <v>694</v>
      </c>
      <c r="F49" s="344"/>
      <c r="G49" s="344"/>
      <c r="H49" s="344"/>
      <c r="I49" s="344"/>
      <c r="J49" s="344"/>
      <c r="K49" s="226"/>
    </row>
    <row r="50" spans="2:11" s="1" customFormat="1" ht="15" customHeight="1">
      <c r="B50" s="229"/>
      <c r="C50" s="230"/>
      <c r="D50" s="230"/>
      <c r="E50" s="344" t="s">
        <v>695</v>
      </c>
      <c r="F50" s="344"/>
      <c r="G50" s="344"/>
      <c r="H50" s="344"/>
      <c r="I50" s="344"/>
      <c r="J50" s="344"/>
      <c r="K50" s="226"/>
    </row>
    <row r="51" spans="2:11" s="1" customFormat="1" ht="15" customHeight="1">
      <c r="B51" s="229"/>
      <c r="C51" s="230"/>
      <c r="D51" s="344" t="s">
        <v>696</v>
      </c>
      <c r="E51" s="344"/>
      <c r="F51" s="344"/>
      <c r="G51" s="344"/>
      <c r="H51" s="344"/>
      <c r="I51" s="344"/>
      <c r="J51" s="344"/>
      <c r="K51" s="226"/>
    </row>
    <row r="52" spans="2:11" s="1" customFormat="1" ht="25.5" customHeight="1">
      <c r="B52" s="225"/>
      <c r="C52" s="345" t="s">
        <v>697</v>
      </c>
      <c r="D52" s="345"/>
      <c r="E52" s="345"/>
      <c r="F52" s="345"/>
      <c r="G52" s="345"/>
      <c r="H52" s="345"/>
      <c r="I52" s="345"/>
      <c r="J52" s="345"/>
      <c r="K52" s="226"/>
    </row>
    <row r="53" spans="2:11" s="1" customFormat="1" ht="5.25" customHeight="1">
      <c r="B53" s="225"/>
      <c r="C53" s="227"/>
      <c r="D53" s="227"/>
      <c r="E53" s="227"/>
      <c r="F53" s="227"/>
      <c r="G53" s="227"/>
      <c r="H53" s="227"/>
      <c r="I53" s="227"/>
      <c r="J53" s="227"/>
      <c r="K53" s="226"/>
    </row>
    <row r="54" spans="2:11" s="1" customFormat="1" ht="15" customHeight="1">
      <c r="B54" s="225"/>
      <c r="C54" s="344" t="s">
        <v>698</v>
      </c>
      <c r="D54" s="344"/>
      <c r="E54" s="344"/>
      <c r="F54" s="344"/>
      <c r="G54" s="344"/>
      <c r="H54" s="344"/>
      <c r="I54" s="344"/>
      <c r="J54" s="344"/>
      <c r="K54" s="226"/>
    </row>
    <row r="55" spans="2:11" s="1" customFormat="1" ht="15" customHeight="1">
      <c r="B55" s="225"/>
      <c r="C55" s="344" t="s">
        <v>699</v>
      </c>
      <c r="D55" s="344"/>
      <c r="E55" s="344"/>
      <c r="F55" s="344"/>
      <c r="G55" s="344"/>
      <c r="H55" s="344"/>
      <c r="I55" s="344"/>
      <c r="J55" s="344"/>
      <c r="K55" s="226"/>
    </row>
    <row r="56" spans="2:11" s="1" customFormat="1" ht="12.75" customHeight="1">
      <c r="B56" s="225"/>
      <c r="C56" s="228"/>
      <c r="D56" s="228"/>
      <c r="E56" s="228"/>
      <c r="F56" s="228"/>
      <c r="G56" s="228"/>
      <c r="H56" s="228"/>
      <c r="I56" s="228"/>
      <c r="J56" s="228"/>
      <c r="K56" s="226"/>
    </row>
    <row r="57" spans="2:11" s="1" customFormat="1" ht="15" customHeight="1">
      <c r="B57" s="225"/>
      <c r="C57" s="344" t="s">
        <v>700</v>
      </c>
      <c r="D57" s="344"/>
      <c r="E57" s="344"/>
      <c r="F57" s="344"/>
      <c r="G57" s="344"/>
      <c r="H57" s="344"/>
      <c r="I57" s="344"/>
      <c r="J57" s="344"/>
      <c r="K57" s="226"/>
    </row>
    <row r="58" spans="2:11" s="1" customFormat="1" ht="15" customHeight="1">
      <c r="B58" s="225"/>
      <c r="C58" s="230"/>
      <c r="D58" s="344" t="s">
        <v>701</v>
      </c>
      <c r="E58" s="344"/>
      <c r="F58" s="344"/>
      <c r="G58" s="344"/>
      <c r="H58" s="344"/>
      <c r="I58" s="344"/>
      <c r="J58" s="344"/>
      <c r="K58" s="226"/>
    </row>
    <row r="59" spans="2:11" s="1" customFormat="1" ht="15" customHeight="1">
      <c r="B59" s="225"/>
      <c r="C59" s="230"/>
      <c r="D59" s="344" t="s">
        <v>702</v>
      </c>
      <c r="E59" s="344"/>
      <c r="F59" s="344"/>
      <c r="G59" s="344"/>
      <c r="H59" s="344"/>
      <c r="I59" s="344"/>
      <c r="J59" s="344"/>
      <c r="K59" s="226"/>
    </row>
    <row r="60" spans="2:11" s="1" customFormat="1" ht="15" customHeight="1">
      <c r="B60" s="225"/>
      <c r="C60" s="230"/>
      <c r="D60" s="344" t="s">
        <v>703</v>
      </c>
      <c r="E60" s="344"/>
      <c r="F60" s="344"/>
      <c r="G60" s="344"/>
      <c r="H60" s="344"/>
      <c r="I60" s="344"/>
      <c r="J60" s="344"/>
      <c r="K60" s="226"/>
    </row>
    <row r="61" spans="2:11" s="1" customFormat="1" ht="15" customHeight="1">
      <c r="B61" s="225"/>
      <c r="C61" s="230"/>
      <c r="D61" s="344" t="s">
        <v>704</v>
      </c>
      <c r="E61" s="344"/>
      <c r="F61" s="344"/>
      <c r="G61" s="344"/>
      <c r="H61" s="344"/>
      <c r="I61" s="344"/>
      <c r="J61" s="344"/>
      <c r="K61" s="226"/>
    </row>
    <row r="62" spans="2:11" s="1" customFormat="1" ht="15" customHeight="1">
      <c r="B62" s="225"/>
      <c r="C62" s="230"/>
      <c r="D62" s="346" t="s">
        <v>705</v>
      </c>
      <c r="E62" s="346"/>
      <c r="F62" s="346"/>
      <c r="G62" s="346"/>
      <c r="H62" s="346"/>
      <c r="I62" s="346"/>
      <c r="J62" s="346"/>
      <c r="K62" s="226"/>
    </row>
    <row r="63" spans="2:11" s="1" customFormat="1" ht="15" customHeight="1">
      <c r="B63" s="225"/>
      <c r="C63" s="230"/>
      <c r="D63" s="344" t="s">
        <v>706</v>
      </c>
      <c r="E63" s="344"/>
      <c r="F63" s="344"/>
      <c r="G63" s="344"/>
      <c r="H63" s="344"/>
      <c r="I63" s="344"/>
      <c r="J63" s="344"/>
      <c r="K63" s="226"/>
    </row>
    <row r="64" spans="2:11" s="1" customFormat="1" ht="12.75" customHeight="1">
      <c r="B64" s="225"/>
      <c r="C64" s="230"/>
      <c r="D64" s="230"/>
      <c r="E64" s="233"/>
      <c r="F64" s="230"/>
      <c r="G64" s="230"/>
      <c r="H64" s="230"/>
      <c r="I64" s="230"/>
      <c r="J64" s="230"/>
      <c r="K64" s="226"/>
    </row>
    <row r="65" spans="2:11" s="1" customFormat="1" ht="15" customHeight="1">
      <c r="B65" s="225"/>
      <c r="C65" s="230"/>
      <c r="D65" s="344" t="s">
        <v>707</v>
      </c>
      <c r="E65" s="344"/>
      <c r="F65" s="344"/>
      <c r="G65" s="344"/>
      <c r="H65" s="344"/>
      <c r="I65" s="344"/>
      <c r="J65" s="344"/>
      <c r="K65" s="226"/>
    </row>
    <row r="66" spans="2:11" s="1" customFormat="1" ht="15" customHeight="1">
      <c r="B66" s="225"/>
      <c r="C66" s="230"/>
      <c r="D66" s="346" t="s">
        <v>708</v>
      </c>
      <c r="E66" s="346"/>
      <c r="F66" s="346"/>
      <c r="G66" s="346"/>
      <c r="H66" s="346"/>
      <c r="I66" s="346"/>
      <c r="J66" s="346"/>
      <c r="K66" s="226"/>
    </row>
    <row r="67" spans="2:11" s="1" customFormat="1" ht="15" customHeight="1">
      <c r="B67" s="225"/>
      <c r="C67" s="230"/>
      <c r="D67" s="344" t="s">
        <v>709</v>
      </c>
      <c r="E67" s="344"/>
      <c r="F67" s="344"/>
      <c r="G67" s="344"/>
      <c r="H67" s="344"/>
      <c r="I67" s="344"/>
      <c r="J67" s="344"/>
      <c r="K67" s="226"/>
    </row>
    <row r="68" spans="2:11" s="1" customFormat="1" ht="15" customHeight="1">
      <c r="B68" s="225"/>
      <c r="C68" s="230"/>
      <c r="D68" s="344" t="s">
        <v>710</v>
      </c>
      <c r="E68" s="344"/>
      <c r="F68" s="344"/>
      <c r="G68" s="344"/>
      <c r="H68" s="344"/>
      <c r="I68" s="344"/>
      <c r="J68" s="344"/>
      <c r="K68" s="226"/>
    </row>
    <row r="69" spans="2:11" s="1" customFormat="1" ht="15" customHeight="1">
      <c r="B69" s="225"/>
      <c r="C69" s="230"/>
      <c r="D69" s="344" t="s">
        <v>711</v>
      </c>
      <c r="E69" s="344"/>
      <c r="F69" s="344"/>
      <c r="G69" s="344"/>
      <c r="H69" s="344"/>
      <c r="I69" s="344"/>
      <c r="J69" s="344"/>
      <c r="K69" s="226"/>
    </row>
    <row r="70" spans="2:11" s="1" customFormat="1" ht="15" customHeight="1">
      <c r="B70" s="225"/>
      <c r="C70" s="230"/>
      <c r="D70" s="344" t="s">
        <v>712</v>
      </c>
      <c r="E70" s="344"/>
      <c r="F70" s="344"/>
      <c r="G70" s="344"/>
      <c r="H70" s="344"/>
      <c r="I70" s="344"/>
      <c r="J70" s="344"/>
      <c r="K70" s="226"/>
    </row>
    <row r="71" spans="2:11" s="1" customFormat="1" ht="12.75" customHeight="1">
      <c r="B71" s="234"/>
      <c r="C71" s="235"/>
      <c r="D71" s="235"/>
      <c r="E71" s="235"/>
      <c r="F71" s="235"/>
      <c r="G71" s="235"/>
      <c r="H71" s="235"/>
      <c r="I71" s="235"/>
      <c r="J71" s="235"/>
      <c r="K71" s="236"/>
    </row>
    <row r="72" spans="2:11" s="1" customFormat="1" ht="18.75" customHeight="1">
      <c r="B72" s="237"/>
      <c r="C72" s="237"/>
      <c r="D72" s="237"/>
      <c r="E72" s="237"/>
      <c r="F72" s="237"/>
      <c r="G72" s="237"/>
      <c r="H72" s="237"/>
      <c r="I72" s="237"/>
      <c r="J72" s="237"/>
      <c r="K72" s="238"/>
    </row>
    <row r="73" spans="2:11" s="1" customFormat="1" ht="18.75" customHeight="1">
      <c r="B73" s="238"/>
      <c r="C73" s="238"/>
      <c r="D73" s="238"/>
      <c r="E73" s="238"/>
      <c r="F73" s="238"/>
      <c r="G73" s="238"/>
      <c r="H73" s="238"/>
      <c r="I73" s="238"/>
      <c r="J73" s="238"/>
      <c r="K73" s="238"/>
    </row>
    <row r="74" spans="2:11" s="1" customFormat="1" ht="7.5" customHeight="1">
      <c r="B74" s="239"/>
      <c r="C74" s="240"/>
      <c r="D74" s="240"/>
      <c r="E74" s="240"/>
      <c r="F74" s="240"/>
      <c r="G74" s="240"/>
      <c r="H74" s="240"/>
      <c r="I74" s="240"/>
      <c r="J74" s="240"/>
      <c r="K74" s="241"/>
    </row>
    <row r="75" spans="2:11" s="1" customFormat="1" ht="45" customHeight="1">
      <c r="B75" s="242"/>
      <c r="C75" s="339" t="s">
        <v>713</v>
      </c>
      <c r="D75" s="339"/>
      <c r="E75" s="339"/>
      <c r="F75" s="339"/>
      <c r="G75" s="339"/>
      <c r="H75" s="339"/>
      <c r="I75" s="339"/>
      <c r="J75" s="339"/>
      <c r="K75" s="243"/>
    </row>
    <row r="76" spans="2:11" s="1" customFormat="1" ht="17.25" customHeight="1">
      <c r="B76" s="242"/>
      <c r="C76" s="244" t="s">
        <v>714</v>
      </c>
      <c r="D76" s="244"/>
      <c r="E76" s="244"/>
      <c r="F76" s="244" t="s">
        <v>715</v>
      </c>
      <c r="G76" s="245"/>
      <c r="H76" s="244" t="s">
        <v>57</v>
      </c>
      <c r="I76" s="244" t="s">
        <v>60</v>
      </c>
      <c r="J76" s="244" t="s">
        <v>716</v>
      </c>
      <c r="K76" s="243"/>
    </row>
    <row r="77" spans="2:11" s="1" customFormat="1" ht="17.25" customHeight="1">
      <c r="B77" s="242"/>
      <c r="C77" s="246" t="s">
        <v>717</v>
      </c>
      <c r="D77" s="246"/>
      <c r="E77" s="246"/>
      <c r="F77" s="247" t="s">
        <v>718</v>
      </c>
      <c r="G77" s="248"/>
      <c r="H77" s="246"/>
      <c r="I77" s="246"/>
      <c r="J77" s="246" t="s">
        <v>719</v>
      </c>
      <c r="K77" s="243"/>
    </row>
    <row r="78" spans="2:11" s="1" customFormat="1" ht="5.25" customHeight="1">
      <c r="B78" s="242"/>
      <c r="C78" s="249"/>
      <c r="D78" s="249"/>
      <c r="E78" s="249"/>
      <c r="F78" s="249"/>
      <c r="G78" s="250"/>
      <c r="H78" s="249"/>
      <c r="I78" s="249"/>
      <c r="J78" s="249"/>
      <c r="K78" s="243"/>
    </row>
    <row r="79" spans="2:11" s="1" customFormat="1" ht="15" customHeight="1">
      <c r="B79" s="242"/>
      <c r="C79" s="231" t="s">
        <v>56</v>
      </c>
      <c r="D79" s="249"/>
      <c r="E79" s="249"/>
      <c r="F79" s="251" t="s">
        <v>720</v>
      </c>
      <c r="G79" s="250"/>
      <c r="H79" s="231" t="s">
        <v>721</v>
      </c>
      <c r="I79" s="231" t="s">
        <v>722</v>
      </c>
      <c r="J79" s="231">
        <v>20</v>
      </c>
      <c r="K79" s="243"/>
    </row>
    <row r="80" spans="2:11" s="1" customFormat="1" ht="15" customHeight="1">
      <c r="B80" s="242"/>
      <c r="C80" s="231" t="s">
        <v>723</v>
      </c>
      <c r="D80" s="231"/>
      <c r="E80" s="231"/>
      <c r="F80" s="251" t="s">
        <v>720</v>
      </c>
      <c r="G80" s="250"/>
      <c r="H80" s="231" t="s">
        <v>724</v>
      </c>
      <c r="I80" s="231" t="s">
        <v>722</v>
      </c>
      <c r="J80" s="231">
        <v>120</v>
      </c>
      <c r="K80" s="243"/>
    </row>
    <row r="81" spans="2:11" s="1" customFormat="1" ht="15" customHeight="1">
      <c r="B81" s="252"/>
      <c r="C81" s="231" t="s">
        <v>725</v>
      </c>
      <c r="D81" s="231"/>
      <c r="E81" s="231"/>
      <c r="F81" s="251" t="s">
        <v>726</v>
      </c>
      <c r="G81" s="250"/>
      <c r="H81" s="231" t="s">
        <v>727</v>
      </c>
      <c r="I81" s="231" t="s">
        <v>722</v>
      </c>
      <c r="J81" s="231">
        <v>50</v>
      </c>
      <c r="K81" s="243"/>
    </row>
    <row r="82" spans="2:11" s="1" customFormat="1" ht="15" customHeight="1">
      <c r="B82" s="252"/>
      <c r="C82" s="231" t="s">
        <v>728</v>
      </c>
      <c r="D82" s="231"/>
      <c r="E82" s="231"/>
      <c r="F82" s="251" t="s">
        <v>720</v>
      </c>
      <c r="G82" s="250"/>
      <c r="H82" s="231" t="s">
        <v>729</v>
      </c>
      <c r="I82" s="231" t="s">
        <v>730</v>
      </c>
      <c r="J82" s="231"/>
      <c r="K82" s="243"/>
    </row>
    <row r="83" spans="2:11" s="1" customFormat="1" ht="15" customHeight="1">
      <c r="B83" s="252"/>
      <c r="C83" s="253" t="s">
        <v>731</v>
      </c>
      <c r="D83" s="253"/>
      <c r="E83" s="253"/>
      <c r="F83" s="254" t="s">
        <v>726</v>
      </c>
      <c r="G83" s="253"/>
      <c r="H83" s="253" t="s">
        <v>732</v>
      </c>
      <c r="I83" s="253" t="s">
        <v>722</v>
      </c>
      <c r="J83" s="253">
        <v>15</v>
      </c>
      <c r="K83" s="243"/>
    </row>
    <row r="84" spans="2:11" s="1" customFormat="1" ht="15" customHeight="1">
      <c r="B84" s="252"/>
      <c r="C84" s="253" t="s">
        <v>733</v>
      </c>
      <c r="D84" s="253"/>
      <c r="E84" s="253"/>
      <c r="F84" s="254" t="s">
        <v>726</v>
      </c>
      <c r="G84" s="253"/>
      <c r="H84" s="253" t="s">
        <v>734</v>
      </c>
      <c r="I84" s="253" t="s">
        <v>722</v>
      </c>
      <c r="J84" s="253">
        <v>15</v>
      </c>
      <c r="K84" s="243"/>
    </row>
    <row r="85" spans="2:11" s="1" customFormat="1" ht="15" customHeight="1">
      <c r="B85" s="252"/>
      <c r="C85" s="253" t="s">
        <v>735</v>
      </c>
      <c r="D85" s="253"/>
      <c r="E85" s="253"/>
      <c r="F85" s="254" t="s">
        <v>726</v>
      </c>
      <c r="G85" s="253"/>
      <c r="H85" s="253" t="s">
        <v>736</v>
      </c>
      <c r="I85" s="253" t="s">
        <v>722</v>
      </c>
      <c r="J85" s="253">
        <v>20</v>
      </c>
      <c r="K85" s="243"/>
    </row>
    <row r="86" spans="2:11" s="1" customFormat="1" ht="15" customHeight="1">
      <c r="B86" s="252"/>
      <c r="C86" s="253" t="s">
        <v>737</v>
      </c>
      <c r="D86" s="253"/>
      <c r="E86" s="253"/>
      <c r="F86" s="254" t="s">
        <v>726</v>
      </c>
      <c r="G86" s="253"/>
      <c r="H86" s="253" t="s">
        <v>738</v>
      </c>
      <c r="I86" s="253" t="s">
        <v>722</v>
      </c>
      <c r="J86" s="253">
        <v>20</v>
      </c>
      <c r="K86" s="243"/>
    </row>
    <row r="87" spans="2:11" s="1" customFormat="1" ht="15" customHeight="1">
      <c r="B87" s="252"/>
      <c r="C87" s="231" t="s">
        <v>739</v>
      </c>
      <c r="D87" s="231"/>
      <c r="E87" s="231"/>
      <c r="F87" s="251" t="s">
        <v>726</v>
      </c>
      <c r="G87" s="250"/>
      <c r="H87" s="231" t="s">
        <v>740</v>
      </c>
      <c r="I87" s="231" t="s">
        <v>722</v>
      </c>
      <c r="J87" s="231">
        <v>50</v>
      </c>
      <c r="K87" s="243"/>
    </row>
    <row r="88" spans="2:11" s="1" customFormat="1" ht="15" customHeight="1">
      <c r="B88" s="252"/>
      <c r="C88" s="231" t="s">
        <v>741</v>
      </c>
      <c r="D88" s="231"/>
      <c r="E88" s="231"/>
      <c r="F88" s="251" t="s">
        <v>726</v>
      </c>
      <c r="G88" s="250"/>
      <c r="H88" s="231" t="s">
        <v>742</v>
      </c>
      <c r="I88" s="231" t="s">
        <v>722</v>
      </c>
      <c r="J88" s="231">
        <v>20</v>
      </c>
      <c r="K88" s="243"/>
    </row>
    <row r="89" spans="2:11" s="1" customFormat="1" ht="15" customHeight="1">
      <c r="B89" s="252"/>
      <c r="C89" s="231" t="s">
        <v>743</v>
      </c>
      <c r="D89" s="231"/>
      <c r="E89" s="231"/>
      <c r="F89" s="251" t="s">
        <v>726</v>
      </c>
      <c r="G89" s="250"/>
      <c r="H89" s="231" t="s">
        <v>744</v>
      </c>
      <c r="I89" s="231" t="s">
        <v>722</v>
      </c>
      <c r="J89" s="231">
        <v>20</v>
      </c>
      <c r="K89" s="243"/>
    </row>
    <row r="90" spans="2:11" s="1" customFormat="1" ht="15" customHeight="1">
      <c r="B90" s="252"/>
      <c r="C90" s="231" t="s">
        <v>745</v>
      </c>
      <c r="D90" s="231"/>
      <c r="E90" s="231"/>
      <c r="F90" s="251" t="s">
        <v>726</v>
      </c>
      <c r="G90" s="250"/>
      <c r="H90" s="231" t="s">
        <v>746</v>
      </c>
      <c r="I90" s="231" t="s">
        <v>722</v>
      </c>
      <c r="J90" s="231">
        <v>50</v>
      </c>
      <c r="K90" s="243"/>
    </row>
    <row r="91" spans="2:11" s="1" customFormat="1" ht="15" customHeight="1">
      <c r="B91" s="252"/>
      <c r="C91" s="231" t="s">
        <v>747</v>
      </c>
      <c r="D91" s="231"/>
      <c r="E91" s="231"/>
      <c r="F91" s="251" t="s">
        <v>726</v>
      </c>
      <c r="G91" s="250"/>
      <c r="H91" s="231" t="s">
        <v>747</v>
      </c>
      <c r="I91" s="231" t="s">
        <v>722</v>
      </c>
      <c r="J91" s="231">
        <v>50</v>
      </c>
      <c r="K91" s="243"/>
    </row>
    <row r="92" spans="2:11" s="1" customFormat="1" ht="15" customHeight="1">
      <c r="B92" s="252"/>
      <c r="C92" s="231" t="s">
        <v>748</v>
      </c>
      <c r="D92" s="231"/>
      <c r="E92" s="231"/>
      <c r="F92" s="251" t="s">
        <v>726</v>
      </c>
      <c r="G92" s="250"/>
      <c r="H92" s="231" t="s">
        <v>749</v>
      </c>
      <c r="I92" s="231" t="s">
        <v>722</v>
      </c>
      <c r="J92" s="231">
        <v>255</v>
      </c>
      <c r="K92" s="243"/>
    </row>
    <row r="93" spans="2:11" s="1" customFormat="1" ht="15" customHeight="1">
      <c r="B93" s="252"/>
      <c r="C93" s="231" t="s">
        <v>750</v>
      </c>
      <c r="D93" s="231"/>
      <c r="E93" s="231"/>
      <c r="F93" s="251" t="s">
        <v>720</v>
      </c>
      <c r="G93" s="250"/>
      <c r="H93" s="231" t="s">
        <v>751</v>
      </c>
      <c r="I93" s="231" t="s">
        <v>752</v>
      </c>
      <c r="J93" s="231"/>
      <c r="K93" s="243"/>
    </row>
    <row r="94" spans="2:11" s="1" customFormat="1" ht="15" customHeight="1">
      <c r="B94" s="252"/>
      <c r="C94" s="231" t="s">
        <v>753</v>
      </c>
      <c r="D94" s="231"/>
      <c r="E94" s="231"/>
      <c r="F94" s="251" t="s">
        <v>720</v>
      </c>
      <c r="G94" s="250"/>
      <c r="H94" s="231" t="s">
        <v>754</v>
      </c>
      <c r="I94" s="231" t="s">
        <v>755</v>
      </c>
      <c r="J94" s="231"/>
      <c r="K94" s="243"/>
    </row>
    <row r="95" spans="2:11" s="1" customFormat="1" ht="15" customHeight="1">
      <c r="B95" s="252"/>
      <c r="C95" s="231" t="s">
        <v>756</v>
      </c>
      <c r="D95" s="231"/>
      <c r="E95" s="231"/>
      <c r="F95" s="251" t="s">
        <v>720</v>
      </c>
      <c r="G95" s="250"/>
      <c r="H95" s="231" t="s">
        <v>756</v>
      </c>
      <c r="I95" s="231" t="s">
        <v>755</v>
      </c>
      <c r="J95" s="231"/>
      <c r="K95" s="243"/>
    </row>
    <row r="96" spans="2:11" s="1" customFormat="1" ht="15" customHeight="1">
      <c r="B96" s="252"/>
      <c r="C96" s="231" t="s">
        <v>41</v>
      </c>
      <c r="D96" s="231"/>
      <c r="E96" s="231"/>
      <c r="F96" s="251" t="s">
        <v>720</v>
      </c>
      <c r="G96" s="250"/>
      <c r="H96" s="231" t="s">
        <v>757</v>
      </c>
      <c r="I96" s="231" t="s">
        <v>755</v>
      </c>
      <c r="J96" s="231"/>
      <c r="K96" s="243"/>
    </row>
    <row r="97" spans="2:11" s="1" customFormat="1" ht="15" customHeight="1">
      <c r="B97" s="252"/>
      <c r="C97" s="231" t="s">
        <v>51</v>
      </c>
      <c r="D97" s="231"/>
      <c r="E97" s="231"/>
      <c r="F97" s="251" t="s">
        <v>720</v>
      </c>
      <c r="G97" s="250"/>
      <c r="H97" s="231" t="s">
        <v>758</v>
      </c>
      <c r="I97" s="231" t="s">
        <v>755</v>
      </c>
      <c r="J97" s="231"/>
      <c r="K97" s="243"/>
    </row>
    <row r="98" spans="2:11" s="1" customFormat="1" ht="15" customHeight="1">
      <c r="B98" s="255"/>
      <c r="C98" s="256"/>
      <c r="D98" s="256"/>
      <c r="E98" s="256"/>
      <c r="F98" s="256"/>
      <c r="G98" s="256"/>
      <c r="H98" s="256"/>
      <c r="I98" s="256"/>
      <c r="J98" s="256"/>
      <c r="K98" s="257"/>
    </row>
    <row r="99" spans="2:11" s="1" customFormat="1" ht="18.75" customHeight="1">
      <c r="B99" s="258"/>
      <c r="C99" s="259"/>
      <c r="D99" s="259"/>
      <c r="E99" s="259"/>
      <c r="F99" s="259"/>
      <c r="G99" s="259"/>
      <c r="H99" s="259"/>
      <c r="I99" s="259"/>
      <c r="J99" s="259"/>
      <c r="K99" s="258"/>
    </row>
    <row r="100" spans="2:11" s="1" customFormat="1" ht="18.75" customHeight="1">
      <c r="B100" s="238"/>
      <c r="C100" s="238"/>
      <c r="D100" s="238"/>
      <c r="E100" s="238"/>
      <c r="F100" s="238"/>
      <c r="G100" s="238"/>
      <c r="H100" s="238"/>
      <c r="I100" s="238"/>
      <c r="J100" s="238"/>
      <c r="K100" s="238"/>
    </row>
    <row r="101" spans="2:11" s="1" customFormat="1" ht="7.5" customHeight="1">
      <c r="B101" s="239"/>
      <c r="C101" s="240"/>
      <c r="D101" s="240"/>
      <c r="E101" s="240"/>
      <c r="F101" s="240"/>
      <c r="G101" s="240"/>
      <c r="H101" s="240"/>
      <c r="I101" s="240"/>
      <c r="J101" s="240"/>
      <c r="K101" s="241"/>
    </row>
    <row r="102" spans="2:11" s="1" customFormat="1" ht="45" customHeight="1">
      <c r="B102" s="242"/>
      <c r="C102" s="339" t="s">
        <v>759</v>
      </c>
      <c r="D102" s="339"/>
      <c r="E102" s="339"/>
      <c r="F102" s="339"/>
      <c r="G102" s="339"/>
      <c r="H102" s="339"/>
      <c r="I102" s="339"/>
      <c r="J102" s="339"/>
      <c r="K102" s="243"/>
    </row>
    <row r="103" spans="2:11" s="1" customFormat="1" ht="17.25" customHeight="1">
      <c r="B103" s="242"/>
      <c r="C103" s="244" t="s">
        <v>714</v>
      </c>
      <c r="D103" s="244"/>
      <c r="E103" s="244"/>
      <c r="F103" s="244" t="s">
        <v>715</v>
      </c>
      <c r="G103" s="245"/>
      <c r="H103" s="244" t="s">
        <v>57</v>
      </c>
      <c r="I103" s="244" t="s">
        <v>60</v>
      </c>
      <c r="J103" s="244" t="s">
        <v>716</v>
      </c>
      <c r="K103" s="243"/>
    </row>
    <row r="104" spans="2:11" s="1" customFormat="1" ht="17.25" customHeight="1">
      <c r="B104" s="242"/>
      <c r="C104" s="246" t="s">
        <v>717</v>
      </c>
      <c r="D104" s="246"/>
      <c r="E104" s="246"/>
      <c r="F104" s="247" t="s">
        <v>718</v>
      </c>
      <c r="G104" s="248"/>
      <c r="H104" s="246"/>
      <c r="I104" s="246"/>
      <c r="J104" s="246" t="s">
        <v>719</v>
      </c>
      <c r="K104" s="243"/>
    </row>
    <row r="105" spans="2:11" s="1" customFormat="1" ht="5.25" customHeight="1">
      <c r="B105" s="242"/>
      <c r="C105" s="244"/>
      <c r="D105" s="244"/>
      <c r="E105" s="244"/>
      <c r="F105" s="244"/>
      <c r="G105" s="260"/>
      <c r="H105" s="244"/>
      <c r="I105" s="244"/>
      <c r="J105" s="244"/>
      <c r="K105" s="243"/>
    </row>
    <row r="106" spans="2:11" s="1" customFormat="1" ht="15" customHeight="1">
      <c r="B106" s="242"/>
      <c r="C106" s="231" t="s">
        <v>56</v>
      </c>
      <c r="D106" s="249"/>
      <c r="E106" s="249"/>
      <c r="F106" s="251" t="s">
        <v>720</v>
      </c>
      <c r="G106" s="260"/>
      <c r="H106" s="231" t="s">
        <v>760</v>
      </c>
      <c r="I106" s="231" t="s">
        <v>722</v>
      </c>
      <c r="J106" s="231">
        <v>20</v>
      </c>
      <c r="K106" s="243"/>
    </row>
    <row r="107" spans="2:11" s="1" customFormat="1" ht="15" customHeight="1">
      <c r="B107" s="242"/>
      <c r="C107" s="231" t="s">
        <v>723</v>
      </c>
      <c r="D107" s="231"/>
      <c r="E107" s="231"/>
      <c r="F107" s="251" t="s">
        <v>720</v>
      </c>
      <c r="G107" s="231"/>
      <c r="H107" s="231" t="s">
        <v>760</v>
      </c>
      <c r="I107" s="231" t="s">
        <v>722</v>
      </c>
      <c r="J107" s="231">
        <v>120</v>
      </c>
      <c r="K107" s="243"/>
    </row>
    <row r="108" spans="2:11" s="1" customFormat="1" ht="15" customHeight="1">
      <c r="B108" s="252"/>
      <c r="C108" s="231" t="s">
        <v>725</v>
      </c>
      <c r="D108" s="231"/>
      <c r="E108" s="231"/>
      <c r="F108" s="251" t="s">
        <v>726</v>
      </c>
      <c r="G108" s="231"/>
      <c r="H108" s="231" t="s">
        <v>760</v>
      </c>
      <c r="I108" s="231" t="s">
        <v>722</v>
      </c>
      <c r="J108" s="231">
        <v>50</v>
      </c>
      <c r="K108" s="243"/>
    </row>
    <row r="109" spans="2:11" s="1" customFormat="1" ht="15" customHeight="1">
      <c r="B109" s="252"/>
      <c r="C109" s="231" t="s">
        <v>728</v>
      </c>
      <c r="D109" s="231"/>
      <c r="E109" s="231"/>
      <c r="F109" s="251" t="s">
        <v>720</v>
      </c>
      <c r="G109" s="231"/>
      <c r="H109" s="231" t="s">
        <v>760</v>
      </c>
      <c r="I109" s="231" t="s">
        <v>730</v>
      </c>
      <c r="J109" s="231"/>
      <c r="K109" s="243"/>
    </row>
    <row r="110" spans="2:11" s="1" customFormat="1" ht="15" customHeight="1">
      <c r="B110" s="252"/>
      <c r="C110" s="231" t="s">
        <v>739</v>
      </c>
      <c r="D110" s="231"/>
      <c r="E110" s="231"/>
      <c r="F110" s="251" t="s">
        <v>726</v>
      </c>
      <c r="G110" s="231"/>
      <c r="H110" s="231" t="s">
        <v>760</v>
      </c>
      <c r="I110" s="231" t="s">
        <v>722</v>
      </c>
      <c r="J110" s="231">
        <v>50</v>
      </c>
      <c r="K110" s="243"/>
    </row>
    <row r="111" spans="2:11" s="1" customFormat="1" ht="15" customHeight="1">
      <c r="B111" s="252"/>
      <c r="C111" s="231" t="s">
        <v>747</v>
      </c>
      <c r="D111" s="231"/>
      <c r="E111" s="231"/>
      <c r="F111" s="251" t="s">
        <v>726</v>
      </c>
      <c r="G111" s="231"/>
      <c r="H111" s="231" t="s">
        <v>760</v>
      </c>
      <c r="I111" s="231" t="s">
        <v>722</v>
      </c>
      <c r="J111" s="231">
        <v>50</v>
      </c>
      <c r="K111" s="243"/>
    </row>
    <row r="112" spans="2:11" s="1" customFormat="1" ht="15" customHeight="1">
      <c r="B112" s="252"/>
      <c r="C112" s="231" t="s">
        <v>745</v>
      </c>
      <c r="D112" s="231"/>
      <c r="E112" s="231"/>
      <c r="F112" s="251" t="s">
        <v>726</v>
      </c>
      <c r="G112" s="231"/>
      <c r="H112" s="231" t="s">
        <v>760</v>
      </c>
      <c r="I112" s="231" t="s">
        <v>722</v>
      </c>
      <c r="J112" s="231">
        <v>50</v>
      </c>
      <c r="K112" s="243"/>
    </row>
    <row r="113" spans="2:11" s="1" customFormat="1" ht="15" customHeight="1">
      <c r="B113" s="252"/>
      <c r="C113" s="231" t="s">
        <v>56</v>
      </c>
      <c r="D113" s="231"/>
      <c r="E113" s="231"/>
      <c r="F113" s="251" t="s">
        <v>720</v>
      </c>
      <c r="G113" s="231"/>
      <c r="H113" s="231" t="s">
        <v>761</v>
      </c>
      <c r="I113" s="231" t="s">
        <v>722</v>
      </c>
      <c r="J113" s="231">
        <v>20</v>
      </c>
      <c r="K113" s="243"/>
    </row>
    <row r="114" spans="2:11" s="1" customFormat="1" ht="15" customHeight="1">
      <c r="B114" s="252"/>
      <c r="C114" s="231" t="s">
        <v>762</v>
      </c>
      <c r="D114" s="231"/>
      <c r="E114" s="231"/>
      <c r="F114" s="251" t="s">
        <v>720</v>
      </c>
      <c r="G114" s="231"/>
      <c r="H114" s="231" t="s">
        <v>763</v>
      </c>
      <c r="I114" s="231" t="s">
        <v>722</v>
      </c>
      <c r="J114" s="231">
        <v>120</v>
      </c>
      <c r="K114" s="243"/>
    </row>
    <row r="115" spans="2:11" s="1" customFormat="1" ht="15" customHeight="1">
      <c r="B115" s="252"/>
      <c r="C115" s="231" t="s">
        <v>41</v>
      </c>
      <c r="D115" s="231"/>
      <c r="E115" s="231"/>
      <c r="F115" s="251" t="s">
        <v>720</v>
      </c>
      <c r="G115" s="231"/>
      <c r="H115" s="231" t="s">
        <v>764</v>
      </c>
      <c r="I115" s="231" t="s">
        <v>755</v>
      </c>
      <c r="J115" s="231"/>
      <c r="K115" s="243"/>
    </row>
    <row r="116" spans="2:11" s="1" customFormat="1" ht="15" customHeight="1">
      <c r="B116" s="252"/>
      <c r="C116" s="231" t="s">
        <v>51</v>
      </c>
      <c r="D116" s="231"/>
      <c r="E116" s="231"/>
      <c r="F116" s="251" t="s">
        <v>720</v>
      </c>
      <c r="G116" s="231"/>
      <c r="H116" s="231" t="s">
        <v>765</v>
      </c>
      <c r="I116" s="231" t="s">
        <v>755</v>
      </c>
      <c r="J116" s="231"/>
      <c r="K116" s="243"/>
    </row>
    <row r="117" spans="2:11" s="1" customFormat="1" ht="15" customHeight="1">
      <c r="B117" s="252"/>
      <c r="C117" s="231" t="s">
        <v>60</v>
      </c>
      <c r="D117" s="231"/>
      <c r="E117" s="231"/>
      <c r="F117" s="251" t="s">
        <v>720</v>
      </c>
      <c r="G117" s="231"/>
      <c r="H117" s="231" t="s">
        <v>766</v>
      </c>
      <c r="I117" s="231" t="s">
        <v>767</v>
      </c>
      <c r="J117" s="231"/>
      <c r="K117" s="243"/>
    </row>
    <row r="118" spans="2:11" s="1" customFormat="1" ht="15" customHeight="1">
      <c r="B118" s="255"/>
      <c r="C118" s="261"/>
      <c r="D118" s="261"/>
      <c r="E118" s="261"/>
      <c r="F118" s="261"/>
      <c r="G118" s="261"/>
      <c r="H118" s="261"/>
      <c r="I118" s="261"/>
      <c r="J118" s="261"/>
      <c r="K118" s="257"/>
    </row>
    <row r="119" spans="2:11" s="1" customFormat="1" ht="18.75" customHeight="1">
      <c r="B119" s="262"/>
      <c r="C119" s="228"/>
      <c r="D119" s="228"/>
      <c r="E119" s="228"/>
      <c r="F119" s="263"/>
      <c r="G119" s="228"/>
      <c r="H119" s="228"/>
      <c r="I119" s="228"/>
      <c r="J119" s="228"/>
      <c r="K119" s="262"/>
    </row>
    <row r="120" spans="2:11" s="1" customFormat="1" ht="18.75" customHeight="1">
      <c r="B120" s="238"/>
      <c r="C120" s="238"/>
      <c r="D120" s="238"/>
      <c r="E120" s="238"/>
      <c r="F120" s="238"/>
      <c r="G120" s="238"/>
      <c r="H120" s="238"/>
      <c r="I120" s="238"/>
      <c r="J120" s="238"/>
      <c r="K120" s="238"/>
    </row>
    <row r="121" spans="2:11" s="1" customFormat="1" ht="7.5" customHeight="1">
      <c r="B121" s="264"/>
      <c r="C121" s="265"/>
      <c r="D121" s="265"/>
      <c r="E121" s="265"/>
      <c r="F121" s="265"/>
      <c r="G121" s="265"/>
      <c r="H121" s="265"/>
      <c r="I121" s="265"/>
      <c r="J121" s="265"/>
      <c r="K121" s="266"/>
    </row>
    <row r="122" spans="2:11" s="1" customFormat="1" ht="45" customHeight="1">
      <c r="B122" s="267"/>
      <c r="C122" s="340" t="s">
        <v>768</v>
      </c>
      <c r="D122" s="340"/>
      <c r="E122" s="340"/>
      <c r="F122" s="340"/>
      <c r="G122" s="340"/>
      <c r="H122" s="340"/>
      <c r="I122" s="340"/>
      <c r="J122" s="340"/>
      <c r="K122" s="268"/>
    </row>
    <row r="123" spans="2:11" s="1" customFormat="1" ht="17.25" customHeight="1">
      <c r="B123" s="269"/>
      <c r="C123" s="244" t="s">
        <v>714</v>
      </c>
      <c r="D123" s="244"/>
      <c r="E123" s="244"/>
      <c r="F123" s="244" t="s">
        <v>715</v>
      </c>
      <c r="G123" s="245"/>
      <c r="H123" s="244" t="s">
        <v>57</v>
      </c>
      <c r="I123" s="244" t="s">
        <v>60</v>
      </c>
      <c r="J123" s="244" t="s">
        <v>716</v>
      </c>
      <c r="K123" s="270"/>
    </row>
    <row r="124" spans="2:11" s="1" customFormat="1" ht="17.25" customHeight="1">
      <c r="B124" s="269"/>
      <c r="C124" s="246" t="s">
        <v>717</v>
      </c>
      <c r="D124" s="246"/>
      <c r="E124" s="246"/>
      <c r="F124" s="247" t="s">
        <v>718</v>
      </c>
      <c r="G124" s="248"/>
      <c r="H124" s="246"/>
      <c r="I124" s="246"/>
      <c r="J124" s="246" t="s">
        <v>719</v>
      </c>
      <c r="K124" s="270"/>
    </row>
    <row r="125" spans="2:11" s="1" customFormat="1" ht="5.25" customHeight="1">
      <c r="B125" s="271"/>
      <c r="C125" s="249"/>
      <c r="D125" s="249"/>
      <c r="E125" s="249"/>
      <c r="F125" s="249"/>
      <c r="G125" s="231"/>
      <c r="H125" s="249"/>
      <c r="I125" s="249"/>
      <c r="J125" s="249"/>
      <c r="K125" s="272"/>
    </row>
    <row r="126" spans="2:11" s="1" customFormat="1" ht="15" customHeight="1">
      <c r="B126" s="271"/>
      <c r="C126" s="231" t="s">
        <v>723</v>
      </c>
      <c r="D126" s="249"/>
      <c r="E126" s="249"/>
      <c r="F126" s="251" t="s">
        <v>720</v>
      </c>
      <c r="G126" s="231"/>
      <c r="H126" s="231" t="s">
        <v>760</v>
      </c>
      <c r="I126" s="231" t="s">
        <v>722</v>
      </c>
      <c r="J126" s="231">
        <v>120</v>
      </c>
      <c r="K126" s="273"/>
    </row>
    <row r="127" spans="2:11" s="1" customFormat="1" ht="15" customHeight="1">
      <c r="B127" s="271"/>
      <c r="C127" s="231" t="s">
        <v>769</v>
      </c>
      <c r="D127" s="231"/>
      <c r="E127" s="231"/>
      <c r="F127" s="251" t="s">
        <v>720</v>
      </c>
      <c r="G127" s="231"/>
      <c r="H127" s="231" t="s">
        <v>770</v>
      </c>
      <c r="I127" s="231" t="s">
        <v>722</v>
      </c>
      <c r="J127" s="231" t="s">
        <v>771</v>
      </c>
      <c r="K127" s="273"/>
    </row>
    <row r="128" spans="2:11" s="1" customFormat="1" ht="15" customHeight="1">
      <c r="B128" s="271"/>
      <c r="C128" s="231" t="s">
        <v>668</v>
      </c>
      <c r="D128" s="231"/>
      <c r="E128" s="231"/>
      <c r="F128" s="251" t="s">
        <v>720</v>
      </c>
      <c r="G128" s="231"/>
      <c r="H128" s="231" t="s">
        <v>772</v>
      </c>
      <c r="I128" s="231" t="s">
        <v>722</v>
      </c>
      <c r="J128" s="231" t="s">
        <v>771</v>
      </c>
      <c r="K128" s="273"/>
    </row>
    <row r="129" spans="2:11" s="1" customFormat="1" ht="15" customHeight="1">
      <c r="B129" s="271"/>
      <c r="C129" s="231" t="s">
        <v>731</v>
      </c>
      <c r="D129" s="231"/>
      <c r="E129" s="231"/>
      <c r="F129" s="251" t="s">
        <v>726</v>
      </c>
      <c r="G129" s="231"/>
      <c r="H129" s="231" t="s">
        <v>732</v>
      </c>
      <c r="I129" s="231" t="s">
        <v>722</v>
      </c>
      <c r="J129" s="231">
        <v>15</v>
      </c>
      <c r="K129" s="273"/>
    </row>
    <row r="130" spans="2:11" s="1" customFormat="1" ht="15" customHeight="1">
      <c r="B130" s="271"/>
      <c r="C130" s="253" t="s">
        <v>733</v>
      </c>
      <c r="D130" s="253"/>
      <c r="E130" s="253"/>
      <c r="F130" s="254" t="s">
        <v>726</v>
      </c>
      <c r="G130" s="253"/>
      <c r="H130" s="253" t="s">
        <v>734</v>
      </c>
      <c r="I130" s="253" t="s">
        <v>722</v>
      </c>
      <c r="J130" s="253">
        <v>15</v>
      </c>
      <c r="K130" s="273"/>
    </row>
    <row r="131" spans="2:11" s="1" customFormat="1" ht="15" customHeight="1">
      <c r="B131" s="271"/>
      <c r="C131" s="253" t="s">
        <v>735</v>
      </c>
      <c r="D131" s="253"/>
      <c r="E131" s="253"/>
      <c r="F131" s="254" t="s">
        <v>726</v>
      </c>
      <c r="G131" s="253"/>
      <c r="H131" s="253" t="s">
        <v>736</v>
      </c>
      <c r="I131" s="253" t="s">
        <v>722</v>
      </c>
      <c r="J131" s="253">
        <v>20</v>
      </c>
      <c r="K131" s="273"/>
    </row>
    <row r="132" spans="2:11" s="1" customFormat="1" ht="15" customHeight="1">
      <c r="B132" s="271"/>
      <c r="C132" s="253" t="s">
        <v>737</v>
      </c>
      <c r="D132" s="253"/>
      <c r="E132" s="253"/>
      <c r="F132" s="254" t="s">
        <v>726</v>
      </c>
      <c r="G132" s="253"/>
      <c r="H132" s="253" t="s">
        <v>738</v>
      </c>
      <c r="I132" s="253" t="s">
        <v>722</v>
      </c>
      <c r="J132" s="253">
        <v>20</v>
      </c>
      <c r="K132" s="273"/>
    </row>
    <row r="133" spans="2:11" s="1" customFormat="1" ht="15" customHeight="1">
      <c r="B133" s="271"/>
      <c r="C133" s="231" t="s">
        <v>725</v>
      </c>
      <c r="D133" s="231"/>
      <c r="E133" s="231"/>
      <c r="F133" s="251" t="s">
        <v>726</v>
      </c>
      <c r="G133" s="231"/>
      <c r="H133" s="231" t="s">
        <v>760</v>
      </c>
      <c r="I133" s="231" t="s">
        <v>722</v>
      </c>
      <c r="J133" s="231">
        <v>50</v>
      </c>
      <c r="K133" s="273"/>
    </row>
    <row r="134" spans="2:11" s="1" customFormat="1" ht="15" customHeight="1">
      <c r="B134" s="271"/>
      <c r="C134" s="231" t="s">
        <v>739</v>
      </c>
      <c r="D134" s="231"/>
      <c r="E134" s="231"/>
      <c r="F134" s="251" t="s">
        <v>726</v>
      </c>
      <c r="G134" s="231"/>
      <c r="H134" s="231" t="s">
        <v>760</v>
      </c>
      <c r="I134" s="231" t="s">
        <v>722</v>
      </c>
      <c r="J134" s="231">
        <v>50</v>
      </c>
      <c r="K134" s="273"/>
    </row>
    <row r="135" spans="2:11" s="1" customFormat="1" ht="15" customHeight="1">
      <c r="B135" s="271"/>
      <c r="C135" s="231" t="s">
        <v>745</v>
      </c>
      <c r="D135" s="231"/>
      <c r="E135" s="231"/>
      <c r="F135" s="251" t="s">
        <v>726</v>
      </c>
      <c r="G135" s="231"/>
      <c r="H135" s="231" t="s">
        <v>760</v>
      </c>
      <c r="I135" s="231" t="s">
        <v>722</v>
      </c>
      <c r="J135" s="231">
        <v>50</v>
      </c>
      <c r="K135" s="273"/>
    </row>
    <row r="136" spans="2:11" s="1" customFormat="1" ht="15" customHeight="1">
      <c r="B136" s="271"/>
      <c r="C136" s="231" t="s">
        <v>747</v>
      </c>
      <c r="D136" s="231"/>
      <c r="E136" s="231"/>
      <c r="F136" s="251" t="s">
        <v>726</v>
      </c>
      <c r="G136" s="231"/>
      <c r="H136" s="231" t="s">
        <v>760</v>
      </c>
      <c r="I136" s="231" t="s">
        <v>722</v>
      </c>
      <c r="J136" s="231">
        <v>50</v>
      </c>
      <c r="K136" s="273"/>
    </row>
    <row r="137" spans="2:11" s="1" customFormat="1" ht="15" customHeight="1">
      <c r="B137" s="271"/>
      <c r="C137" s="231" t="s">
        <v>748</v>
      </c>
      <c r="D137" s="231"/>
      <c r="E137" s="231"/>
      <c r="F137" s="251" t="s">
        <v>726</v>
      </c>
      <c r="G137" s="231"/>
      <c r="H137" s="231" t="s">
        <v>773</v>
      </c>
      <c r="I137" s="231" t="s">
        <v>722</v>
      </c>
      <c r="J137" s="231">
        <v>255</v>
      </c>
      <c r="K137" s="273"/>
    </row>
    <row r="138" spans="2:11" s="1" customFormat="1" ht="15" customHeight="1">
      <c r="B138" s="271"/>
      <c r="C138" s="231" t="s">
        <v>750</v>
      </c>
      <c r="D138" s="231"/>
      <c r="E138" s="231"/>
      <c r="F138" s="251" t="s">
        <v>720</v>
      </c>
      <c r="G138" s="231"/>
      <c r="H138" s="231" t="s">
        <v>774</v>
      </c>
      <c r="I138" s="231" t="s">
        <v>752</v>
      </c>
      <c r="J138" s="231"/>
      <c r="K138" s="273"/>
    </row>
    <row r="139" spans="2:11" s="1" customFormat="1" ht="15" customHeight="1">
      <c r="B139" s="271"/>
      <c r="C139" s="231" t="s">
        <v>753</v>
      </c>
      <c r="D139" s="231"/>
      <c r="E139" s="231"/>
      <c r="F139" s="251" t="s">
        <v>720</v>
      </c>
      <c r="G139" s="231"/>
      <c r="H139" s="231" t="s">
        <v>775</v>
      </c>
      <c r="I139" s="231" t="s">
        <v>755</v>
      </c>
      <c r="J139" s="231"/>
      <c r="K139" s="273"/>
    </row>
    <row r="140" spans="2:11" s="1" customFormat="1" ht="15" customHeight="1">
      <c r="B140" s="271"/>
      <c r="C140" s="231" t="s">
        <v>756</v>
      </c>
      <c r="D140" s="231"/>
      <c r="E140" s="231"/>
      <c r="F140" s="251" t="s">
        <v>720</v>
      </c>
      <c r="G140" s="231"/>
      <c r="H140" s="231" t="s">
        <v>756</v>
      </c>
      <c r="I140" s="231" t="s">
        <v>755</v>
      </c>
      <c r="J140" s="231"/>
      <c r="K140" s="273"/>
    </row>
    <row r="141" spans="2:11" s="1" customFormat="1" ht="15" customHeight="1">
      <c r="B141" s="271"/>
      <c r="C141" s="231" t="s">
        <v>41</v>
      </c>
      <c r="D141" s="231"/>
      <c r="E141" s="231"/>
      <c r="F141" s="251" t="s">
        <v>720</v>
      </c>
      <c r="G141" s="231"/>
      <c r="H141" s="231" t="s">
        <v>776</v>
      </c>
      <c r="I141" s="231" t="s">
        <v>755</v>
      </c>
      <c r="J141" s="231"/>
      <c r="K141" s="273"/>
    </row>
    <row r="142" spans="2:11" s="1" customFormat="1" ht="15" customHeight="1">
      <c r="B142" s="271"/>
      <c r="C142" s="231" t="s">
        <v>777</v>
      </c>
      <c r="D142" s="231"/>
      <c r="E142" s="231"/>
      <c r="F142" s="251" t="s">
        <v>720</v>
      </c>
      <c r="G142" s="231"/>
      <c r="H142" s="231" t="s">
        <v>778</v>
      </c>
      <c r="I142" s="231" t="s">
        <v>755</v>
      </c>
      <c r="J142" s="231"/>
      <c r="K142" s="273"/>
    </row>
    <row r="143" spans="2:11" s="1" customFormat="1" ht="15" customHeight="1">
      <c r="B143" s="274"/>
      <c r="C143" s="275"/>
      <c r="D143" s="275"/>
      <c r="E143" s="275"/>
      <c r="F143" s="275"/>
      <c r="G143" s="275"/>
      <c r="H143" s="275"/>
      <c r="I143" s="275"/>
      <c r="J143" s="275"/>
      <c r="K143" s="276"/>
    </row>
    <row r="144" spans="2:11" s="1" customFormat="1" ht="18.75" customHeight="1">
      <c r="B144" s="228"/>
      <c r="C144" s="228"/>
      <c r="D144" s="228"/>
      <c r="E144" s="228"/>
      <c r="F144" s="263"/>
      <c r="G144" s="228"/>
      <c r="H144" s="228"/>
      <c r="I144" s="228"/>
      <c r="J144" s="228"/>
      <c r="K144" s="228"/>
    </row>
    <row r="145" spans="2:11" s="1" customFormat="1" ht="18.75" customHeight="1">
      <c r="B145" s="238"/>
      <c r="C145" s="238"/>
      <c r="D145" s="238"/>
      <c r="E145" s="238"/>
      <c r="F145" s="238"/>
      <c r="G145" s="238"/>
      <c r="H145" s="238"/>
      <c r="I145" s="238"/>
      <c r="J145" s="238"/>
      <c r="K145" s="238"/>
    </row>
    <row r="146" spans="2:11" s="1" customFormat="1" ht="7.5" customHeight="1">
      <c r="B146" s="239"/>
      <c r="C146" s="240"/>
      <c r="D146" s="240"/>
      <c r="E146" s="240"/>
      <c r="F146" s="240"/>
      <c r="G146" s="240"/>
      <c r="H146" s="240"/>
      <c r="I146" s="240"/>
      <c r="J146" s="240"/>
      <c r="K146" s="241"/>
    </row>
    <row r="147" spans="2:11" s="1" customFormat="1" ht="45" customHeight="1">
      <c r="B147" s="242"/>
      <c r="C147" s="339" t="s">
        <v>779</v>
      </c>
      <c r="D147" s="339"/>
      <c r="E147" s="339"/>
      <c r="F147" s="339"/>
      <c r="G147" s="339"/>
      <c r="H147" s="339"/>
      <c r="I147" s="339"/>
      <c r="J147" s="339"/>
      <c r="K147" s="243"/>
    </row>
    <row r="148" spans="2:11" s="1" customFormat="1" ht="17.25" customHeight="1">
      <c r="B148" s="242"/>
      <c r="C148" s="244" t="s">
        <v>714</v>
      </c>
      <c r="D148" s="244"/>
      <c r="E148" s="244"/>
      <c r="F148" s="244" t="s">
        <v>715</v>
      </c>
      <c r="G148" s="245"/>
      <c r="H148" s="244" t="s">
        <v>57</v>
      </c>
      <c r="I148" s="244" t="s">
        <v>60</v>
      </c>
      <c r="J148" s="244" t="s">
        <v>716</v>
      </c>
      <c r="K148" s="243"/>
    </row>
    <row r="149" spans="2:11" s="1" customFormat="1" ht="17.25" customHeight="1">
      <c r="B149" s="242"/>
      <c r="C149" s="246" t="s">
        <v>717</v>
      </c>
      <c r="D149" s="246"/>
      <c r="E149" s="246"/>
      <c r="F149" s="247" t="s">
        <v>718</v>
      </c>
      <c r="G149" s="248"/>
      <c r="H149" s="246"/>
      <c r="I149" s="246"/>
      <c r="J149" s="246" t="s">
        <v>719</v>
      </c>
      <c r="K149" s="243"/>
    </row>
    <row r="150" spans="2:11" s="1" customFormat="1" ht="5.25" customHeight="1">
      <c r="B150" s="252"/>
      <c r="C150" s="249"/>
      <c r="D150" s="249"/>
      <c r="E150" s="249"/>
      <c r="F150" s="249"/>
      <c r="G150" s="250"/>
      <c r="H150" s="249"/>
      <c r="I150" s="249"/>
      <c r="J150" s="249"/>
      <c r="K150" s="273"/>
    </row>
    <row r="151" spans="2:11" s="1" customFormat="1" ht="15" customHeight="1">
      <c r="B151" s="252"/>
      <c r="C151" s="277" t="s">
        <v>723</v>
      </c>
      <c r="D151" s="231"/>
      <c r="E151" s="231"/>
      <c r="F151" s="278" t="s">
        <v>720</v>
      </c>
      <c r="G151" s="231"/>
      <c r="H151" s="277" t="s">
        <v>760</v>
      </c>
      <c r="I151" s="277" t="s">
        <v>722</v>
      </c>
      <c r="J151" s="277">
        <v>120</v>
      </c>
      <c r="K151" s="273"/>
    </row>
    <row r="152" spans="2:11" s="1" customFormat="1" ht="15" customHeight="1">
      <c r="B152" s="252"/>
      <c r="C152" s="277" t="s">
        <v>769</v>
      </c>
      <c r="D152" s="231"/>
      <c r="E152" s="231"/>
      <c r="F152" s="278" t="s">
        <v>720</v>
      </c>
      <c r="G152" s="231"/>
      <c r="H152" s="277" t="s">
        <v>780</v>
      </c>
      <c r="I152" s="277" t="s">
        <v>722</v>
      </c>
      <c r="J152" s="277" t="s">
        <v>771</v>
      </c>
      <c r="K152" s="273"/>
    </row>
    <row r="153" spans="2:11" s="1" customFormat="1" ht="15" customHeight="1">
      <c r="B153" s="252"/>
      <c r="C153" s="277" t="s">
        <v>668</v>
      </c>
      <c r="D153" s="231"/>
      <c r="E153" s="231"/>
      <c r="F153" s="278" t="s">
        <v>720</v>
      </c>
      <c r="G153" s="231"/>
      <c r="H153" s="277" t="s">
        <v>781</v>
      </c>
      <c r="I153" s="277" t="s">
        <v>722</v>
      </c>
      <c r="J153" s="277" t="s">
        <v>771</v>
      </c>
      <c r="K153" s="273"/>
    </row>
    <row r="154" spans="2:11" s="1" customFormat="1" ht="15" customHeight="1">
      <c r="B154" s="252"/>
      <c r="C154" s="277" t="s">
        <v>725</v>
      </c>
      <c r="D154" s="231"/>
      <c r="E154" s="231"/>
      <c r="F154" s="278" t="s">
        <v>726</v>
      </c>
      <c r="G154" s="231"/>
      <c r="H154" s="277" t="s">
        <v>760</v>
      </c>
      <c r="I154" s="277" t="s">
        <v>722</v>
      </c>
      <c r="J154" s="277">
        <v>50</v>
      </c>
      <c r="K154" s="273"/>
    </row>
    <row r="155" spans="2:11" s="1" customFormat="1" ht="15" customHeight="1">
      <c r="B155" s="252"/>
      <c r="C155" s="277" t="s">
        <v>728</v>
      </c>
      <c r="D155" s="231"/>
      <c r="E155" s="231"/>
      <c r="F155" s="278" t="s">
        <v>720</v>
      </c>
      <c r="G155" s="231"/>
      <c r="H155" s="277" t="s">
        <v>760</v>
      </c>
      <c r="I155" s="277" t="s">
        <v>730</v>
      </c>
      <c r="J155" s="277"/>
      <c r="K155" s="273"/>
    </row>
    <row r="156" spans="2:11" s="1" customFormat="1" ht="15" customHeight="1">
      <c r="B156" s="252"/>
      <c r="C156" s="277" t="s">
        <v>739</v>
      </c>
      <c r="D156" s="231"/>
      <c r="E156" s="231"/>
      <c r="F156" s="278" t="s">
        <v>726</v>
      </c>
      <c r="G156" s="231"/>
      <c r="H156" s="277" t="s">
        <v>760</v>
      </c>
      <c r="I156" s="277" t="s">
        <v>722</v>
      </c>
      <c r="J156" s="277">
        <v>50</v>
      </c>
      <c r="K156" s="273"/>
    </row>
    <row r="157" spans="2:11" s="1" customFormat="1" ht="15" customHeight="1">
      <c r="B157" s="252"/>
      <c r="C157" s="277" t="s">
        <v>747</v>
      </c>
      <c r="D157" s="231"/>
      <c r="E157" s="231"/>
      <c r="F157" s="278" t="s">
        <v>726</v>
      </c>
      <c r="G157" s="231"/>
      <c r="H157" s="277" t="s">
        <v>760</v>
      </c>
      <c r="I157" s="277" t="s">
        <v>722</v>
      </c>
      <c r="J157" s="277">
        <v>50</v>
      </c>
      <c r="K157" s="273"/>
    </row>
    <row r="158" spans="2:11" s="1" customFormat="1" ht="15" customHeight="1">
      <c r="B158" s="252"/>
      <c r="C158" s="277" t="s">
        <v>745</v>
      </c>
      <c r="D158" s="231"/>
      <c r="E158" s="231"/>
      <c r="F158" s="278" t="s">
        <v>726</v>
      </c>
      <c r="G158" s="231"/>
      <c r="H158" s="277" t="s">
        <v>760</v>
      </c>
      <c r="I158" s="277" t="s">
        <v>722</v>
      </c>
      <c r="J158" s="277">
        <v>50</v>
      </c>
      <c r="K158" s="273"/>
    </row>
    <row r="159" spans="2:11" s="1" customFormat="1" ht="15" customHeight="1">
      <c r="B159" s="252"/>
      <c r="C159" s="277" t="s">
        <v>92</v>
      </c>
      <c r="D159" s="231"/>
      <c r="E159" s="231"/>
      <c r="F159" s="278" t="s">
        <v>720</v>
      </c>
      <c r="G159" s="231"/>
      <c r="H159" s="277" t="s">
        <v>782</v>
      </c>
      <c r="I159" s="277" t="s">
        <v>722</v>
      </c>
      <c r="J159" s="277" t="s">
        <v>783</v>
      </c>
      <c r="K159" s="273"/>
    </row>
    <row r="160" spans="2:11" s="1" customFormat="1" ht="15" customHeight="1">
      <c r="B160" s="252"/>
      <c r="C160" s="277" t="s">
        <v>784</v>
      </c>
      <c r="D160" s="231"/>
      <c r="E160" s="231"/>
      <c r="F160" s="278" t="s">
        <v>720</v>
      </c>
      <c r="G160" s="231"/>
      <c r="H160" s="277" t="s">
        <v>785</v>
      </c>
      <c r="I160" s="277" t="s">
        <v>755</v>
      </c>
      <c r="J160" s="277"/>
      <c r="K160" s="273"/>
    </row>
    <row r="161" spans="2:11" s="1" customFormat="1" ht="15" customHeight="1">
      <c r="B161" s="279"/>
      <c r="C161" s="261"/>
      <c r="D161" s="261"/>
      <c r="E161" s="261"/>
      <c r="F161" s="261"/>
      <c r="G161" s="261"/>
      <c r="H161" s="261"/>
      <c r="I161" s="261"/>
      <c r="J161" s="261"/>
      <c r="K161" s="280"/>
    </row>
    <row r="162" spans="2:11" s="1" customFormat="1" ht="18.75" customHeight="1">
      <c r="B162" s="228"/>
      <c r="C162" s="231"/>
      <c r="D162" s="231"/>
      <c r="E162" s="231"/>
      <c r="F162" s="251"/>
      <c r="G162" s="231"/>
      <c r="H162" s="231"/>
      <c r="I162" s="231"/>
      <c r="J162" s="231"/>
      <c r="K162" s="228"/>
    </row>
    <row r="163" spans="2:11" s="1" customFormat="1" ht="18.75" customHeight="1">
      <c r="B163" s="238"/>
      <c r="C163" s="238"/>
      <c r="D163" s="238"/>
      <c r="E163" s="238"/>
      <c r="F163" s="238"/>
      <c r="G163" s="238"/>
      <c r="H163" s="238"/>
      <c r="I163" s="238"/>
      <c r="J163" s="238"/>
      <c r="K163" s="238"/>
    </row>
    <row r="164" spans="2:11" s="1" customFormat="1" ht="7.5" customHeight="1">
      <c r="B164" s="220"/>
      <c r="C164" s="221"/>
      <c r="D164" s="221"/>
      <c r="E164" s="221"/>
      <c r="F164" s="221"/>
      <c r="G164" s="221"/>
      <c r="H164" s="221"/>
      <c r="I164" s="221"/>
      <c r="J164" s="221"/>
      <c r="K164" s="222"/>
    </row>
    <row r="165" spans="2:11" s="1" customFormat="1" ht="45" customHeight="1">
      <c r="B165" s="223"/>
      <c r="C165" s="340" t="s">
        <v>786</v>
      </c>
      <c r="D165" s="340"/>
      <c r="E165" s="340"/>
      <c r="F165" s="340"/>
      <c r="G165" s="340"/>
      <c r="H165" s="340"/>
      <c r="I165" s="340"/>
      <c r="J165" s="340"/>
      <c r="K165" s="224"/>
    </row>
    <row r="166" spans="2:11" s="1" customFormat="1" ht="17.25" customHeight="1">
      <c r="B166" s="223"/>
      <c r="C166" s="244" t="s">
        <v>714</v>
      </c>
      <c r="D166" s="244"/>
      <c r="E166" s="244"/>
      <c r="F166" s="244" t="s">
        <v>715</v>
      </c>
      <c r="G166" s="281"/>
      <c r="H166" s="282" t="s">
        <v>57</v>
      </c>
      <c r="I166" s="282" t="s">
        <v>60</v>
      </c>
      <c r="J166" s="244" t="s">
        <v>716</v>
      </c>
      <c r="K166" s="224"/>
    </row>
    <row r="167" spans="2:11" s="1" customFormat="1" ht="17.25" customHeight="1">
      <c r="B167" s="225"/>
      <c r="C167" s="246" t="s">
        <v>717</v>
      </c>
      <c r="D167" s="246"/>
      <c r="E167" s="246"/>
      <c r="F167" s="247" t="s">
        <v>718</v>
      </c>
      <c r="G167" s="283"/>
      <c r="H167" s="284"/>
      <c r="I167" s="284"/>
      <c r="J167" s="246" t="s">
        <v>719</v>
      </c>
      <c r="K167" s="226"/>
    </row>
    <row r="168" spans="2:11" s="1" customFormat="1" ht="5.25" customHeight="1">
      <c r="B168" s="252"/>
      <c r="C168" s="249"/>
      <c r="D168" s="249"/>
      <c r="E168" s="249"/>
      <c r="F168" s="249"/>
      <c r="G168" s="250"/>
      <c r="H168" s="249"/>
      <c r="I168" s="249"/>
      <c r="J168" s="249"/>
      <c r="K168" s="273"/>
    </row>
    <row r="169" spans="2:11" s="1" customFormat="1" ht="15" customHeight="1">
      <c r="B169" s="252"/>
      <c r="C169" s="231" t="s">
        <v>723</v>
      </c>
      <c r="D169" s="231"/>
      <c r="E169" s="231"/>
      <c r="F169" s="251" t="s">
        <v>720</v>
      </c>
      <c r="G169" s="231"/>
      <c r="H169" s="231" t="s">
        <v>760</v>
      </c>
      <c r="I169" s="231" t="s">
        <v>722</v>
      </c>
      <c r="J169" s="231">
        <v>120</v>
      </c>
      <c r="K169" s="273"/>
    </row>
    <row r="170" spans="2:11" s="1" customFormat="1" ht="15" customHeight="1">
      <c r="B170" s="252"/>
      <c r="C170" s="231" t="s">
        <v>769</v>
      </c>
      <c r="D170" s="231"/>
      <c r="E170" s="231"/>
      <c r="F170" s="251" t="s">
        <v>720</v>
      </c>
      <c r="G170" s="231"/>
      <c r="H170" s="231" t="s">
        <v>770</v>
      </c>
      <c r="I170" s="231" t="s">
        <v>722</v>
      </c>
      <c r="J170" s="231" t="s">
        <v>771</v>
      </c>
      <c r="K170" s="273"/>
    </row>
    <row r="171" spans="2:11" s="1" customFormat="1" ht="15" customHeight="1">
      <c r="B171" s="252"/>
      <c r="C171" s="231" t="s">
        <v>668</v>
      </c>
      <c r="D171" s="231"/>
      <c r="E171" s="231"/>
      <c r="F171" s="251" t="s">
        <v>720</v>
      </c>
      <c r="G171" s="231"/>
      <c r="H171" s="231" t="s">
        <v>787</v>
      </c>
      <c r="I171" s="231" t="s">
        <v>722</v>
      </c>
      <c r="J171" s="231" t="s">
        <v>771</v>
      </c>
      <c r="K171" s="273"/>
    </row>
    <row r="172" spans="2:11" s="1" customFormat="1" ht="15" customHeight="1">
      <c r="B172" s="252"/>
      <c r="C172" s="231" t="s">
        <v>725</v>
      </c>
      <c r="D172" s="231"/>
      <c r="E172" s="231"/>
      <c r="F172" s="251" t="s">
        <v>726</v>
      </c>
      <c r="G172" s="231"/>
      <c r="H172" s="231" t="s">
        <v>787</v>
      </c>
      <c r="I172" s="231" t="s">
        <v>722</v>
      </c>
      <c r="J172" s="231">
        <v>50</v>
      </c>
      <c r="K172" s="273"/>
    </row>
    <row r="173" spans="2:11" s="1" customFormat="1" ht="15" customHeight="1">
      <c r="B173" s="252"/>
      <c r="C173" s="231" t="s">
        <v>728</v>
      </c>
      <c r="D173" s="231"/>
      <c r="E173" s="231"/>
      <c r="F173" s="251" t="s">
        <v>720</v>
      </c>
      <c r="G173" s="231"/>
      <c r="H173" s="231" t="s">
        <v>787</v>
      </c>
      <c r="I173" s="231" t="s">
        <v>730</v>
      </c>
      <c r="J173" s="231"/>
      <c r="K173" s="273"/>
    </row>
    <row r="174" spans="2:11" s="1" customFormat="1" ht="15" customHeight="1">
      <c r="B174" s="252"/>
      <c r="C174" s="231" t="s">
        <v>739</v>
      </c>
      <c r="D174" s="231"/>
      <c r="E174" s="231"/>
      <c r="F174" s="251" t="s">
        <v>726</v>
      </c>
      <c r="G174" s="231"/>
      <c r="H174" s="231" t="s">
        <v>787</v>
      </c>
      <c r="I174" s="231" t="s">
        <v>722</v>
      </c>
      <c r="J174" s="231">
        <v>50</v>
      </c>
      <c r="K174" s="273"/>
    </row>
    <row r="175" spans="2:11" s="1" customFormat="1" ht="15" customHeight="1">
      <c r="B175" s="252"/>
      <c r="C175" s="231" t="s">
        <v>747</v>
      </c>
      <c r="D175" s="231"/>
      <c r="E175" s="231"/>
      <c r="F175" s="251" t="s">
        <v>726</v>
      </c>
      <c r="G175" s="231"/>
      <c r="H175" s="231" t="s">
        <v>787</v>
      </c>
      <c r="I175" s="231" t="s">
        <v>722</v>
      </c>
      <c r="J175" s="231">
        <v>50</v>
      </c>
      <c r="K175" s="273"/>
    </row>
    <row r="176" spans="2:11" s="1" customFormat="1" ht="15" customHeight="1">
      <c r="B176" s="252"/>
      <c r="C176" s="231" t="s">
        <v>745</v>
      </c>
      <c r="D176" s="231"/>
      <c r="E176" s="231"/>
      <c r="F176" s="251" t="s">
        <v>726</v>
      </c>
      <c r="G176" s="231"/>
      <c r="H176" s="231" t="s">
        <v>787</v>
      </c>
      <c r="I176" s="231" t="s">
        <v>722</v>
      </c>
      <c r="J176" s="231">
        <v>50</v>
      </c>
      <c r="K176" s="273"/>
    </row>
    <row r="177" spans="2:11" s="1" customFormat="1" ht="15" customHeight="1">
      <c r="B177" s="252"/>
      <c r="C177" s="231" t="s">
        <v>104</v>
      </c>
      <c r="D177" s="231"/>
      <c r="E177" s="231"/>
      <c r="F177" s="251" t="s">
        <v>720</v>
      </c>
      <c r="G177" s="231"/>
      <c r="H177" s="231" t="s">
        <v>788</v>
      </c>
      <c r="I177" s="231" t="s">
        <v>789</v>
      </c>
      <c r="J177" s="231"/>
      <c r="K177" s="273"/>
    </row>
    <row r="178" spans="2:11" s="1" customFormat="1" ht="15" customHeight="1">
      <c r="B178" s="252"/>
      <c r="C178" s="231" t="s">
        <v>60</v>
      </c>
      <c r="D178" s="231"/>
      <c r="E178" s="231"/>
      <c r="F178" s="251" t="s">
        <v>720</v>
      </c>
      <c r="G178" s="231"/>
      <c r="H178" s="231" t="s">
        <v>790</v>
      </c>
      <c r="I178" s="231" t="s">
        <v>791</v>
      </c>
      <c r="J178" s="231">
        <v>1</v>
      </c>
      <c r="K178" s="273"/>
    </row>
    <row r="179" spans="2:11" s="1" customFormat="1" ht="15" customHeight="1">
      <c r="B179" s="252"/>
      <c r="C179" s="231" t="s">
        <v>56</v>
      </c>
      <c r="D179" s="231"/>
      <c r="E179" s="231"/>
      <c r="F179" s="251" t="s">
        <v>720</v>
      </c>
      <c r="G179" s="231"/>
      <c r="H179" s="231" t="s">
        <v>792</v>
      </c>
      <c r="I179" s="231" t="s">
        <v>722</v>
      </c>
      <c r="J179" s="231">
        <v>20</v>
      </c>
      <c r="K179" s="273"/>
    </row>
    <row r="180" spans="2:11" s="1" customFormat="1" ht="15" customHeight="1">
      <c r="B180" s="252"/>
      <c r="C180" s="231" t="s">
        <v>57</v>
      </c>
      <c r="D180" s="231"/>
      <c r="E180" s="231"/>
      <c r="F180" s="251" t="s">
        <v>720</v>
      </c>
      <c r="G180" s="231"/>
      <c r="H180" s="231" t="s">
        <v>793</v>
      </c>
      <c r="I180" s="231" t="s">
        <v>722</v>
      </c>
      <c r="J180" s="231">
        <v>255</v>
      </c>
      <c r="K180" s="273"/>
    </row>
    <row r="181" spans="2:11" s="1" customFormat="1" ht="15" customHeight="1">
      <c r="B181" s="252"/>
      <c r="C181" s="231" t="s">
        <v>105</v>
      </c>
      <c r="D181" s="231"/>
      <c r="E181" s="231"/>
      <c r="F181" s="251" t="s">
        <v>720</v>
      </c>
      <c r="G181" s="231"/>
      <c r="H181" s="231" t="s">
        <v>684</v>
      </c>
      <c r="I181" s="231" t="s">
        <v>722</v>
      </c>
      <c r="J181" s="231">
        <v>10</v>
      </c>
      <c r="K181" s="273"/>
    </row>
    <row r="182" spans="2:11" s="1" customFormat="1" ht="15" customHeight="1">
      <c r="B182" s="252"/>
      <c r="C182" s="231" t="s">
        <v>106</v>
      </c>
      <c r="D182" s="231"/>
      <c r="E182" s="231"/>
      <c r="F182" s="251" t="s">
        <v>720</v>
      </c>
      <c r="G182" s="231"/>
      <c r="H182" s="231" t="s">
        <v>794</v>
      </c>
      <c r="I182" s="231" t="s">
        <v>755</v>
      </c>
      <c r="J182" s="231"/>
      <c r="K182" s="273"/>
    </row>
    <row r="183" spans="2:11" s="1" customFormat="1" ht="15" customHeight="1">
      <c r="B183" s="252"/>
      <c r="C183" s="231" t="s">
        <v>795</v>
      </c>
      <c r="D183" s="231"/>
      <c r="E183" s="231"/>
      <c r="F183" s="251" t="s">
        <v>720</v>
      </c>
      <c r="G183" s="231"/>
      <c r="H183" s="231" t="s">
        <v>796</v>
      </c>
      <c r="I183" s="231" t="s">
        <v>755</v>
      </c>
      <c r="J183" s="231"/>
      <c r="K183" s="273"/>
    </row>
    <row r="184" spans="2:11" s="1" customFormat="1" ht="15" customHeight="1">
      <c r="B184" s="252"/>
      <c r="C184" s="231" t="s">
        <v>784</v>
      </c>
      <c r="D184" s="231"/>
      <c r="E184" s="231"/>
      <c r="F184" s="251" t="s">
        <v>720</v>
      </c>
      <c r="G184" s="231"/>
      <c r="H184" s="231" t="s">
        <v>797</v>
      </c>
      <c r="I184" s="231" t="s">
        <v>755</v>
      </c>
      <c r="J184" s="231"/>
      <c r="K184" s="273"/>
    </row>
    <row r="185" spans="2:11" s="1" customFormat="1" ht="15" customHeight="1">
      <c r="B185" s="252"/>
      <c r="C185" s="231" t="s">
        <v>108</v>
      </c>
      <c r="D185" s="231"/>
      <c r="E185" s="231"/>
      <c r="F185" s="251" t="s">
        <v>726</v>
      </c>
      <c r="G185" s="231"/>
      <c r="H185" s="231" t="s">
        <v>798</v>
      </c>
      <c r="I185" s="231" t="s">
        <v>722</v>
      </c>
      <c r="J185" s="231">
        <v>50</v>
      </c>
      <c r="K185" s="273"/>
    </row>
    <row r="186" spans="2:11" s="1" customFormat="1" ht="15" customHeight="1">
      <c r="B186" s="252"/>
      <c r="C186" s="231" t="s">
        <v>799</v>
      </c>
      <c r="D186" s="231"/>
      <c r="E186" s="231"/>
      <c r="F186" s="251" t="s">
        <v>726</v>
      </c>
      <c r="G186" s="231"/>
      <c r="H186" s="231" t="s">
        <v>800</v>
      </c>
      <c r="I186" s="231" t="s">
        <v>801</v>
      </c>
      <c r="J186" s="231"/>
      <c r="K186" s="273"/>
    </row>
    <row r="187" spans="2:11" s="1" customFormat="1" ht="15" customHeight="1">
      <c r="B187" s="252"/>
      <c r="C187" s="231" t="s">
        <v>802</v>
      </c>
      <c r="D187" s="231"/>
      <c r="E187" s="231"/>
      <c r="F187" s="251" t="s">
        <v>726</v>
      </c>
      <c r="G187" s="231"/>
      <c r="H187" s="231" t="s">
        <v>803</v>
      </c>
      <c r="I187" s="231" t="s">
        <v>801</v>
      </c>
      <c r="J187" s="231"/>
      <c r="K187" s="273"/>
    </row>
    <row r="188" spans="2:11" s="1" customFormat="1" ht="15" customHeight="1">
      <c r="B188" s="252"/>
      <c r="C188" s="231" t="s">
        <v>804</v>
      </c>
      <c r="D188" s="231"/>
      <c r="E188" s="231"/>
      <c r="F188" s="251" t="s">
        <v>726</v>
      </c>
      <c r="G188" s="231"/>
      <c r="H188" s="231" t="s">
        <v>805</v>
      </c>
      <c r="I188" s="231" t="s">
        <v>801</v>
      </c>
      <c r="J188" s="231"/>
      <c r="K188" s="273"/>
    </row>
    <row r="189" spans="2:11" s="1" customFormat="1" ht="15" customHeight="1">
      <c r="B189" s="252"/>
      <c r="C189" s="285" t="s">
        <v>806</v>
      </c>
      <c r="D189" s="231"/>
      <c r="E189" s="231"/>
      <c r="F189" s="251" t="s">
        <v>726</v>
      </c>
      <c r="G189" s="231"/>
      <c r="H189" s="231" t="s">
        <v>807</v>
      </c>
      <c r="I189" s="231" t="s">
        <v>808</v>
      </c>
      <c r="J189" s="286" t="s">
        <v>809</v>
      </c>
      <c r="K189" s="273"/>
    </row>
    <row r="190" spans="2:11" s="1" customFormat="1" ht="15" customHeight="1">
      <c r="B190" s="252"/>
      <c r="C190" s="237" t="s">
        <v>45</v>
      </c>
      <c r="D190" s="231"/>
      <c r="E190" s="231"/>
      <c r="F190" s="251" t="s">
        <v>720</v>
      </c>
      <c r="G190" s="231"/>
      <c r="H190" s="228" t="s">
        <v>810</v>
      </c>
      <c r="I190" s="231" t="s">
        <v>811</v>
      </c>
      <c r="J190" s="231"/>
      <c r="K190" s="273"/>
    </row>
    <row r="191" spans="2:11" s="1" customFormat="1" ht="15" customHeight="1">
      <c r="B191" s="252"/>
      <c r="C191" s="237" t="s">
        <v>812</v>
      </c>
      <c r="D191" s="231"/>
      <c r="E191" s="231"/>
      <c r="F191" s="251" t="s">
        <v>720</v>
      </c>
      <c r="G191" s="231"/>
      <c r="H191" s="231" t="s">
        <v>813</v>
      </c>
      <c r="I191" s="231" t="s">
        <v>755</v>
      </c>
      <c r="J191" s="231"/>
      <c r="K191" s="273"/>
    </row>
    <row r="192" spans="2:11" s="1" customFormat="1" ht="15" customHeight="1">
      <c r="B192" s="252"/>
      <c r="C192" s="237" t="s">
        <v>814</v>
      </c>
      <c r="D192" s="231"/>
      <c r="E192" s="231"/>
      <c r="F192" s="251" t="s">
        <v>720</v>
      </c>
      <c r="G192" s="231"/>
      <c r="H192" s="231" t="s">
        <v>815</v>
      </c>
      <c r="I192" s="231" t="s">
        <v>755</v>
      </c>
      <c r="J192" s="231"/>
      <c r="K192" s="273"/>
    </row>
    <row r="193" spans="2:11" s="1" customFormat="1" ht="15" customHeight="1">
      <c r="B193" s="252"/>
      <c r="C193" s="237" t="s">
        <v>816</v>
      </c>
      <c r="D193" s="231"/>
      <c r="E193" s="231"/>
      <c r="F193" s="251" t="s">
        <v>726</v>
      </c>
      <c r="G193" s="231"/>
      <c r="H193" s="231" t="s">
        <v>817</v>
      </c>
      <c r="I193" s="231" t="s">
        <v>755</v>
      </c>
      <c r="J193" s="231"/>
      <c r="K193" s="273"/>
    </row>
    <row r="194" spans="2:11" s="1" customFormat="1" ht="15" customHeight="1">
      <c r="B194" s="279"/>
      <c r="C194" s="287"/>
      <c r="D194" s="261"/>
      <c r="E194" s="261"/>
      <c r="F194" s="261"/>
      <c r="G194" s="261"/>
      <c r="H194" s="261"/>
      <c r="I194" s="261"/>
      <c r="J194" s="261"/>
      <c r="K194" s="280"/>
    </row>
    <row r="195" spans="2:11" s="1" customFormat="1" ht="18.75" customHeight="1">
      <c r="B195" s="228"/>
      <c r="C195" s="231"/>
      <c r="D195" s="231"/>
      <c r="E195" s="231"/>
      <c r="F195" s="251"/>
      <c r="G195" s="231"/>
      <c r="H195" s="231"/>
      <c r="I195" s="231"/>
      <c r="J195" s="231"/>
      <c r="K195" s="228"/>
    </row>
    <row r="196" spans="2:11" s="1" customFormat="1" ht="18.75" customHeight="1">
      <c r="B196" s="228"/>
      <c r="C196" s="231"/>
      <c r="D196" s="231"/>
      <c r="E196" s="231"/>
      <c r="F196" s="251"/>
      <c r="G196" s="231"/>
      <c r="H196" s="231"/>
      <c r="I196" s="231"/>
      <c r="J196" s="231"/>
      <c r="K196" s="228"/>
    </row>
    <row r="197" spans="2:11" s="1" customFormat="1" ht="18.75" customHeight="1">
      <c r="B197" s="238"/>
      <c r="C197" s="238"/>
      <c r="D197" s="238"/>
      <c r="E197" s="238"/>
      <c r="F197" s="238"/>
      <c r="G197" s="238"/>
      <c r="H197" s="238"/>
      <c r="I197" s="238"/>
      <c r="J197" s="238"/>
      <c r="K197" s="238"/>
    </row>
    <row r="198" spans="2:11" s="1" customFormat="1" ht="13.5">
      <c r="B198" s="220"/>
      <c r="C198" s="221"/>
      <c r="D198" s="221"/>
      <c r="E198" s="221"/>
      <c r="F198" s="221"/>
      <c r="G198" s="221"/>
      <c r="H198" s="221"/>
      <c r="I198" s="221"/>
      <c r="J198" s="221"/>
      <c r="K198" s="222"/>
    </row>
    <row r="199" spans="2:11" s="1" customFormat="1" ht="21">
      <c r="B199" s="223"/>
      <c r="C199" s="340" t="s">
        <v>818</v>
      </c>
      <c r="D199" s="340"/>
      <c r="E199" s="340"/>
      <c r="F199" s="340"/>
      <c r="G199" s="340"/>
      <c r="H199" s="340"/>
      <c r="I199" s="340"/>
      <c r="J199" s="340"/>
      <c r="K199" s="224"/>
    </row>
    <row r="200" spans="2:11" s="1" customFormat="1" ht="25.5" customHeight="1">
      <c r="B200" s="223"/>
      <c r="C200" s="288" t="s">
        <v>819</v>
      </c>
      <c r="D200" s="288"/>
      <c r="E200" s="288"/>
      <c r="F200" s="288" t="s">
        <v>820</v>
      </c>
      <c r="G200" s="289"/>
      <c r="H200" s="341" t="s">
        <v>821</v>
      </c>
      <c r="I200" s="341"/>
      <c r="J200" s="341"/>
      <c r="K200" s="224"/>
    </row>
    <row r="201" spans="2:11" s="1" customFormat="1" ht="5.25" customHeight="1">
      <c r="B201" s="252"/>
      <c r="C201" s="249"/>
      <c r="D201" s="249"/>
      <c r="E201" s="249"/>
      <c r="F201" s="249"/>
      <c r="G201" s="231"/>
      <c r="H201" s="249"/>
      <c r="I201" s="249"/>
      <c r="J201" s="249"/>
      <c r="K201" s="273"/>
    </row>
    <row r="202" spans="2:11" s="1" customFormat="1" ht="15" customHeight="1">
      <c r="B202" s="252"/>
      <c r="C202" s="231" t="s">
        <v>811</v>
      </c>
      <c r="D202" s="231"/>
      <c r="E202" s="231"/>
      <c r="F202" s="251" t="s">
        <v>46</v>
      </c>
      <c r="G202" s="231"/>
      <c r="H202" s="342" t="s">
        <v>822</v>
      </c>
      <c r="I202" s="342"/>
      <c r="J202" s="342"/>
      <c r="K202" s="273"/>
    </row>
    <row r="203" spans="2:11" s="1" customFormat="1" ht="15" customHeight="1">
      <c r="B203" s="252"/>
      <c r="C203" s="258"/>
      <c r="D203" s="231"/>
      <c r="E203" s="231"/>
      <c r="F203" s="251" t="s">
        <v>47</v>
      </c>
      <c r="G203" s="231"/>
      <c r="H203" s="342" t="s">
        <v>823</v>
      </c>
      <c r="I203" s="342"/>
      <c r="J203" s="342"/>
      <c r="K203" s="273"/>
    </row>
    <row r="204" spans="2:11" s="1" customFormat="1" ht="15" customHeight="1">
      <c r="B204" s="252"/>
      <c r="C204" s="258"/>
      <c r="D204" s="231"/>
      <c r="E204" s="231"/>
      <c r="F204" s="251" t="s">
        <v>50</v>
      </c>
      <c r="G204" s="231"/>
      <c r="H204" s="342" t="s">
        <v>824</v>
      </c>
      <c r="I204" s="342"/>
      <c r="J204" s="342"/>
      <c r="K204" s="273"/>
    </row>
    <row r="205" spans="2:11" s="1" customFormat="1" ht="15" customHeight="1">
      <c r="B205" s="252"/>
      <c r="C205" s="231"/>
      <c r="D205" s="231"/>
      <c r="E205" s="231"/>
      <c r="F205" s="251" t="s">
        <v>48</v>
      </c>
      <c r="G205" s="231"/>
      <c r="H205" s="342" t="s">
        <v>825</v>
      </c>
      <c r="I205" s="342"/>
      <c r="J205" s="342"/>
      <c r="K205" s="273"/>
    </row>
    <row r="206" spans="2:11" s="1" customFormat="1" ht="15" customHeight="1">
      <c r="B206" s="252"/>
      <c r="C206" s="231"/>
      <c r="D206" s="231"/>
      <c r="E206" s="231"/>
      <c r="F206" s="251" t="s">
        <v>49</v>
      </c>
      <c r="G206" s="231"/>
      <c r="H206" s="342" t="s">
        <v>826</v>
      </c>
      <c r="I206" s="342"/>
      <c r="J206" s="342"/>
      <c r="K206" s="273"/>
    </row>
    <row r="207" spans="2:11" s="1" customFormat="1" ht="15" customHeight="1">
      <c r="B207" s="252"/>
      <c r="C207" s="231"/>
      <c r="D207" s="231"/>
      <c r="E207" s="231"/>
      <c r="F207" s="251"/>
      <c r="G207" s="231"/>
      <c r="H207" s="231"/>
      <c r="I207" s="231"/>
      <c r="J207" s="231"/>
      <c r="K207" s="273"/>
    </row>
    <row r="208" spans="2:11" s="1" customFormat="1" ht="15" customHeight="1">
      <c r="B208" s="252"/>
      <c r="C208" s="231" t="s">
        <v>767</v>
      </c>
      <c r="D208" s="231"/>
      <c r="E208" s="231"/>
      <c r="F208" s="251" t="s">
        <v>82</v>
      </c>
      <c r="G208" s="231"/>
      <c r="H208" s="342" t="s">
        <v>827</v>
      </c>
      <c r="I208" s="342"/>
      <c r="J208" s="342"/>
      <c r="K208" s="273"/>
    </row>
    <row r="209" spans="2:11" s="1" customFormat="1" ht="15" customHeight="1">
      <c r="B209" s="252"/>
      <c r="C209" s="258"/>
      <c r="D209" s="231"/>
      <c r="E209" s="231"/>
      <c r="F209" s="251" t="s">
        <v>662</v>
      </c>
      <c r="G209" s="231"/>
      <c r="H209" s="342" t="s">
        <v>663</v>
      </c>
      <c r="I209" s="342"/>
      <c r="J209" s="342"/>
      <c r="K209" s="273"/>
    </row>
    <row r="210" spans="2:11" s="1" customFormat="1" ht="15" customHeight="1">
      <c r="B210" s="252"/>
      <c r="C210" s="231"/>
      <c r="D210" s="231"/>
      <c r="E210" s="231"/>
      <c r="F210" s="251" t="s">
        <v>660</v>
      </c>
      <c r="G210" s="231"/>
      <c r="H210" s="342" t="s">
        <v>828</v>
      </c>
      <c r="I210" s="342"/>
      <c r="J210" s="342"/>
      <c r="K210" s="273"/>
    </row>
    <row r="211" spans="2:11" s="1" customFormat="1" ht="15" customHeight="1">
      <c r="B211" s="290"/>
      <c r="C211" s="258"/>
      <c r="D211" s="258"/>
      <c r="E211" s="258"/>
      <c r="F211" s="251" t="s">
        <v>664</v>
      </c>
      <c r="G211" s="237"/>
      <c r="H211" s="343" t="s">
        <v>665</v>
      </c>
      <c r="I211" s="343"/>
      <c r="J211" s="343"/>
      <c r="K211" s="291"/>
    </row>
    <row r="212" spans="2:11" s="1" customFormat="1" ht="15" customHeight="1">
      <c r="B212" s="290"/>
      <c r="C212" s="258"/>
      <c r="D212" s="258"/>
      <c r="E212" s="258"/>
      <c r="F212" s="251" t="s">
        <v>666</v>
      </c>
      <c r="G212" s="237"/>
      <c r="H212" s="343" t="s">
        <v>829</v>
      </c>
      <c r="I212" s="343"/>
      <c r="J212" s="343"/>
      <c r="K212" s="291"/>
    </row>
    <row r="213" spans="2:11" s="1" customFormat="1" ht="15" customHeight="1">
      <c r="B213" s="290"/>
      <c r="C213" s="258"/>
      <c r="D213" s="258"/>
      <c r="E213" s="258"/>
      <c r="F213" s="292"/>
      <c r="G213" s="237"/>
      <c r="H213" s="293"/>
      <c r="I213" s="293"/>
      <c r="J213" s="293"/>
      <c r="K213" s="291"/>
    </row>
    <row r="214" spans="2:11" s="1" customFormat="1" ht="15" customHeight="1">
      <c r="B214" s="290"/>
      <c r="C214" s="231" t="s">
        <v>791</v>
      </c>
      <c r="D214" s="258"/>
      <c r="E214" s="258"/>
      <c r="F214" s="251">
        <v>1</v>
      </c>
      <c r="G214" s="237"/>
      <c r="H214" s="343" t="s">
        <v>830</v>
      </c>
      <c r="I214" s="343"/>
      <c r="J214" s="343"/>
      <c r="K214" s="291"/>
    </row>
    <row r="215" spans="2:11" s="1" customFormat="1" ht="15" customHeight="1">
      <c r="B215" s="290"/>
      <c r="C215" s="258"/>
      <c r="D215" s="258"/>
      <c r="E215" s="258"/>
      <c r="F215" s="251">
        <v>2</v>
      </c>
      <c r="G215" s="237"/>
      <c r="H215" s="343" t="s">
        <v>831</v>
      </c>
      <c r="I215" s="343"/>
      <c r="J215" s="343"/>
      <c r="K215" s="291"/>
    </row>
    <row r="216" spans="2:11" s="1" customFormat="1" ht="15" customHeight="1">
      <c r="B216" s="290"/>
      <c r="C216" s="258"/>
      <c r="D216" s="258"/>
      <c r="E216" s="258"/>
      <c r="F216" s="251">
        <v>3</v>
      </c>
      <c r="G216" s="237"/>
      <c r="H216" s="343" t="s">
        <v>832</v>
      </c>
      <c r="I216" s="343"/>
      <c r="J216" s="343"/>
      <c r="K216" s="291"/>
    </row>
    <row r="217" spans="2:11" s="1" customFormat="1" ht="15" customHeight="1">
      <c r="B217" s="290"/>
      <c r="C217" s="258"/>
      <c r="D217" s="258"/>
      <c r="E217" s="258"/>
      <c r="F217" s="251">
        <v>4</v>
      </c>
      <c r="G217" s="237"/>
      <c r="H217" s="343" t="s">
        <v>833</v>
      </c>
      <c r="I217" s="343"/>
      <c r="J217" s="343"/>
      <c r="K217" s="291"/>
    </row>
    <row r="218" spans="2:11" s="1" customFormat="1" ht="12.75" customHeight="1">
      <c r="B218" s="294"/>
      <c r="C218" s="295"/>
      <c r="D218" s="295"/>
      <c r="E218" s="295"/>
      <c r="F218" s="295"/>
      <c r="G218" s="295"/>
      <c r="H218" s="295"/>
      <c r="I218" s="295"/>
      <c r="J218" s="295"/>
      <c r="K218" s="296"/>
    </row>
  </sheetData>
  <sheetProtection formatCells="0" formatColumns="0" formatRows="0" insertColumns="0" insertRows="0" insertHyperlinks="0" deleteColumns="0" deleteRows="0" sort="0" autoFilter="0" pivotTables="0"/>
  <mergeCells count="77">
    <mergeCell ref="G44:J44"/>
    <mergeCell ref="G45:J45"/>
    <mergeCell ref="C3:J3"/>
    <mergeCell ref="C4:J4"/>
    <mergeCell ref="C6:J6"/>
    <mergeCell ref="C7:J7"/>
    <mergeCell ref="G39:J39"/>
    <mergeCell ref="G40:J40"/>
    <mergeCell ref="G41:J41"/>
    <mergeCell ref="G42:J42"/>
    <mergeCell ref="G43:J43"/>
    <mergeCell ref="D34:J34"/>
    <mergeCell ref="D35:J35"/>
    <mergeCell ref="G36:J36"/>
    <mergeCell ref="G37:J37"/>
    <mergeCell ref="G38:J38"/>
    <mergeCell ref="D27:J27"/>
    <mergeCell ref="D28:J28"/>
    <mergeCell ref="D30:J30"/>
    <mergeCell ref="D31:J31"/>
    <mergeCell ref="D33:J33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65:J65"/>
    <mergeCell ref="D66:J66"/>
    <mergeCell ref="D67:J67"/>
    <mergeCell ref="D68:J68"/>
    <mergeCell ref="D69:J69"/>
    <mergeCell ref="D59:J59"/>
    <mergeCell ref="D60:J60"/>
    <mergeCell ref="D61:J61"/>
    <mergeCell ref="D62:J62"/>
    <mergeCell ref="D63:J63"/>
    <mergeCell ref="C52:J52"/>
    <mergeCell ref="C54:J54"/>
    <mergeCell ref="C55:J55"/>
    <mergeCell ref="C57:J57"/>
    <mergeCell ref="D58:J58"/>
    <mergeCell ref="D47:J47"/>
    <mergeCell ref="E48:J48"/>
    <mergeCell ref="E49:J49"/>
    <mergeCell ref="E50:J50"/>
    <mergeCell ref="D51:J51"/>
    <mergeCell ref="H212:J212"/>
    <mergeCell ref="H214:J214"/>
    <mergeCell ref="H215:J215"/>
    <mergeCell ref="H216:J216"/>
    <mergeCell ref="H217:J217"/>
    <mergeCell ref="H206:J206"/>
    <mergeCell ref="H208:J208"/>
    <mergeCell ref="H209:J209"/>
    <mergeCell ref="H210:J210"/>
    <mergeCell ref="H211:J211"/>
    <mergeCell ref="H200:J200"/>
    <mergeCell ref="H202:J202"/>
    <mergeCell ref="H203:J203"/>
    <mergeCell ref="H204:J204"/>
    <mergeCell ref="H205:J205"/>
    <mergeCell ref="C102:J102"/>
    <mergeCell ref="C122:J122"/>
    <mergeCell ref="C147:J147"/>
    <mergeCell ref="C165:J165"/>
    <mergeCell ref="C199:J199"/>
  </mergeCells>
  <pageMargins left="0.59027779999999996" right="0.59027779999999996" top="0.59027779999999996" bottom="0.59027779999999996" header="0" footer="0"/>
  <pageSetup paperSize="9"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7</vt:i4>
      </vt:variant>
    </vt:vector>
  </HeadingPairs>
  <TitlesOfParts>
    <vt:vector size="11" baseType="lpstr">
      <vt:lpstr>Rekapitulace stavby</vt:lpstr>
      <vt:lpstr>SO 301 - Kanalizace </vt:lpstr>
      <vt:lpstr>SO 302 - Vodovod</vt:lpstr>
      <vt:lpstr>Pokyny pro vyplnění</vt:lpstr>
      <vt:lpstr>'Rekapitulace stavby'!Názvy_tisku</vt:lpstr>
      <vt:lpstr>'SO 301 - Kanalizace '!Názvy_tisku</vt:lpstr>
      <vt:lpstr>'SO 302 - Vodovod'!Názvy_tisku</vt:lpstr>
      <vt:lpstr>'Pokyny pro vyplnění'!Oblast_tisku</vt:lpstr>
      <vt:lpstr>'Rekapitulace stavby'!Oblast_tisku</vt:lpstr>
      <vt:lpstr>'SO 301 - Kanalizace '!Oblast_tisku</vt:lpstr>
      <vt:lpstr>'SO 302 - Vodovod'!Oblast_tisku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2020-10-29T07:38:50Z</dcterms:created>
  <dcterms:modified xsi:type="dcterms:W3CDTF">2020-10-29T07:40:29Z</dcterms:modified>
</cp:coreProperties>
</file>