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1-2019 - Oprava místní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'051-2019 - Oprava místní ...'!$C$80:$K$147</definedName>
    <definedName name="_xlnm.Print_Area" localSheetId="1">'051-2019 - Oprava místní ...'!$C$4:$J$37,'051-2019 - Oprava místní ...'!$C$43:$J$64,'051-2019 - Oprava místní ...'!$C$70:$K$147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'051-2019 - Oprava místní ...'!$80:$80</definedName>
  </definedNames>
  <calcPr fullCalcOnLoad="1"/>
</workbook>
</file>

<file path=xl/sharedStrings.xml><?xml version="1.0" encoding="utf-8"?>
<sst xmlns="http://schemas.openxmlformats.org/spreadsheetml/2006/main" count="1351" uniqueCount="424">
  <si>
    <t>Export Komplet</t>
  </si>
  <si>
    <t>VZ</t>
  </si>
  <si>
    <t>2.0</t>
  </si>
  <si>
    <t>ZAMOK</t>
  </si>
  <si>
    <t>False</t>
  </si>
  <si>
    <t>{24e9fb99-3b7f-4ccc-8745-e6c9240e9e00}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</si>
  <si>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</si>
  <si>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</si>
  <si>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</si>
  <si>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</si>
  <si>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</si>
  <si>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</si>
  <si>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</si>
  <si>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</si>
  <si>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051/2019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</si>
  <si>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</si>
  <si>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</si>
  <si>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místní komunikace p.č. 1139, Kostelecká Lhota - Koryta</t>
  </si>
  <si>
    <t>KSO:</t>
  </si>
  <si>
    <t/>
  </si>
  <si>
    <t>CC-CZ:</t>
  </si>
  <si>
    <t>Místo:</t>
  </si>
  <si>
    <t>Kostelecká Lhota</t>
  </si>
  <si>
    <t>Datum:</t>
  </si>
  <si>
    <t>25. 9. 2019</t>
  </si>
  <si>
    <t>Zadavatel:</t>
  </si>
  <si>
    <t>IČ:</t>
  </si>
  <si>
    <t>00274968</t>
  </si>
  <si>
    <t>Město Kostelec nad Orlicí</t>
  </si>
  <si>
    <t>DIČ:</t>
  </si>
  <si>
    <t>CZ00274968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</si>
  <si>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</si>
  <si>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</si>
  <si>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</si>
  <si>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</si>
  <si>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</si>
  <si>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</si>
  <si>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</si>
  <si>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</si>
  <si>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</si>
  <si>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</si>
  <si>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</si>
  <si>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</si>
  <si>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</si>
  <si>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</si>
  <si>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</si>
  <si>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</si>
  <si>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</si>
  <si>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</si>
  <si>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</si>
  <si>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</si>
  <si>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</si>
  <si>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</si>
  <si>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</si>
  <si>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</si>
  <si>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</si>
  <si>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</si>
  <si>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</si>
  <si>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</si>
  <si>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</si>
  <si>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</si>
  <si>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</si>
  <si>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</si>
  <si>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</si>
  <si>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</si>
  <si>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</si>
  <si>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</si>
  <si>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</si>
  <si>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</si>
  <si>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</si>
  <si>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</si>
  <si>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</si>
  <si>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</si>
  <si>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</si>
  <si>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</si>
  <si>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</si>
  <si>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</si>
  <si>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</si>
  <si>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</si>
  <si>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</si>
  <si>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</si>
  <si>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</si>
  <si>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</si>
  <si>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</si>
  <si>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</si>
  <si>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</si>
  <si>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</si>
  <si>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</si>
  <si>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</si>
  <si>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</si>
  <si>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</si>
  <si>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</si>
  <si>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</si>
  <si>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99 - Přesuny hmot a sutí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</si>
  <si>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</si>
  <si>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</si>
  <si>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</si>
  <si>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</si>
  <si>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</si>
  <si>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</si>
  <si>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</si>
  <si>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</si>
  <si>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</si>
  <si>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</si>
  <si>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</si>
  <si>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</si>
  <si>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</si>
  <si>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</si>
  <si>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</si>
  <si>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</si>
  <si>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</si>
  <si>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</si>
  <si>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</si>
  <si>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</si>
  <si>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113108442</t>
  </si>
  <si>
    <t>Rozrytí vrstvy krytu nebo podkladu z kameniva bez zhutnění, bez vyrovnání rozrytého materiálu, pro jakékoliv tloušťky se živičným pojivem</t>
  </si>
  <si>
    <t>m2</t>
  </si>
  <si>
    <t>CS ÚRS 2019 02</t>
  </si>
  <si>
    <t>4</t>
  </si>
  <si>
    <t>-2019181492</t>
  </si>
  <si>
    <t>PSC</t>
  </si>
  <si>
    <t xml:space="preserve">Poznámka k souboru cen:
1. V ceně -8441 nejsou započteny náklady na příp. nutné doplnění kamenivem, které se oceňuje cenami souboru cen 566 . 0-11 Úprava dosavadního krytu z kameniva drceného jako podklad pro nový kryt.
</t>
  </si>
  <si>
    <t>VV</t>
  </si>
  <si>
    <t>"dle přílohy 4. Situace stavby a 5. Vzorový příčný řez"</t>
  </si>
  <si>
    <t>"rozrytí tl. 150mm"370</t>
  </si>
  <si>
    <t>181951102</t>
  </si>
  <si>
    <t>Úprava pláně vyrovnáním výškových rozdílů v hornině tř. 1 až 4 se zhutněním</t>
  </si>
  <si>
    <t>-1086210904</t>
  </si>
  <si>
    <t xml:space="preserve">Poznámka k souboru cen: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
2. Ceny nelze použít pro urovnání lavic (berem) šířky do 3 m přerušujících svahy, pro urovnání dna silničních a železničních příkopů pro jakoukoliv šířku dna; toto urovnání se oceňuje cenami souboru cen 182 .0-1 Svahování.
3. Urovnání ploch ve sklonu přes 1 : 5 se oceňuje cenami souboru cen 182 . 0-11 Svahování trvalých svahů do projektovaných profilů.
4. Náklady na urovnání dna a stěn při čištění příkopů pozemních komunikací jsou započteny v cenách souborů cen 938 90-2 . Čištění příkopů komunikací v suchu nebo ve vodě části A02 Zemní práce pro objekty oborů 821 až 828.
5. Míru zhutnění určuje projekt. Ceny se zhutněním jsou určeny pro jakoukoliv míru zhutnění.
</t>
  </si>
  <si>
    <t>"urovnání rozrytého povrchu"370</t>
  </si>
  <si>
    <t>5</t>
  </si>
  <si>
    <t>Komunikace pozemní</t>
  </si>
  <si>
    <t>3</t>
  </si>
  <si>
    <t>564831111</t>
  </si>
  <si>
    <t>Podklad ze štěrkodrti ŠD s rozprostřením a zhutněním, po zhutnění tl. 100 mm</t>
  </si>
  <si>
    <t>2135277942</t>
  </si>
  <si>
    <t>"vyrovnávací vrstva"370</t>
  </si>
  <si>
    <t>564931412</t>
  </si>
  <si>
    <t>Podklad nebo podsyp z asfaltového recyklátu s rozprostřením a zhutněním, po zhutnění tl. 100 mm</t>
  </si>
  <si>
    <t>-755115433</t>
  </si>
  <si>
    <t>"sjezdy"8+25</t>
  </si>
  <si>
    <t>569931132</t>
  </si>
  <si>
    <t>Zpevnění krajnic nebo komunikací pro pěší s rozprostřením a zhutněním, po zhutnění asfaltovým recyklátem tl. 100 mm</t>
  </si>
  <si>
    <t>-644309077</t>
  </si>
  <si>
    <t xml:space="preserve">Poznámka k souboru cen:
1. V cenách 51-11 až 55-11 jsou započteny i náklady na prohození zeminy.
2. V cenách 51-11 až 55-11 nejsou započteny náklady na:
a) opatření zeminy a její přemístění k místu zabudování, které se oceňují podle čl. 3111 Všeobecných podmínek části A 01 tohoto katalogu,
b) odklizení odpadu po prohození zeminy, které se oceňuje cenami části A 01 katalogu 800-1 Zemní práce.
</t>
  </si>
  <si>
    <t>"krajnice"70+48</t>
  </si>
  <si>
    <t>6</t>
  </si>
  <si>
    <t>573191111</t>
  </si>
  <si>
    <t>Postřik infiltrační kationaktivní emulzí v množství 1,00 kg/m2</t>
  </si>
  <si>
    <t>-1950834931</t>
  </si>
  <si>
    <t xml:space="preserve">Poznámka k souboru cen:
1. V ceně nejsou započteny náklady na popř. projektem předepsané očištění vozovky, které se oceňuje cenou 938 90-8411 Očištění povrchu saponátovým roztokem části C 01 tohoto katalogu.
</t>
  </si>
  <si>
    <t>7</t>
  </si>
  <si>
    <t>577144111</t>
  </si>
  <si>
    <t>Asfaltový beton vrstva obrusná ACO 11 (ABS) s rozprostřením a se zhutněním z nemodifikovaného asfaltu v pruhu šířky do 3 m tř. I, po zhutnění tl. 50 mm</t>
  </si>
  <si>
    <t>-299826515</t>
  </si>
  <si>
    <t xml:space="preserve">Poznámka k souboru cen:
1. ČSN EN 13108-1 připouští pro ACO 11 pouze tl. 35 až 50 mm.
</t>
  </si>
  <si>
    <t>8</t>
  </si>
  <si>
    <t>Trubní vedení</t>
  </si>
  <si>
    <t>899331111</t>
  </si>
  <si>
    <t>Výšková úprava uličního vstupu nebo vpusti do 200 mm zvýšením poklopu</t>
  </si>
  <si>
    <t>kus</t>
  </si>
  <si>
    <t>-732713152</t>
  </si>
  <si>
    <t xml:space="preserve">Poznámka k souboru cen:
1. V cenách jsou započteny i náklady na:
a) odbourání dosavadního krytu, podkladu, nadezdívky nebo prstence s odklizením vybouraných hmot do 3 m,
b) zarovnání plochy nadezdívky cementovou maltou,
c) podbetonování nebo podezdění rámu,
d) odstranění a znovuosazení rámu, poklopu, mříže, krycího hrnce nebo hydrantu,
e) úpravu a doplnění krytu popř. podkladu vozovky v místě provedené výškové úpravy.
2. V cenách nejsou započteny náklady na příp. nutné dodání nové mříže, rámu, poklopu nebo krycího hrnce. Jejich dodání se oceňuje ve specifikaci, ztratné se nestanoví.
</t>
  </si>
  <si>
    <t>"předpoklad"5</t>
  </si>
  <si>
    <t>9</t>
  </si>
  <si>
    <t>899431111</t>
  </si>
  <si>
    <t>Výšková úprava uličního vstupu nebo vpusti do 200 mm zvýšením krycího hrnce, šoupěte nebo hydrantu bez úpravy armatur</t>
  </si>
  <si>
    <t>2057253852</t>
  </si>
  <si>
    <t>"předpoklad"8</t>
  </si>
  <si>
    <t>Ostatní konstrukce a práce-bourání</t>
  </si>
  <si>
    <t>10</t>
  </si>
  <si>
    <t>919112213</t>
  </si>
  <si>
    <t>Řezání dilatačních spár v živičném krytu vytvoření komůrky pro těsnící zálivku šířky 10 mm, hloubky 25 mm</t>
  </si>
  <si>
    <t>m</t>
  </si>
  <si>
    <t>-1882589968</t>
  </si>
  <si>
    <t xml:space="preserve">Poznámka k souboru cen:
1. V cenách jsou započteny i náklady na vyčištění spár po řezání.
</t>
  </si>
  <si>
    <t>"řezání spáry"30+2,5</t>
  </si>
  <si>
    <t>11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</si>
  <si>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</si>
  <si>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</si>
  <si>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98264251</t>
  </si>
  <si>
    <t xml:space="preserve">Poznámka k souboru cen:
1. V cenách jsou započteny i náklady na vyčištění spár před těsněním a zalitím a náklady na impregnaci, těsnění a zalití spár včetně dodání hmot.
</t>
  </si>
  <si>
    <t>12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</si>
  <si>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</si>
  <si>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</si>
  <si>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26250566</t>
  </si>
  <si>
    <t xml:space="preserve">Poznámka k souboru cen:
1. V cenách nejsou započteny náklady na vodorovnou dopravu odstraněného materiálu, která se oceňuje cenami souboru cen 997 22-15 Vodorovná doprava suti.
</t>
  </si>
  <si>
    <t>"odstraěnní nánosu z krajnic"69+47</t>
  </si>
  <si>
    <t>99</t>
  </si>
  <si>
    <t>Přesuny hmot a sutí</t>
  </si>
  <si>
    <t>13</t>
  </si>
  <si>
    <t>997221551</t>
  </si>
  <si>
    <t>Vodorovná doprava suti bez naložení, ale se složením a s hrubým urovnáním ze sypkých materiálů, na vzdálenost do 1 km</t>
  </si>
  <si>
    <t>t</t>
  </si>
  <si>
    <t>1960725384</t>
  </si>
  <si>
    <t xml:space="preserve">Poznámka k souboru cen:
1. Ceny nelze použít pro vodorovnou dopravu suti po železnici, po vodě nebo neobvyklými dopravními prostředky.
2. Je-li na dopravní dráze pro vodorovnou dopravu suti překážka, pro kterou je nutno suť překládat z jednoho dopravního prostředku na druhý, oceňuje se tato doprava v každém úseku samostatně.
3. Ceny 997 22-155 jsou určeny pro sypký materiál, např. kamenivo a hmoty kamenitého charakteru stmelené vápnem, cementem nebo živicí.
4. Ceny 997 22-156 jsou určeny pro drobný kusový materiál (dlažební kostky, lomový kámen).
</t>
  </si>
  <si>
    <t>"nános krajnic"14,616</t>
  </si>
  <si>
    <t>14</t>
  </si>
  <si>
    <t>997221559</t>
  </si>
  <si>
    <t>Vodorovná doprava suti bez naložení, ale se složením a s hrubým urovnáním Příplatek k ceně za každý další i započatý 1 km přes 1 km</t>
  </si>
  <si>
    <t>-34591182</t>
  </si>
  <si>
    <t>"skládka do 14km"13*14,616</t>
  </si>
  <si>
    <t>997221611</t>
  </si>
  <si>
    <t>Nakládání na dopravní prostředky pro vodorovnou dopravu suti</t>
  </si>
  <si>
    <t>-2119803555</t>
  </si>
  <si>
    <t xml:space="preserve">Poznámka k souboru cen:
1. Ceny lze použít i pro překládání při lomené dopravě.
2. Ceny nelze použít při dopravě po železnici, po vodě nebo neobvyklými dopravními prostředky.
</t>
  </si>
  <si>
    <t>"suť"14,616</t>
  </si>
  <si>
    <t>16</t>
  </si>
  <si>
    <t>997221855</t>
  </si>
  <si>
    <t>Poplatek za uložení stavebního odpadu na skládce (skládkovné) zeminy a kameniva zatříděného do Katalogu odpadů pod kódem 170 504</t>
  </si>
  <si>
    <t>-87290794</t>
  </si>
  <si>
    <t xml:space="preserve">Poznámka k souboru cen:
1. Ceny uvedenév souboru cen je doporučeno upravit podle aktuálních cen místně příslušné skládky odpadů.
2. Uložení odpadů neuvedených v souboru cen se oceňuje individuálně.
3. V cenách je započítán poplatek za ukládání odpadu dle zákona 185/2001 Sb.
4. Případné drcení stavebního odpadu lze ocenit cenami souboru cen 997 00-60 Drcení stavebního odpadu z katalogu 800-6 Demolice objektů.
</t>
  </si>
  <si>
    <t>"kamenivo z krajnic"14,616</t>
  </si>
  <si>
    <t>998</t>
  </si>
  <si>
    <t>Přesun hmot</t>
  </si>
  <si>
    <t>17</t>
  </si>
  <si>
    <t>998225111</t>
  </si>
  <si>
    <t>Přesun hmot pro komunikace s krytem z kameniva, monolitickým betonovým nebo živičným dopravní vzdálenost do 200 m jakékoliv délky objektu</t>
  </si>
  <si>
    <t>-1136206408</t>
  </si>
  <si>
    <t xml:space="preserve">Poznámka k souboru cen:
1. Ceny lze použít i pro plochy letišť s krytem monolitickým betonovým nebo živičným.
</t>
  </si>
  <si>
    <t>VRN</t>
  </si>
  <si>
    <t>Vedlejší rozpočtové náklady</t>
  </si>
  <si>
    <t>18</t>
  </si>
  <si>
    <t>0001</t>
  </si>
  <si>
    <t>Vytyčení inženýrských sítí
Ručně kopané sondy pro ověření polohy inženýrských sítí (dle potřeby stavby 5ks)</t>
  </si>
  <si>
    <t>sada</t>
  </si>
  <si>
    <t>-165965084</t>
  </si>
  <si>
    <t>19</t>
  </si>
  <si>
    <t>0002</t>
  </si>
  <si>
    <t>Zařízení staveniště, provoz a odstranění</t>
  </si>
  <si>
    <t>-1722476144</t>
  </si>
  <si>
    <t>20</t>
  </si>
  <si>
    <t>0003</t>
  </si>
  <si>
    <t>Pomocné práce- zajištění nebo zřízení, regulaci a ochranu dopravy vč. DIO a přechodného dopravního značení - úhrnná částka musí obsahovat veškeré náklady na dočasné úpravy a regulaci (vč. pěších) na staveništi a nezbytné značení a opatření vyplívající z požadeavků BOZP na staveništi, uvažováno jednotyčové zábradlí vysoké min. 1,10m s označením zákazu vstupu, lávky pro pěší, provizorní dopravní značení v rozsahu dle stanovení přechodného dopravního značení</t>
  </si>
  <si>
    <t>2082641338</t>
  </si>
  <si>
    <t>0004</t>
  </si>
  <si>
    <t>Geodetické zaměření skutečného provedení stavby - výškopis, polohopis (3x tištěná dokumentace, 3xCD)</t>
  </si>
  <si>
    <t>732341709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</si>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</sst>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36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1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051/2019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místní komunikace p.č. 1139, Kostelecká Lhota - Koryta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Kostelecká Lhota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25. 9. 2019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Kostelec nad Orlicí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DI PROJEKT s.r.o.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>DI PROJEKT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74</v>
      </c>
      <c r="BT54" s="109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0" s="7" customFormat="1" ht="27" customHeight="1">
      <c r="A55" s="110" t="s">
        <v>78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'051-2019 - Oprava místní 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'051-2019 - Oprava místní ...'!P81</f>
        <v>0</v>
      </c>
      <c r="AV55" s="119">
        <f>'051-2019 - Oprava místní ...'!J31</f>
        <v>0</v>
      </c>
      <c r="AW55" s="119">
        <f>'051-2019 - Oprava místní ...'!J32</f>
        <v>0</v>
      </c>
      <c r="AX55" s="119">
        <f>'051-2019 - Oprava místní ...'!J33</f>
        <v>0</v>
      </c>
      <c r="AY55" s="119">
        <f>'051-2019 - Oprava místní ...'!J34</f>
        <v>0</v>
      </c>
      <c r="AZ55" s="119">
        <f>'051-2019 - Oprava místní ...'!F31</f>
        <v>0</v>
      </c>
      <c r="BA55" s="119">
        <f>'051-2019 - Oprava místní ...'!F32</f>
        <v>0</v>
      </c>
      <c r="BB55" s="119">
        <f>'051-2019 - Oprava místní ...'!F33</f>
        <v>0</v>
      </c>
      <c r="BC55" s="119">
        <f>'051-2019 - Oprava místní ...'!F34</f>
        <v>0</v>
      </c>
      <c r="BD55" s="121">
        <f>'051-2019 - Oprava místní ...'!F35</f>
        <v>0</v>
      </c>
      <c r="BE55" s="7"/>
      <c r="BT55" s="122" t="s">
        <v>80</v>
      </c>
      <c r="BU55" s="122" t="s">
        <v>81</v>
      </c>
      <c r="BV55" s="122" t="s">
        <v>76</v>
      </c>
      <c r="BW55" s="122" t="s">
        <v>5</v>
      </c>
      <c r="BX55" s="122" t="s">
        <v>77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051-2019 - Oprava mís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s="1" customFormat="1" ht="24.95" customHeight="1">
      <c r="B4" s="20"/>
      <c r="D4" s="127" t="s">
        <v>83</v>
      </c>
      <c r="I4" s="123"/>
      <c r="L4" s="20"/>
      <c r="M4" s="128" t="s">
        <v>10</v>
      </c>
      <c r="AT4" s="17" t="s">
        <v>4</v>
      </c>
    </row>
    <row r="5" spans="2:12" s="1" customFormat="1" ht="6.95" customHeight="1">
      <c r="B5" s="20"/>
      <c r="I5" s="123"/>
      <c r="L5" s="20"/>
    </row>
    <row r="6" spans="1:31" s="2" customFormat="1" ht="12" customHeight="1">
      <c r="A6" s="38"/>
      <c r="B6" s="44"/>
      <c r="C6" s="38"/>
      <c r="D6" s="129" t="s">
        <v>16</v>
      </c>
      <c r="E6" s="38"/>
      <c r="F6" s="38"/>
      <c r="G6" s="38"/>
      <c r="H6" s="38"/>
      <c r="I6" s="130"/>
      <c r="J6" s="38"/>
      <c r="K6" s="38"/>
      <c r="L6" s="131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2" t="s">
        <v>17</v>
      </c>
      <c r="F7" s="38"/>
      <c r="G7" s="38"/>
      <c r="H7" s="38"/>
      <c r="I7" s="130"/>
      <c r="J7" s="38"/>
      <c r="K7" s="38"/>
      <c r="L7" s="131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0"/>
      <c r="J8" s="38"/>
      <c r="K8" s="38"/>
      <c r="L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9" t="s">
        <v>18</v>
      </c>
      <c r="E9" s="38"/>
      <c r="F9" s="133" t="s">
        <v>19</v>
      </c>
      <c r="G9" s="38"/>
      <c r="H9" s="38"/>
      <c r="I9" s="134" t="s">
        <v>20</v>
      </c>
      <c r="J9" s="133" t="s">
        <v>19</v>
      </c>
      <c r="K9" s="38"/>
      <c r="L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9" t="s">
        <v>21</v>
      </c>
      <c r="E10" s="38"/>
      <c r="F10" s="133" t="s">
        <v>22</v>
      </c>
      <c r="G10" s="38"/>
      <c r="H10" s="38"/>
      <c r="I10" s="134" t="s">
        <v>23</v>
      </c>
      <c r="J10" s="135" t="str">
        <f>'Rekapitulace stavby'!AN8</f>
        <v>25. 9. 2019</v>
      </c>
      <c r="K10" s="38"/>
      <c r="L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0"/>
      <c r="J11" s="38"/>
      <c r="K11" s="38"/>
      <c r="L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9" t="s">
        <v>25</v>
      </c>
      <c r="E12" s="38"/>
      <c r="F12" s="38"/>
      <c r="G12" s="38"/>
      <c r="H12" s="38"/>
      <c r="I12" s="134" t="s">
        <v>26</v>
      </c>
      <c r="J12" s="133" t="s">
        <v>27</v>
      </c>
      <c r="K12" s="38"/>
      <c r="L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3" t="s">
        <v>28</v>
      </c>
      <c r="F13" s="38"/>
      <c r="G13" s="38"/>
      <c r="H13" s="38"/>
      <c r="I13" s="134" t="s">
        <v>29</v>
      </c>
      <c r="J13" s="133" t="s">
        <v>30</v>
      </c>
      <c r="K13" s="38"/>
      <c r="L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0"/>
      <c r="J14" s="38"/>
      <c r="K14" s="38"/>
      <c r="L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9" t="s">
        <v>31</v>
      </c>
      <c r="E15" s="38"/>
      <c r="F15" s="38"/>
      <c r="G15" s="38"/>
      <c r="H15" s="38"/>
      <c r="I15" s="134" t="s">
        <v>26</v>
      </c>
      <c r="J15" s="33" t="str">
        <f>'Rekapitulace stavby'!AN13</f>
        <v>Vyplň údaj</v>
      </c>
      <c r="K15" s="38"/>
      <c r="L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3"/>
      <c r="G16" s="133"/>
      <c r="H16" s="133"/>
      <c r="I16" s="134" t="s">
        <v>29</v>
      </c>
      <c r="J16" s="33" t="str">
        <f>'Rekapitulace stavby'!AN14</f>
        <v>Vyplň údaj</v>
      </c>
      <c r="K16" s="38"/>
      <c r="L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0"/>
      <c r="J17" s="38"/>
      <c r="K17" s="38"/>
      <c r="L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9" t="s">
        <v>33</v>
      </c>
      <c r="E18" s="38"/>
      <c r="F18" s="38"/>
      <c r="G18" s="38"/>
      <c r="H18" s="38"/>
      <c r="I18" s="134" t="s">
        <v>26</v>
      </c>
      <c r="J18" s="133" t="s">
        <v>34</v>
      </c>
      <c r="K18" s="38"/>
      <c r="L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3" t="s">
        <v>35</v>
      </c>
      <c r="F19" s="38"/>
      <c r="G19" s="38"/>
      <c r="H19" s="38"/>
      <c r="I19" s="134" t="s">
        <v>29</v>
      </c>
      <c r="J19" s="133" t="s">
        <v>36</v>
      </c>
      <c r="K19" s="38"/>
      <c r="L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0"/>
      <c r="J20" s="38"/>
      <c r="K20" s="38"/>
      <c r="L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9" t="s">
        <v>38</v>
      </c>
      <c r="E21" s="38"/>
      <c r="F21" s="38"/>
      <c r="G21" s="38"/>
      <c r="H21" s="38"/>
      <c r="I21" s="134" t="s">
        <v>26</v>
      </c>
      <c r="J21" s="133" t="s">
        <v>34</v>
      </c>
      <c r="K21" s="38"/>
      <c r="L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3" t="s">
        <v>35</v>
      </c>
      <c r="F22" s="38"/>
      <c r="G22" s="38"/>
      <c r="H22" s="38"/>
      <c r="I22" s="134" t="s">
        <v>29</v>
      </c>
      <c r="J22" s="133" t="s">
        <v>36</v>
      </c>
      <c r="K22" s="38"/>
      <c r="L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0"/>
      <c r="J23" s="38"/>
      <c r="K23" s="38"/>
      <c r="L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9" t="s">
        <v>39</v>
      </c>
      <c r="E24" s="38"/>
      <c r="F24" s="38"/>
      <c r="G24" s="38"/>
      <c r="H24" s="38"/>
      <c r="I24" s="130"/>
      <c r="J24" s="38"/>
      <c r="K24" s="38"/>
      <c r="L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51" customHeight="1">
      <c r="A25" s="136"/>
      <c r="B25" s="137"/>
      <c r="C25" s="136"/>
      <c r="D25" s="136"/>
      <c r="E25" s="138" t="s">
        <v>40</v>
      </c>
      <c r="F25" s="138"/>
      <c r="G25" s="138"/>
      <c r="H25" s="138"/>
      <c r="I25" s="139"/>
      <c r="J25" s="136"/>
      <c r="K25" s="136"/>
      <c r="L25" s="140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0"/>
      <c r="J26" s="38"/>
      <c r="K26" s="38"/>
      <c r="L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1"/>
      <c r="E27" s="141"/>
      <c r="F27" s="141"/>
      <c r="G27" s="141"/>
      <c r="H27" s="141"/>
      <c r="I27" s="142"/>
      <c r="J27" s="141"/>
      <c r="K27" s="141"/>
      <c r="L27" s="131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3" t="s">
        <v>41</v>
      </c>
      <c r="E28" s="38"/>
      <c r="F28" s="38"/>
      <c r="G28" s="38"/>
      <c r="H28" s="38"/>
      <c r="I28" s="130"/>
      <c r="J28" s="144">
        <f>ROUND(J81,2)</f>
        <v>0</v>
      </c>
      <c r="K28" s="38"/>
      <c r="L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2"/>
      <c r="J29" s="141"/>
      <c r="K29" s="141"/>
      <c r="L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5" t="s">
        <v>43</v>
      </c>
      <c r="G30" s="38"/>
      <c r="H30" s="38"/>
      <c r="I30" s="146" t="s">
        <v>42</v>
      </c>
      <c r="J30" s="145" t="s">
        <v>44</v>
      </c>
      <c r="K30" s="38"/>
      <c r="L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45</v>
      </c>
      <c r="E31" s="129" t="s">
        <v>46</v>
      </c>
      <c r="F31" s="148">
        <f>ROUND((SUM(BE81:BE147)),2)</f>
        <v>0</v>
      </c>
      <c r="G31" s="38"/>
      <c r="H31" s="38"/>
      <c r="I31" s="149">
        <v>0.21</v>
      </c>
      <c r="J31" s="148">
        <f>ROUND(((SUM(BE81:BE147))*I31),2)</f>
        <v>0</v>
      </c>
      <c r="K31" s="38"/>
      <c r="L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9" t="s">
        <v>47</v>
      </c>
      <c r="F32" s="148">
        <f>ROUND((SUM(BF81:BF147)),2)</f>
        <v>0</v>
      </c>
      <c r="G32" s="38"/>
      <c r="H32" s="38"/>
      <c r="I32" s="149">
        <v>0.15</v>
      </c>
      <c r="J32" s="148">
        <f>ROUND(((SUM(BF81:BF147))*I32),2)</f>
        <v>0</v>
      </c>
      <c r="K32" s="38"/>
      <c r="L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9" t="s">
        <v>48</v>
      </c>
      <c r="F33" s="148">
        <f>ROUND((SUM(BG81:BG147)),2)</f>
        <v>0</v>
      </c>
      <c r="G33" s="38"/>
      <c r="H33" s="38"/>
      <c r="I33" s="149">
        <v>0.21</v>
      </c>
      <c r="J33" s="148">
        <f>0</f>
        <v>0</v>
      </c>
      <c r="K33" s="38"/>
      <c r="L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9" t="s">
        <v>49</v>
      </c>
      <c r="F34" s="148">
        <f>ROUND((SUM(BH81:BH147)),2)</f>
        <v>0</v>
      </c>
      <c r="G34" s="38"/>
      <c r="H34" s="38"/>
      <c r="I34" s="149">
        <v>0.15</v>
      </c>
      <c r="J34" s="148">
        <f>0</f>
        <v>0</v>
      </c>
      <c r="K34" s="38"/>
      <c r="L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9" t="s">
        <v>50</v>
      </c>
      <c r="F35" s="148">
        <f>ROUND((SUM(BI81:BI147)),2)</f>
        <v>0</v>
      </c>
      <c r="G35" s="38"/>
      <c r="H35" s="38"/>
      <c r="I35" s="149">
        <v>0</v>
      </c>
      <c r="J35" s="148">
        <f>0</f>
        <v>0</v>
      </c>
      <c r="K35" s="38"/>
      <c r="L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130"/>
      <c r="J36" s="38"/>
      <c r="K36" s="38"/>
      <c r="L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51</v>
      </c>
      <c r="E37" s="152"/>
      <c r="F37" s="152"/>
      <c r="G37" s="153" t="s">
        <v>52</v>
      </c>
      <c r="H37" s="154" t="s">
        <v>53</v>
      </c>
      <c r="I37" s="155"/>
      <c r="J37" s="156">
        <f>SUM(J28:J35)</f>
        <v>0</v>
      </c>
      <c r="K37" s="157"/>
      <c r="L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8"/>
      <c r="C38" s="159"/>
      <c r="D38" s="159"/>
      <c r="E38" s="159"/>
      <c r="F38" s="159"/>
      <c r="G38" s="159"/>
      <c r="H38" s="159"/>
      <c r="I38" s="160"/>
      <c r="J38" s="159"/>
      <c r="K38" s="159"/>
      <c r="L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131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84</v>
      </c>
      <c r="D43" s="40"/>
      <c r="E43" s="40"/>
      <c r="F43" s="40"/>
      <c r="G43" s="40"/>
      <c r="H43" s="40"/>
      <c r="I43" s="130"/>
      <c r="J43" s="40"/>
      <c r="K43" s="40"/>
      <c r="L43" s="131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130"/>
      <c r="J44" s="40"/>
      <c r="K44" s="40"/>
      <c r="L44" s="13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130"/>
      <c r="J45" s="40"/>
      <c r="K45" s="40"/>
      <c r="L45" s="13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Oprava místní komunikace p.č. 1139, Kostelecká Lhota - Koryta</v>
      </c>
      <c r="F46" s="40"/>
      <c r="G46" s="40"/>
      <c r="H46" s="40"/>
      <c r="I46" s="130"/>
      <c r="J46" s="40"/>
      <c r="K46" s="40"/>
      <c r="L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130"/>
      <c r="J47" s="40"/>
      <c r="K47" s="40"/>
      <c r="L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Kostelecká Lhota</v>
      </c>
      <c r="G48" s="40"/>
      <c r="H48" s="40"/>
      <c r="I48" s="134" t="s">
        <v>23</v>
      </c>
      <c r="J48" s="72" t="str">
        <f>IF(J10="","",J10)</f>
        <v>25. 9. 2019</v>
      </c>
      <c r="K48" s="40"/>
      <c r="L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130"/>
      <c r="J49" s="40"/>
      <c r="K49" s="40"/>
      <c r="L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Město Kostelec nad Orlicí</v>
      </c>
      <c r="G50" s="40"/>
      <c r="H50" s="40"/>
      <c r="I50" s="134" t="s">
        <v>33</v>
      </c>
      <c r="J50" s="36" t="str">
        <f>E19</f>
        <v>DI PROJEKT s.r.o.</v>
      </c>
      <c r="K50" s="40"/>
      <c r="L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31</v>
      </c>
      <c r="D51" s="40"/>
      <c r="E51" s="40"/>
      <c r="F51" s="27" t="str">
        <f>IF(E16="","",E16)</f>
        <v>Vyplň údaj</v>
      </c>
      <c r="G51" s="40"/>
      <c r="H51" s="40"/>
      <c r="I51" s="134" t="s">
        <v>38</v>
      </c>
      <c r="J51" s="36" t="str">
        <f>E22</f>
        <v>DI PROJEKT s.r.o.</v>
      </c>
      <c r="K51" s="40"/>
      <c r="L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130"/>
      <c r="J52" s="40"/>
      <c r="K52" s="40"/>
      <c r="L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64" t="s">
        <v>85</v>
      </c>
      <c r="D53" s="165"/>
      <c r="E53" s="165"/>
      <c r="F53" s="165"/>
      <c r="G53" s="165"/>
      <c r="H53" s="165"/>
      <c r="I53" s="166"/>
      <c r="J53" s="167" t="s">
        <v>86</v>
      </c>
      <c r="K53" s="165"/>
      <c r="L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130"/>
      <c r="J54" s="40"/>
      <c r="K54" s="40"/>
      <c r="L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68" t="s">
        <v>73</v>
      </c>
      <c r="D55" s="40"/>
      <c r="E55" s="40"/>
      <c r="F55" s="40"/>
      <c r="G55" s="40"/>
      <c r="H55" s="40"/>
      <c r="I55" s="130"/>
      <c r="J55" s="102">
        <f>J81</f>
        <v>0</v>
      </c>
      <c r="K55" s="40"/>
      <c r="L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87</v>
      </c>
    </row>
    <row r="56" spans="1:31" s="9" customFormat="1" ht="24.95" customHeight="1">
      <c r="A56" s="9"/>
      <c r="B56" s="169"/>
      <c r="C56" s="170"/>
      <c r="D56" s="171" t="s">
        <v>88</v>
      </c>
      <c r="E56" s="172"/>
      <c r="F56" s="172"/>
      <c r="G56" s="172"/>
      <c r="H56" s="172"/>
      <c r="I56" s="173"/>
      <c r="J56" s="174">
        <f>J82</f>
        <v>0</v>
      </c>
      <c r="K56" s="170"/>
      <c r="L56" s="17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6"/>
      <c r="C57" s="177"/>
      <c r="D57" s="178" t="s">
        <v>89</v>
      </c>
      <c r="E57" s="179"/>
      <c r="F57" s="179"/>
      <c r="G57" s="179"/>
      <c r="H57" s="179"/>
      <c r="I57" s="180"/>
      <c r="J57" s="181">
        <f>J83</f>
        <v>0</v>
      </c>
      <c r="K57" s="177"/>
      <c r="L57" s="182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6"/>
      <c r="C58" s="177"/>
      <c r="D58" s="178" t="s">
        <v>90</v>
      </c>
      <c r="E58" s="179"/>
      <c r="F58" s="179"/>
      <c r="G58" s="179"/>
      <c r="H58" s="179"/>
      <c r="I58" s="180"/>
      <c r="J58" s="181">
        <f>J92</f>
        <v>0</v>
      </c>
      <c r="K58" s="177"/>
      <c r="L58" s="182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6"/>
      <c r="C59" s="177"/>
      <c r="D59" s="178" t="s">
        <v>91</v>
      </c>
      <c r="E59" s="179"/>
      <c r="F59" s="179"/>
      <c r="G59" s="179"/>
      <c r="H59" s="179"/>
      <c r="I59" s="180"/>
      <c r="J59" s="181">
        <f>J107</f>
        <v>0</v>
      </c>
      <c r="K59" s="177"/>
      <c r="L59" s="182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6"/>
      <c r="C60" s="177"/>
      <c r="D60" s="178" t="s">
        <v>92</v>
      </c>
      <c r="E60" s="179"/>
      <c r="F60" s="179"/>
      <c r="G60" s="179"/>
      <c r="H60" s="179"/>
      <c r="I60" s="180"/>
      <c r="J60" s="181">
        <f>J114</f>
        <v>0</v>
      </c>
      <c r="K60" s="177"/>
      <c r="L60" s="182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4.85" customHeight="1">
      <c r="A61" s="10"/>
      <c r="B61" s="176"/>
      <c r="C61" s="177"/>
      <c r="D61" s="178" t="s">
        <v>93</v>
      </c>
      <c r="E61" s="179"/>
      <c r="F61" s="179"/>
      <c r="G61" s="179"/>
      <c r="H61" s="179"/>
      <c r="I61" s="180"/>
      <c r="J61" s="181">
        <f>J127</f>
        <v>0</v>
      </c>
      <c r="K61" s="177"/>
      <c r="L61" s="18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6"/>
      <c r="C62" s="177"/>
      <c r="D62" s="178" t="s">
        <v>94</v>
      </c>
      <c r="E62" s="179"/>
      <c r="F62" s="179"/>
      <c r="G62" s="179"/>
      <c r="H62" s="179"/>
      <c r="I62" s="180"/>
      <c r="J62" s="181">
        <f>J140</f>
        <v>0</v>
      </c>
      <c r="K62" s="177"/>
      <c r="L62" s="18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9"/>
      <c r="C63" s="170"/>
      <c r="D63" s="171" t="s">
        <v>95</v>
      </c>
      <c r="E63" s="172"/>
      <c r="F63" s="172"/>
      <c r="G63" s="172"/>
      <c r="H63" s="172"/>
      <c r="I63" s="173"/>
      <c r="J63" s="174">
        <f>J143</f>
        <v>0</v>
      </c>
      <c r="K63" s="170"/>
      <c r="L63" s="17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0"/>
      <c r="J64" s="40"/>
      <c r="K64" s="40"/>
      <c r="L64" s="131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0"/>
      <c r="J65" s="60"/>
      <c r="K65" s="60"/>
      <c r="L65" s="131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63"/>
      <c r="J69" s="62"/>
      <c r="K69" s="62"/>
      <c r="L69" s="131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96</v>
      </c>
      <c r="D70" s="40"/>
      <c r="E70" s="40"/>
      <c r="F70" s="40"/>
      <c r="G70" s="40"/>
      <c r="H70" s="40"/>
      <c r="I70" s="130"/>
      <c r="J70" s="40"/>
      <c r="K70" s="40"/>
      <c r="L70" s="131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0"/>
      <c r="J71" s="40"/>
      <c r="K71" s="40"/>
      <c r="L71" s="131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0"/>
      <c r="J72" s="40"/>
      <c r="K72" s="40"/>
      <c r="L72" s="131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E7</f>
        <v>Oprava místní komunikace p.č. 1139, Kostelecká Lhota - Koryta</v>
      </c>
      <c r="F73" s="40"/>
      <c r="G73" s="40"/>
      <c r="H73" s="40"/>
      <c r="I73" s="130"/>
      <c r="J73" s="40"/>
      <c r="K73" s="40"/>
      <c r="L73" s="131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0"/>
      <c r="J74" s="40"/>
      <c r="K74" s="40"/>
      <c r="L74" s="131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F10</f>
        <v>Kostelecká Lhota</v>
      </c>
      <c r="G75" s="40"/>
      <c r="H75" s="40"/>
      <c r="I75" s="134" t="s">
        <v>23</v>
      </c>
      <c r="J75" s="72" t="str">
        <f>IF(J10="","",J10)</f>
        <v>25. 9. 2019</v>
      </c>
      <c r="K75" s="40"/>
      <c r="L75" s="131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0"/>
      <c r="J76" s="40"/>
      <c r="K76" s="40"/>
      <c r="L76" s="1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E13</f>
        <v>Město Kostelec nad Orlicí</v>
      </c>
      <c r="G77" s="40"/>
      <c r="H77" s="40"/>
      <c r="I77" s="134" t="s">
        <v>33</v>
      </c>
      <c r="J77" s="36" t="str">
        <f>E19</f>
        <v>DI PROJEKT s.r.o.</v>
      </c>
      <c r="K77" s="40"/>
      <c r="L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IF(E16="","",E16)</f>
        <v>Vyplň údaj</v>
      </c>
      <c r="G78" s="40"/>
      <c r="H78" s="40"/>
      <c r="I78" s="134" t="s">
        <v>38</v>
      </c>
      <c r="J78" s="36" t="str">
        <f>E22</f>
        <v>DI PROJEKT s.r.o.</v>
      </c>
      <c r="K78" s="40"/>
      <c r="L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130"/>
      <c r="J79" s="40"/>
      <c r="K79" s="40"/>
      <c r="L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83"/>
      <c r="B80" s="184"/>
      <c r="C80" s="185" t="s">
        <v>97</v>
      </c>
      <c r="D80" s="186" t="s">
        <v>60</v>
      </c>
      <c r="E80" s="186" t="s">
        <v>56</v>
      </c>
      <c r="F80" s="186" t="s">
        <v>57</v>
      </c>
      <c r="G80" s="186" t="s">
        <v>98</v>
      </c>
      <c r="H80" s="186" t="s">
        <v>99</v>
      </c>
      <c r="I80" s="187" t="s">
        <v>100</v>
      </c>
      <c r="J80" s="186" t="s">
        <v>86</v>
      </c>
      <c r="K80" s="188" t="s">
        <v>101</v>
      </c>
      <c r="L80" s="189"/>
      <c r="M80" s="92" t="s">
        <v>19</v>
      </c>
      <c r="N80" s="93" t="s">
        <v>45</v>
      </c>
      <c r="O80" s="93" t="s">
        <v>102</v>
      </c>
      <c r="P80" s="93" t="s">
        <v>103</v>
      </c>
      <c r="Q80" s="93" t="s">
        <v>104</v>
      </c>
      <c r="R80" s="93" t="s">
        <v>105</v>
      </c>
      <c r="S80" s="93" t="s">
        <v>106</v>
      </c>
      <c r="T80" s="94" t="s">
        <v>107</v>
      </c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</row>
    <row r="81" spans="1:63" s="2" customFormat="1" ht="22.8" customHeight="1">
      <c r="A81" s="38"/>
      <c r="B81" s="39"/>
      <c r="C81" s="99" t="s">
        <v>108</v>
      </c>
      <c r="D81" s="40"/>
      <c r="E81" s="40"/>
      <c r="F81" s="40"/>
      <c r="G81" s="40"/>
      <c r="H81" s="40"/>
      <c r="I81" s="130"/>
      <c r="J81" s="190">
        <f>BK81</f>
        <v>0</v>
      </c>
      <c r="K81" s="40"/>
      <c r="L81" s="44"/>
      <c r="M81" s="95"/>
      <c r="N81" s="191"/>
      <c r="O81" s="96"/>
      <c r="P81" s="192">
        <f>P82+P143</f>
        <v>0</v>
      </c>
      <c r="Q81" s="96"/>
      <c r="R81" s="192">
        <f>R82+R143</f>
        <v>30.0842852975</v>
      </c>
      <c r="S81" s="96"/>
      <c r="T81" s="193">
        <f>T82+T143</f>
        <v>14.616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74</v>
      </c>
      <c r="AU81" s="17" t="s">
        <v>87</v>
      </c>
      <c r="BK81" s="194">
        <f>BK82+BK143</f>
        <v>0</v>
      </c>
    </row>
    <row r="82" spans="1:63" s="12" customFormat="1" ht="25.9" customHeight="1">
      <c r="A82" s="12"/>
      <c r="B82" s="195"/>
      <c r="C82" s="196"/>
      <c r="D82" s="197" t="s">
        <v>74</v>
      </c>
      <c r="E82" s="198" t="s">
        <v>109</v>
      </c>
      <c r="F82" s="198" t="s">
        <v>110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P83+P92+P107+P114+P140</f>
        <v>0</v>
      </c>
      <c r="Q82" s="203"/>
      <c r="R82" s="204">
        <f>R83+R92+R107+R114+R140</f>
        <v>30.0842852975</v>
      </c>
      <c r="S82" s="203"/>
      <c r="T82" s="205">
        <f>T83+T92+T107+T114+T140</f>
        <v>14.616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6" t="s">
        <v>80</v>
      </c>
      <c r="AT82" s="207" t="s">
        <v>74</v>
      </c>
      <c r="AU82" s="207" t="s">
        <v>75</v>
      </c>
      <c r="AY82" s="206" t="s">
        <v>111</v>
      </c>
      <c r="BK82" s="208">
        <f>BK83+BK92+BK107+BK114+BK140</f>
        <v>0</v>
      </c>
    </row>
    <row r="83" spans="1:63" s="12" customFormat="1" ht="22.8" customHeight="1">
      <c r="A83" s="12"/>
      <c r="B83" s="195"/>
      <c r="C83" s="196"/>
      <c r="D83" s="197" t="s">
        <v>74</v>
      </c>
      <c r="E83" s="209" t="s">
        <v>80</v>
      </c>
      <c r="F83" s="209" t="s">
        <v>112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SUM(P84:P91)</f>
        <v>0</v>
      </c>
      <c r="Q83" s="203"/>
      <c r="R83" s="204">
        <f>SUM(R84:R91)</f>
        <v>0</v>
      </c>
      <c r="S83" s="203"/>
      <c r="T83" s="205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6" t="s">
        <v>80</v>
      </c>
      <c r="AT83" s="207" t="s">
        <v>74</v>
      </c>
      <c r="AU83" s="207" t="s">
        <v>80</v>
      </c>
      <c r="AY83" s="206" t="s">
        <v>111</v>
      </c>
      <c r="BK83" s="208">
        <f>SUM(BK84:BK91)</f>
        <v>0</v>
      </c>
    </row>
    <row r="84" spans="1:65" s="2" customFormat="1" ht="24" customHeight="1">
      <c r="A84" s="38"/>
      <c r="B84" s="39"/>
      <c r="C84" s="211" t="s">
        <v>80</v>
      </c>
      <c r="D84" s="211" t="s">
        <v>113</v>
      </c>
      <c r="E84" s="212" t="s">
        <v>114</v>
      </c>
      <c r="F84" s="213" t="s">
        <v>115</v>
      </c>
      <c r="G84" s="214" t="s">
        <v>116</v>
      </c>
      <c r="H84" s="215">
        <v>370</v>
      </c>
      <c r="I84" s="216"/>
      <c r="J84" s="217">
        <f>ROUND(I84*H84,2)</f>
        <v>0</v>
      </c>
      <c r="K84" s="213" t="s">
        <v>117</v>
      </c>
      <c r="L84" s="44"/>
      <c r="M84" s="218" t="s">
        <v>19</v>
      </c>
      <c r="N84" s="219" t="s">
        <v>46</v>
      </c>
      <c r="O84" s="84"/>
      <c r="P84" s="220">
        <f>O84*H84</f>
        <v>0</v>
      </c>
      <c r="Q84" s="220">
        <v>0</v>
      </c>
      <c r="R84" s="220">
        <f>Q84*H84</f>
        <v>0</v>
      </c>
      <c r="S84" s="220">
        <v>0</v>
      </c>
      <c r="T84" s="221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2" t="s">
        <v>118</v>
      </c>
      <c r="AT84" s="222" t="s">
        <v>113</v>
      </c>
      <c r="AU84" s="222" t="s">
        <v>82</v>
      </c>
      <c r="AY84" s="17" t="s">
        <v>111</v>
      </c>
      <c r="BE84" s="223">
        <f>IF(N84="základní",J84,0)</f>
        <v>0</v>
      </c>
      <c r="BF84" s="223">
        <f>IF(N84="snížená",J84,0)</f>
        <v>0</v>
      </c>
      <c r="BG84" s="223">
        <f>IF(N84="zákl. přenesená",J84,0)</f>
        <v>0</v>
      </c>
      <c r="BH84" s="223">
        <f>IF(N84="sníž. přenesená",J84,0)</f>
        <v>0</v>
      </c>
      <c r="BI84" s="223">
        <f>IF(N84="nulová",J84,0)</f>
        <v>0</v>
      </c>
      <c r="BJ84" s="17" t="s">
        <v>80</v>
      </c>
      <c r="BK84" s="223">
        <f>ROUND(I84*H84,2)</f>
        <v>0</v>
      </c>
      <c r="BL84" s="17" t="s">
        <v>118</v>
      </c>
      <c r="BM84" s="222" t="s">
        <v>119</v>
      </c>
    </row>
    <row r="85" spans="1:47" s="2" customFormat="1" ht="12">
      <c r="A85" s="38"/>
      <c r="B85" s="39"/>
      <c r="C85" s="40"/>
      <c r="D85" s="224" t="s">
        <v>120</v>
      </c>
      <c r="E85" s="40"/>
      <c r="F85" s="225" t="s">
        <v>121</v>
      </c>
      <c r="G85" s="40"/>
      <c r="H85" s="40"/>
      <c r="I85" s="130"/>
      <c r="J85" s="40"/>
      <c r="K85" s="40"/>
      <c r="L85" s="44"/>
      <c r="M85" s="226"/>
      <c r="N85" s="227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120</v>
      </c>
      <c r="AU85" s="17" t="s">
        <v>82</v>
      </c>
    </row>
    <row r="86" spans="1:51" s="13" customFormat="1" ht="12">
      <c r="A86" s="13"/>
      <c r="B86" s="228"/>
      <c r="C86" s="229"/>
      <c r="D86" s="224" t="s">
        <v>122</v>
      </c>
      <c r="E86" s="230" t="s">
        <v>19</v>
      </c>
      <c r="F86" s="231" t="s">
        <v>123</v>
      </c>
      <c r="G86" s="229"/>
      <c r="H86" s="230" t="s">
        <v>19</v>
      </c>
      <c r="I86" s="232"/>
      <c r="J86" s="229"/>
      <c r="K86" s="229"/>
      <c r="L86" s="233"/>
      <c r="M86" s="234"/>
      <c r="N86" s="235"/>
      <c r="O86" s="235"/>
      <c r="P86" s="235"/>
      <c r="Q86" s="235"/>
      <c r="R86" s="235"/>
      <c r="S86" s="235"/>
      <c r="T86" s="236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7" t="s">
        <v>122</v>
      </c>
      <c r="AU86" s="237" t="s">
        <v>82</v>
      </c>
      <c r="AV86" s="13" t="s">
        <v>80</v>
      </c>
      <c r="AW86" s="13" t="s">
        <v>37</v>
      </c>
      <c r="AX86" s="13" t="s">
        <v>75</v>
      </c>
      <c r="AY86" s="237" t="s">
        <v>111</v>
      </c>
    </row>
    <row r="87" spans="1:51" s="14" customFormat="1" ht="12">
      <c r="A87" s="14"/>
      <c r="B87" s="238"/>
      <c r="C87" s="239"/>
      <c r="D87" s="224" t="s">
        <v>122</v>
      </c>
      <c r="E87" s="240" t="s">
        <v>19</v>
      </c>
      <c r="F87" s="241" t="s">
        <v>124</v>
      </c>
      <c r="G87" s="239"/>
      <c r="H87" s="242">
        <v>370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8" t="s">
        <v>122</v>
      </c>
      <c r="AU87" s="248" t="s">
        <v>82</v>
      </c>
      <c r="AV87" s="14" t="s">
        <v>82</v>
      </c>
      <c r="AW87" s="14" t="s">
        <v>37</v>
      </c>
      <c r="AX87" s="14" t="s">
        <v>80</v>
      </c>
      <c r="AY87" s="248" t="s">
        <v>111</v>
      </c>
    </row>
    <row r="88" spans="1:65" s="2" customFormat="1" ht="16.5" customHeight="1">
      <c r="A88" s="38"/>
      <c r="B88" s="39"/>
      <c r="C88" s="211" t="s">
        <v>82</v>
      </c>
      <c r="D88" s="211" t="s">
        <v>113</v>
      </c>
      <c r="E88" s="212" t="s">
        <v>125</v>
      </c>
      <c r="F88" s="213" t="s">
        <v>126</v>
      </c>
      <c r="G88" s="214" t="s">
        <v>116</v>
      </c>
      <c r="H88" s="215">
        <v>370</v>
      </c>
      <c r="I88" s="216"/>
      <c r="J88" s="217">
        <f>ROUND(I88*H88,2)</f>
        <v>0</v>
      </c>
      <c r="K88" s="213" t="s">
        <v>117</v>
      </c>
      <c r="L88" s="44"/>
      <c r="M88" s="218" t="s">
        <v>19</v>
      </c>
      <c r="N88" s="219" t="s">
        <v>46</v>
      </c>
      <c r="O88" s="84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2" t="s">
        <v>118</v>
      </c>
      <c r="AT88" s="222" t="s">
        <v>113</v>
      </c>
      <c r="AU88" s="222" t="s">
        <v>82</v>
      </c>
      <c r="AY88" s="17" t="s">
        <v>111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17" t="s">
        <v>80</v>
      </c>
      <c r="BK88" s="223">
        <f>ROUND(I88*H88,2)</f>
        <v>0</v>
      </c>
      <c r="BL88" s="17" t="s">
        <v>118</v>
      </c>
      <c r="BM88" s="222" t="s">
        <v>127</v>
      </c>
    </row>
    <row r="89" spans="1:47" s="2" customFormat="1" ht="12">
      <c r="A89" s="38"/>
      <c r="B89" s="39"/>
      <c r="C89" s="40"/>
      <c r="D89" s="224" t="s">
        <v>120</v>
      </c>
      <c r="E89" s="40"/>
      <c r="F89" s="225" t="s">
        <v>128</v>
      </c>
      <c r="G89" s="40"/>
      <c r="H89" s="40"/>
      <c r="I89" s="130"/>
      <c r="J89" s="40"/>
      <c r="K89" s="40"/>
      <c r="L89" s="44"/>
      <c r="M89" s="226"/>
      <c r="N89" s="227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120</v>
      </c>
      <c r="AU89" s="17" t="s">
        <v>82</v>
      </c>
    </row>
    <row r="90" spans="1:51" s="13" customFormat="1" ht="12">
      <c r="A90" s="13"/>
      <c r="B90" s="228"/>
      <c r="C90" s="229"/>
      <c r="D90" s="224" t="s">
        <v>122</v>
      </c>
      <c r="E90" s="230" t="s">
        <v>19</v>
      </c>
      <c r="F90" s="231" t="s">
        <v>123</v>
      </c>
      <c r="G90" s="229"/>
      <c r="H90" s="230" t="s">
        <v>19</v>
      </c>
      <c r="I90" s="232"/>
      <c r="J90" s="229"/>
      <c r="K90" s="229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122</v>
      </c>
      <c r="AU90" s="237" t="s">
        <v>82</v>
      </c>
      <c r="AV90" s="13" t="s">
        <v>80</v>
      </c>
      <c r="AW90" s="13" t="s">
        <v>37</v>
      </c>
      <c r="AX90" s="13" t="s">
        <v>75</v>
      </c>
      <c r="AY90" s="237" t="s">
        <v>111</v>
      </c>
    </row>
    <row r="91" spans="1:51" s="14" customFormat="1" ht="12">
      <c r="A91" s="14"/>
      <c r="B91" s="238"/>
      <c r="C91" s="239"/>
      <c r="D91" s="224" t="s">
        <v>122</v>
      </c>
      <c r="E91" s="240" t="s">
        <v>19</v>
      </c>
      <c r="F91" s="241" t="s">
        <v>129</v>
      </c>
      <c r="G91" s="239"/>
      <c r="H91" s="242">
        <v>370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8" t="s">
        <v>122</v>
      </c>
      <c r="AU91" s="248" t="s">
        <v>82</v>
      </c>
      <c r="AV91" s="14" t="s">
        <v>82</v>
      </c>
      <c r="AW91" s="14" t="s">
        <v>37</v>
      </c>
      <c r="AX91" s="14" t="s">
        <v>80</v>
      </c>
      <c r="AY91" s="248" t="s">
        <v>111</v>
      </c>
    </row>
    <row r="92" spans="1:63" s="12" customFormat="1" ht="22.8" customHeight="1">
      <c r="A92" s="12"/>
      <c r="B92" s="195"/>
      <c r="C92" s="196"/>
      <c r="D92" s="197" t="s">
        <v>74</v>
      </c>
      <c r="E92" s="209" t="s">
        <v>130</v>
      </c>
      <c r="F92" s="209" t="s">
        <v>131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SUM(P93:P106)</f>
        <v>0</v>
      </c>
      <c r="Q92" s="203"/>
      <c r="R92" s="204">
        <f>SUM(R93:R106)</f>
        <v>25.488</v>
      </c>
      <c r="S92" s="203"/>
      <c r="T92" s="205">
        <f>SUM(T93:T106)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6" t="s">
        <v>80</v>
      </c>
      <c r="AT92" s="207" t="s">
        <v>74</v>
      </c>
      <c r="AU92" s="207" t="s">
        <v>80</v>
      </c>
      <c r="AY92" s="206" t="s">
        <v>111</v>
      </c>
      <c r="BK92" s="208">
        <f>SUM(BK93:BK106)</f>
        <v>0</v>
      </c>
    </row>
    <row r="93" spans="1:65" s="2" customFormat="1" ht="16.5" customHeight="1">
      <c r="A93" s="38"/>
      <c r="B93" s="39"/>
      <c r="C93" s="211" t="s">
        <v>132</v>
      </c>
      <c r="D93" s="211" t="s">
        <v>113</v>
      </c>
      <c r="E93" s="212" t="s">
        <v>133</v>
      </c>
      <c r="F93" s="213" t="s">
        <v>134</v>
      </c>
      <c r="G93" s="214" t="s">
        <v>116</v>
      </c>
      <c r="H93" s="215">
        <v>370</v>
      </c>
      <c r="I93" s="216"/>
      <c r="J93" s="217">
        <f>ROUND(I93*H93,2)</f>
        <v>0</v>
      </c>
      <c r="K93" s="213" t="s">
        <v>117</v>
      </c>
      <c r="L93" s="44"/>
      <c r="M93" s="218" t="s">
        <v>19</v>
      </c>
      <c r="N93" s="219" t="s">
        <v>46</v>
      </c>
      <c r="O93" s="84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2" t="s">
        <v>118</v>
      </c>
      <c r="AT93" s="222" t="s">
        <v>113</v>
      </c>
      <c r="AU93" s="222" t="s">
        <v>82</v>
      </c>
      <c r="AY93" s="17" t="s">
        <v>111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17" t="s">
        <v>80</v>
      </c>
      <c r="BK93" s="223">
        <f>ROUND(I93*H93,2)</f>
        <v>0</v>
      </c>
      <c r="BL93" s="17" t="s">
        <v>118</v>
      </c>
      <c r="BM93" s="222" t="s">
        <v>135</v>
      </c>
    </row>
    <row r="94" spans="1:51" s="13" customFormat="1" ht="12">
      <c r="A94" s="13"/>
      <c r="B94" s="228"/>
      <c r="C94" s="229"/>
      <c r="D94" s="224" t="s">
        <v>122</v>
      </c>
      <c r="E94" s="230" t="s">
        <v>19</v>
      </c>
      <c r="F94" s="231" t="s">
        <v>123</v>
      </c>
      <c r="G94" s="229"/>
      <c r="H94" s="230" t="s">
        <v>19</v>
      </c>
      <c r="I94" s="232"/>
      <c r="J94" s="229"/>
      <c r="K94" s="229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122</v>
      </c>
      <c r="AU94" s="237" t="s">
        <v>82</v>
      </c>
      <c r="AV94" s="13" t="s">
        <v>80</v>
      </c>
      <c r="AW94" s="13" t="s">
        <v>37</v>
      </c>
      <c r="AX94" s="13" t="s">
        <v>75</v>
      </c>
      <c r="AY94" s="237" t="s">
        <v>111</v>
      </c>
    </row>
    <row r="95" spans="1:51" s="14" customFormat="1" ht="12">
      <c r="A95" s="14"/>
      <c r="B95" s="238"/>
      <c r="C95" s="239"/>
      <c r="D95" s="224" t="s">
        <v>122</v>
      </c>
      <c r="E95" s="240" t="s">
        <v>19</v>
      </c>
      <c r="F95" s="241" t="s">
        <v>136</v>
      </c>
      <c r="G95" s="239"/>
      <c r="H95" s="242">
        <v>370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122</v>
      </c>
      <c r="AU95" s="248" t="s">
        <v>82</v>
      </c>
      <c r="AV95" s="14" t="s">
        <v>82</v>
      </c>
      <c r="AW95" s="14" t="s">
        <v>37</v>
      </c>
      <c r="AX95" s="14" t="s">
        <v>80</v>
      </c>
      <c r="AY95" s="248" t="s">
        <v>111</v>
      </c>
    </row>
    <row r="96" spans="1:65" s="2" customFormat="1" ht="16.5" customHeight="1">
      <c r="A96" s="38"/>
      <c r="B96" s="39"/>
      <c r="C96" s="211" t="s">
        <v>118</v>
      </c>
      <c r="D96" s="211" t="s">
        <v>113</v>
      </c>
      <c r="E96" s="212" t="s">
        <v>137</v>
      </c>
      <c r="F96" s="213" t="s">
        <v>138</v>
      </c>
      <c r="G96" s="214" t="s">
        <v>116</v>
      </c>
      <c r="H96" s="215">
        <v>33</v>
      </c>
      <c r="I96" s="216"/>
      <c r="J96" s="217">
        <f>ROUND(I96*H96,2)</f>
        <v>0</v>
      </c>
      <c r="K96" s="213" t="s">
        <v>117</v>
      </c>
      <c r="L96" s="44"/>
      <c r="M96" s="218" t="s">
        <v>19</v>
      </c>
      <c r="N96" s="219" t="s">
        <v>46</v>
      </c>
      <c r="O96" s="84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2" t="s">
        <v>118</v>
      </c>
      <c r="AT96" s="222" t="s">
        <v>113</v>
      </c>
      <c r="AU96" s="222" t="s">
        <v>82</v>
      </c>
      <c r="AY96" s="17" t="s">
        <v>111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17" t="s">
        <v>80</v>
      </c>
      <c r="BK96" s="223">
        <f>ROUND(I96*H96,2)</f>
        <v>0</v>
      </c>
      <c r="BL96" s="17" t="s">
        <v>118</v>
      </c>
      <c r="BM96" s="222" t="s">
        <v>139</v>
      </c>
    </row>
    <row r="97" spans="1:51" s="13" customFormat="1" ht="12">
      <c r="A97" s="13"/>
      <c r="B97" s="228"/>
      <c r="C97" s="229"/>
      <c r="D97" s="224" t="s">
        <v>122</v>
      </c>
      <c r="E97" s="230" t="s">
        <v>19</v>
      </c>
      <c r="F97" s="231" t="s">
        <v>123</v>
      </c>
      <c r="G97" s="229"/>
      <c r="H97" s="230" t="s">
        <v>19</v>
      </c>
      <c r="I97" s="232"/>
      <c r="J97" s="229"/>
      <c r="K97" s="229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122</v>
      </c>
      <c r="AU97" s="237" t="s">
        <v>82</v>
      </c>
      <c r="AV97" s="13" t="s">
        <v>80</v>
      </c>
      <c r="AW97" s="13" t="s">
        <v>37</v>
      </c>
      <c r="AX97" s="13" t="s">
        <v>75</v>
      </c>
      <c r="AY97" s="237" t="s">
        <v>111</v>
      </c>
    </row>
    <row r="98" spans="1:51" s="14" customFormat="1" ht="12">
      <c r="A98" s="14"/>
      <c r="B98" s="238"/>
      <c r="C98" s="239"/>
      <c r="D98" s="224" t="s">
        <v>122</v>
      </c>
      <c r="E98" s="240" t="s">
        <v>19</v>
      </c>
      <c r="F98" s="241" t="s">
        <v>140</v>
      </c>
      <c r="G98" s="239"/>
      <c r="H98" s="242">
        <v>33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8" t="s">
        <v>122</v>
      </c>
      <c r="AU98" s="248" t="s">
        <v>82</v>
      </c>
      <c r="AV98" s="14" t="s">
        <v>82</v>
      </c>
      <c r="AW98" s="14" t="s">
        <v>37</v>
      </c>
      <c r="AX98" s="14" t="s">
        <v>80</v>
      </c>
      <c r="AY98" s="248" t="s">
        <v>111</v>
      </c>
    </row>
    <row r="99" spans="1:65" s="2" customFormat="1" ht="24" customHeight="1">
      <c r="A99" s="38"/>
      <c r="B99" s="39"/>
      <c r="C99" s="211" t="s">
        <v>130</v>
      </c>
      <c r="D99" s="211" t="s">
        <v>113</v>
      </c>
      <c r="E99" s="212" t="s">
        <v>141</v>
      </c>
      <c r="F99" s="213" t="s">
        <v>142</v>
      </c>
      <c r="G99" s="214" t="s">
        <v>116</v>
      </c>
      <c r="H99" s="215">
        <v>118</v>
      </c>
      <c r="I99" s="216"/>
      <c r="J99" s="217">
        <f>ROUND(I99*H99,2)</f>
        <v>0</v>
      </c>
      <c r="K99" s="213" t="s">
        <v>117</v>
      </c>
      <c r="L99" s="44"/>
      <c r="M99" s="218" t="s">
        <v>19</v>
      </c>
      <c r="N99" s="219" t="s">
        <v>46</v>
      </c>
      <c r="O99" s="84"/>
      <c r="P99" s="220">
        <f>O99*H99</f>
        <v>0</v>
      </c>
      <c r="Q99" s="220">
        <v>0.216</v>
      </c>
      <c r="R99" s="220">
        <f>Q99*H99</f>
        <v>25.488</v>
      </c>
      <c r="S99" s="220">
        <v>0</v>
      </c>
      <c r="T99" s="221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2" t="s">
        <v>118</v>
      </c>
      <c r="AT99" s="222" t="s">
        <v>113</v>
      </c>
      <c r="AU99" s="222" t="s">
        <v>82</v>
      </c>
      <c r="AY99" s="17" t="s">
        <v>111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17" t="s">
        <v>80</v>
      </c>
      <c r="BK99" s="223">
        <f>ROUND(I99*H99,2)</f>
        <v>0</v>
      </c>
      <c r="BL99" s="17" t="s">
        <v>118</v>
      </c>
      <c r="BM99" s="222" t="s">
        <v>143</v>
      </c>
    </row>
    <row r="100" spans="1:47" s="2" customFormat="1" ht="12">
      <c r="A100" s="38"/>
      <c r="B100" s="39"/>
      <c r="C100" s="40"/>
      <c r="D100" s="224" t="s">
        <v>120</v>
      </c>
      <c r="E100" s="40"/>
      <c r="F100" s="225" t="s">
        <v>144</v>
      </c>
      <c r="G100" s="40"/>
      <c r="H100" s="40"/>
      <c r="I100" s="130"/>
      <c r="J100" s="40"/>
      <c r="K100" s="40"/>
      <c r="L100" s="44"/>
      <c r="M100" s="226"/>
      <c r="N100" s="227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120</v>
      </c>
      <c r="AU100" s="17" t="s">
        <v>82</v>
      </c>
    </row>
    <row r="101" spans="1:51" s="13" customFormat="1" ht="12">
      <c r="A101" s="13"/>
      <c r="B101" s="228"/>
      <c r="C101" s="229"/>
      <c r="D101" s="224" t="s">
        <v>122</v>
      </c>
      <c r="E101" s="230" t="s">
        <v>19</v>
      </c>
      <c r="F101" s="231" t="s">
        <v>123</v>
      </c>
      <c r="G101" s="229"/>
      <c r="H101" s="230" t="s">
        <v>19</v>
      </c>
      <c r="I101" s="232"/>
      <c r="J101" s="229"/>
      <c r="K101" s="229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122</v>
      </c>
      <c r="AU101" s="237" t="s">
        <v>82</v>
      </c>
      <c r="AV101" s="13" t="s">
        <v>80</v>
      </c>
      <c r="AW101" s="13" t="s">
        <v>37</v>
      </c>
      <c r="AX101" s="13" t="s">
        <v>75</v>
      </c>
      <c r="AY101" s="237" t="s">
        <v>111</v>
      </c>
    </row>
    <row r="102" spans="1:51" s="14" customFormat="1" ht="12">
      <c r="A102" s="14"/>
      <c r="B102" s="238"/>
      <c r="C102" s="239"/>
      <c r="D102" s="224" t="s">
        <v>122</v>
      </c>
      <c r="E102" s="240" t="s">
        <v>19</v>
      </c>
      <c r="F102" s="241" t="s">
        <v>145</v>
      </c>
      <c r="G102" s="239"/>
      <c r="H102" s="242">
        <v>118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122</v>
      </c>
      <c r="AU102" s="248" t="s">
        <v>82</v>
      </c>
      <c r="AV102" s="14" t="s">
        <v>82</v>
      </c>
      <c r="AW102" s="14" t="s">
        <v>37</v>
      </c>
      <c r="AX102" s="14" t="s">
        <v>80</v>
      </c>
      <c r="AY102" s="248" t="s">
        <v>111</v>
      </c>
    </row>
    <row r="103" spans="1:65" s="2" customFormat="1" ht="16.5" customHeight="1">
      <c r="A103" s="38"/>
      <c r="B103" s="39"/>
      <c r="C103" s="211" t="s">
        <v>146</v>
      </c>
      <c r="D103" s="211" t="s">
        <v>113</v>
      </c>
      <c r="E103" s="212" t="s">
        <v>147</v>
      </c>
      <c r="F103" s="213" t="s">
        <v>148</v>
      </c>
      <c r="G103" s="214" t="s">
        <v>116</v>
      </c>
      <c r="H103" s="215">
        <v>370</v>
      </c>
      <c r="I103" s="216"/>
      <c r="J103" s="217">
        <f>ROUND(I103*H103,2)</f>
        <v>0</v>
      </c>
      <c r="K103" s="213" t="s">
        <v>117</v>
      </c>
      <c r="L103" s="44"/>
      <c r="M103" s="218" t="s">
        <v>19</v>
      </c>
      <c r="N103" s="219" t="s">
        <v>46</v>
      </c>
      <c r="O103" s="84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2" t="s">
        <v>118</v>
      </c>
      <c r="AT103" s="222" t="s">
        <v>113</v>
      </c>
      <c r="AU103" s="222" t="s">
        <v>82</v>
      </c>
      <c r="AY103" s="17" t="s">
        <v>111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7" t="s">
        <v>80</v>
      </c>
      <c r="BK103" s="223">
        <f>ROUND(I103*H103,2)</f>
        <v>0</v>
      </c>
      <c r="BL103" s="17" t="s">
        <v>118</v>
      </c>
      <c r="BM103" s="222" t="s">
        <v>149</v>
      </c>
    </row>
    <row r="104" spans="1:47" s="2" customFormat="1" ht="12">
      <c r="A104" s="38"/>
      <c r="B104" s="39"/>
      <c r="C104" s="40"/>
      <c r="D104" s="224" t="s">
        <v>120</v>
      </c>
      <c r="E104" s="40"/>
      <c r="F104" s="225" t="s">
        <v>150</v>
      </c>
      <c r="G104" s="40"/>
      <c r="H104" s="40"/>
      <c r="I104" s="130"/>
      <c r="J104" s="40"/>
      <c r="K104" s="40"/>
      <c r="L104" s="44"/>
      <c r="M104" s="226"/>
      <c r="N104" s="22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120</v>
      </c>
      <c r="AU104" s="17" t="s">
        <v>82</v>
      </c>
    </row>
    <row r="105" spans="1:65" s="2" customFormat="1" ht="24" customHeight="1">
      <c r="A105" s="38"/>
      <c r="B105" s="39"/>
      <c r="C105" s="211" t="s">
        <v>151</v>
      </c>
      <c r="D105" s="211" t="s">
        <v>113</v>
      </c>
      <c r="E105" s="212" t="s">
        <v>152</v>
      </c>
      <c r="F105" s="213" t="s">
        <v>153</v>
      </c>
      <c r="G105" s="214" t="s">
        <v>116</v>
      </c>
      <c r="H105" s="215">
        <v>370</v>
      </c>
      <c r="I105" s="216"/>
      <c r="J105" s="217">
        <f>ROUND(I105*H105,2)</f>
        <v>0</v>
      </c>
      <c r="K105" s="213" t="s">
        <v>117</v>
      </c>
      <c r="L105" s="44"/>
      <c r="M105" s="218" t="s">
        <v>19</v>
      </c>
      <c r="N105" s="219" t="s">
        <v>46</v>
      </c>
      <c r="O105" s="84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2" t="s">
        <v>118</v>
      </c>
      <c r="AT105" s="222" t="s">
        <v>113</v>
      </c>
      <c r="AU105" s="222" t="s">
        <v>82</v>
      </c>
      <c r="AY105" s="17" t="s">
        <v>111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7" t="s">
        <v>80</v>
      </c>
      <c r="BK105" s="223">
        <f>ROUND(I105*H105,2)</f>
        <v>0</v>
      </c>
      <c r="BL105" s="17" t="s">
        <v>118</v>
      </c>
      <c r="BM105" s="222" t="s">
        <v>154</v>
      </c>
    </row>
    <row r="106" spans="1:47" s="2" customFormat="1" ht="12">
      <c r="A106" s="38"/>
      <c r="B106" s="39"/>
      <c r="C106" s="40"/>
      <c r="D106" s="224" t="s">
        <v>120</v>
      </c>
      <c r="E106" s="40"/>
      <c r="F106" s="225" t="s">
        <v>155</v>
      </c>
      <c r="G106" s="40"/>
      <c r="H106" s="40"/>
      <c r="I106" s="130"/>
      <c r="J106" s="40"/>
      <c r="K106" s="40"/>
      <c r="L106" s="44"/>
      <c r="M106" s="226"/>
      <c r="N106" s="227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120</v>
      </c>
      <c r="AU106" s="17" t="s">
        <v>82</v>
      </c>
    </row>
    <row r="107" spans="1:63" s="12" customFormat="1" ht="22.8" customHeight="1">
      <c r="A107" s="12"/>
      <c r="B107" s="195"/>
      <c r="C107" s="196"/>
      <c r="D107" s="197" t="s">
        <v>74</v>
      </c>
      <c r="E107" s="209" t="s">
        <v>156</v>
      </c>
      <c r="F107" s="209" t="s">
        <v>157</v>
      </c>
      <c r="G107" s="196"/>
      <c r="H107" s="196"/>
      <c r="I107" s="199"/>
      <c r="J107" s="210">
        <f>BK107</f>
        <v>0</v>
      </c>
      <c r="K107" s="196"/>
      <c r="L107" s="201"/>
      <c r="M107" s="202"/>
      <c r="N107" s="203"/>
      <c r="O107" s="203"/>
      <c r="P107" s="204">
        <f>SUM(P108:P113)</f>
        <v>0</v>
      </c>
      <c r="Q107" s="203"/>
      <c r="R107" s="204">
        <f>SUM(R108:R113)</f>
        <v>4.59264</v>
      </c>
      <c r="S107" s="203"/>
      <c r="T107" s="205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6" t="s">
        <v>80</v>
      </c>
      <c r="AT107" s="207" t="s">
        <v>74</v>
      </c>
      <c r="AU107" s="207" t="s">
        <v>80</v>
      </c>
      <c r="AY107" s="206" t="s">
        <v>111</v>
      </c>
      <c r="BK107" s="208">
        <f>SUM(BK108:BK113)</f>
        <v>0</v>
      </c>
    </row>
    <row r="108" spans="1:65" s="2" customFormat="1" ht="16.5" customHeight="1">
      <c r="A108" s="38"/>
      <c r="B108" s="39"/>
      <c r="C108" s="211" t="s">
        <v>156</v>
      </c>
      <c r="D108" s="211" t="s">
        <v>113</v>
      </c>
      <c r="E108" s="212" t="s">
        <v>158</v>
      </c>
      <c r="F108" s="213" t="s">
        <v>159</v>
      </c>
      <c r="G108" s="214" t="s">
        <v>160</v>
      </c>
      <c r="H108" s="215">
        <v>5</v>
      </c>
      <c r="I108" s="216"/>
      <c r="J108" s="217">
        <f>ROUND(I108*H108,2)</f>
        <v>0</v>
      </c>
      <c r="K108" s="213" t="s">
        <v>117</v>
      </c>
      <c r="L108" s="44"/>
      <c r="M108" s="218" t="s">
        <v>19</v>
      </c>
      <c r="N108" s="219" t="s">
        <v>46</v>
      </c>
      <c r="O108" s="84"/>
      <c r="P108" s="220">
        <f>O108*H108</f>
        <v>0</v>
      </c>
      <c r="Q108" s="220">
        <v>0.4208</v>
      </c>
      <c r="R108" s="220">
        <f>Q108*H108</f>
        <v>2.104</v>
      </c>
      <c r="S108" s="220">
        <v>0</v>
      </c>
      <c r="T108" s="221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2" t="s">
        <v>118</v>
      </c>
      <c r="AT108" s="222" t="s">
        <v>113</v>
      </c>
      <c r="AU108" s="222" t="s">
        <v>82</v>
      </c>
      <c r="AY108" s="17" t="s">
        <v>111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7" t="s">
        <v>80</v>
      </c>
      <c r="BK108" s="223">
        <f>ROUND(I108*H108,2)</f>
        <v>0</v>
      </c>
      <c r="BL108" s="17" t="s">
        <v>118</v>
      </c>
      <c r="BM108" s="222" t="s">
        <v>161</v>
      </c>
    </row>
    <row r="109" spans="1:47" s="2" customFormat="1" ht="12">
      <c r="A109" s="38"/>
      <c r="B109" s="39"/>
      <c r="C109" s="40"/>
      <c r="D109" s="224" t="s">
        <v>120</v>
      </c>
      <c r="E109" s="40"/>
      <c r="F109" s="225" t="s">
        <v>162</v>
      </c>
      <c r="G109" s="40"/>
      <c r="H109" s="40"/>
      <c r="I109" s="130"/>
      <c r="J109" s="40"/>
      <c r="K109" s="40"/>
      <c r="L109" s="44"/>
      <c r="M109" s="226"/>
      <c r="N109" s="227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120</v>
      </c>
      <c r="AU109" s="17" t="s">
        <v>82</v>
      </c>
    </row>
    <row r="110" spans="1:51" s="14" customFormat="1" ht="12">
      <c r="A110" s="14"/>
      <c r="B110" s="238"/>
      <c r="C110" s="239"/>
      <c r="D110" s="224" t="s">
        <v>122</v>
      </c>
      <c r="E110" s="240" t="s">
        <v>19</v>
      </c>
      <c r="F110" s="241" t="s">
        <v>163</v>
      </c>
      <c r="G110" s="239"/>
      <c r="H110" s="242">
        <v>5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122</v>
      </c>
      <c r="AU110" s="248" t="s">
        <v>82</v>
      </c>
      <c r="AV110" s="14" t="s">
        <v>82</v>
      </c>
      <c r="AW110" s="14" t="s">
        <v>37</v>
      </c>
      <c r="AX110" s="14" t="s">
        <v>80</v>
      </c>
      <c r="AY110" s="248" t="s">
        <v>111</v>
      </c>
    </row>
    <row r="111" spans="1:65" s="2" customFormat="1" ht="24" customHeight="1">
      <c r="A111" s="38"/>
      <c r="B111" s="39"/>
      <c r="C111" s="211" t="s">
        <v>164</v>
      </c>
      <c r="D111" s="211" t="s">
        <v>113</v>
      </c>
      <c r="E111" s="212" t="s">
        <v>165</v>
      </c>
      <c r="F111" s="213" t="s">
        <v>166</v>
      </c>
      <c r="G111" s="214" t="s">
        <v>160</v>
      </c>
      <c r="H111" s="215">
        <v>8</v>
      </c>
      <c r="I111" s="216"/>
      <c r="J111" s="217">
        <f>ROUND(I111*H111,2)</f>
        <v>0</v>
      </c>
      <c r="K111" s="213" t="s">
        <v>117</v>
      </c>
      <c r="L111" s="44"/>
      <c r="M111" s="218" t="s">
        <v>19</v>
      </c>
      <c r="N111" s="219" t="s">
        <v>46</v>
      </c>
      <c r="O111" s="84"/>
      <c r="P111" s="220">
        <f>O111*H111</f>
        <v>0</v>
      </c>
      <c r="Q111" s="220">
        <v>0.31108</v>
      </c>
      <c r="R111" s="220">
        <f>Q111*H111</f>
        <v>2.48864</v>
      </c>
      <c r="S111" s="220">
        <v>0</v>
      </c>
      <c r="T111" s="221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2" t="s">
        <v>118</v>
      </c>
      <c r="AT111" s="222" t="s">
        <v>113</v>
      </c>
      <c r="AU111" s="222" t="s">
        <v>82</v>
      </c>
      <c r="AY111" s="17" t="s">
        <v>111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7" t="s">
        <v>80</v>
      </c>
      <c r="BK111" s="223">
        <f>ROUND(I111*H111,2)</f>
        <v>0</v>
      </c>
      <c r="BL111" s="17" t="s">
        <v>118</v>
      </c>
      <c r="BM111" s="222" t="s">
        <v>167</v>
      </c>
    </row>
    <row r="112" spans="1:47" s="2" customFormat="1" ht="12">
      <c r="A112" s="38"/>
      <c r="B112" s="39"/>
      <c r="C112" s="40"/>
      <c r="D112" s="224" t="s">
        <v>120</v>
      </c>
      <c r="E112" s="40"/>
      <c r="F112" s="225" t="s">
        <v>162</v>
      </c>
      <c r="G112" s="40"/>
      <c r="H112" s="40"/>
      <c r="I112" s="130"/>
      <c r="J112" s="40"/>
      <c r="K112" s="40"/>
      <c r="L112" s="44"/>
      <c r="M112" s="226"/>
      <c r="N112" s="227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120</v>
      </c>
      <c r="AU112" s="17" t="s">
        <v>82</v>
      </c>
    </row>
    <row r="113" spans="1:51" s="14" customFormat="1" ht="12">
      <c r="A113" s="14"/>
      <c r="B113" s="238"/>
      <c r="C113" s="239"/>
      <c r="D113" s="224" t="s">
        <v>122</v>
      </c>
      <c r="E113" s="240" t="s">
        <v>19</v>
      </c>
      <c r="F113" s="241" t="s">
        <v>168</v>
      </c>
      <c r="G113" s="239"/>
      <c r="H113" s="242">
        <v>8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8" t="s">
        <v>122</v>
      </c>
      <c r="AU113" s="248" t="s">
        <v>82</v>
      </c>
      <c r="AV113" s="14" t="s">
        <v>82</v>
      </c>
      <c r="AW113" s="14" t="s">
        <v>37</v>
      </c>
      <c r="AX113" s="14" t="s">
        <v>80</v>
      </c>
      <c r="AY113" s="248" t="s">
        <v>111</v>
      </c>
    </row>
    <row r="114" spans="1:63" s="12" customFormat="1" ht="22.8" customHeight="1">
      <c r="A114" s="12"/>
      <c r="B114" s="195"/>
      <c r="C114" s="196"/>
      <c r="D114" s="197" t="s">
        <v>74</v>
      </c>
      <c r="E114" s="209" t="s">
        <v>164</v>
      </c>
      <c r="F114" s="209" t="s">
        <v>169</v>
      </c>
      <c r="G114" s="196"/>
      <c r="H114" s="196"/>
      <c r="I114" s="199"/>
      <c r="J114" s="210">
        <f>BK114</f>
        <v>0</v>
      </c>
      <c r="K114" s="196"/>
      <c r="L114" s="201"/>
      <c r="M114" s="202"/>
      <c r="N114" s="203"/>
      <c r="O114" s="203"/>
      <c r="P114" s="204">
        <f>P115+SUM(P116:P127)</f>
        <v>0</v>
      </c>
      <c r="Q114" s="203"/>
      <c r="R114" s="204">
        <f>R115+SUM(R116:R127)</f>
        <v>0.0036452974999999998</v>
      </c>
      <c r="S114" s="203"/>
      <c r="T114" s="205">
        <f>T115+SUM(T116:T127)</f>
        <v>14.616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6" t="s">
        <v>80</v>
      </c>
      <c r="AT114" s="207" t="s">
        <v>74</v>
      </c>
      <c r="AU114" s="207" t="s">
        <v>80</v>
      </c>
      <c r="AY114" s="206" t="s">
        <v>111</v>
      </c>
      <c r="BK114" s="208">
        <f>BK115+SUM(BK116:BK127)</f>
        <v>0</v>
      </c>
    </row>
    <row r="115" spans="1:65" s="2" customFormat="1" ht="16.5" customHeight="1">
      <c r="A115" s="38"/>
      <c r="B115" s="39"/>
      <c r="C115" s="211" t="s">
        <v>170</v>
      </c>
      <c r="D115" s="211" t="s">
        <v>113</v>
      </c>
      <c r="E115" s="212" t="s">
        <v>171</v>
      </c>
      <c r="F115" s="213" t="s">
        <v>172</v>
      </c>
      <c r="G115" s="214" t="s">
        <v>173</v>
      </c>
      <c r="H115" s="215">
        <v>32.5</v>
      </c>
      <c r="I115" s="216"/>
      <c r="J115" s="217">
        <f>ROUND(I115*H115,2)</f>
        <v>0</v>
      </c>
      <c r="K115" s="213" t="s">
        <v>117</v>
      </c>
      <c r="L115" s="44"/>
      <c r="M115" s="218" t="s">
        <v>19</v>
      </c>
      <c r="N115" s="219" t="s">
        <v>46</v>
      </c>
      <c r="O115" s="84"/>
      <c r="P115" s="220">
        <f>O115*H115</f>
        <v>0</v>
      </c>
      <c r="Q115" s="220">
        <v>1.863E-06</v>
      </c>
      <c r="R115" s="220">
        <f>Q115*H115</f>
        <v>6.05475E-05</v>
      </c>
      <c r="S115" s="220">
        <v>0</v>
      </c>
      <c r="T115" s="221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2" t="s">
        <v>118</v>
      </c>
      <c r="AT115" s="222" t="s">
        <v>113</v>
      </c>
      <c r="AU115" s="222" t="s">
        <v>82</v>
      </c>
      <c r="AY115" s="17" t="s">
        <v>111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7" t="s">
        <v>80</v>
      </c>
      <c r="BK115" s="223">
        <f>ROUND(I115*H115,2)</f>
        <v>0</v>
      </c>
      <c r="BL115" s="17" t="s">
        <v>118</v>
      </c>
      <c r="BM115" s="222" t="s">
        <v>174</v>
      </c>
    </row>
    <row r="116" spans="1:47" s="2" customFormat="1" ht="12">
      <c r="A116" s="38"/>
      <c r="B116" s="39"/>
      <c r="C116" s="40"/>
      <c r="D116" s="224" t="s">
        <v>120</v>
      </c>
      <c r="E116" s="40"/>
      <c r="F116" s="225" t="s">
        <v>175</v>
      </c>
      <c r="G116" s="40"/>
      <c r="H116" s="40"/>
      <c r="I116" s="130"/>
      <c r="J116" s="40"/>
      <c r="K116" s="40"/>
      <c r="L116" s="44"/>
      <c r="M116" s="226"/>
      <c r="N116" s="227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120</v>
      </c>
      <c r="AU116" s="17" t="s">
        <v>82</v>
      </c>
    </row>
    <row r="117" spans="1:51" s="13" customFormat="1" ht="12">
      <c r="A117" s="13"/>
      <c r="B117" s="228"/>
      <c r="C117" s="229"/>
      <c r="D117" s="224" t="s">
        <v>122</v>
      </c>
      <c r="E117" s="230" t="s">
        <v>19</v>
      </c>
      <c r="F117" s="231" t="s">
        <v>123</v>
      </c>
      <c r="G117" s="229"/>
      <c r="H117" s="230" t="s">
        <v>19</v>
      </c>
      <c r="I117" s="232"/>
      <c r="J117" s="229"/>
      <c r="K117" s="229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122</v>
      </c>
      <c r="AU117" s="237" t="s">
        <v>82</v>
      </c>
      <c r="AV117" s="13" t="s">
        <v>80</v>
      </c>
      <c r="AW117" s="13" t="s">
        <v>37</v>
      </c>
      <c r="AX117" s="13" t="s">
        <v>75</v>
      </c>
      <c r="AY117" s="237" t="s">
        <v>111</v>
      </c>
    </row>
    <row r="118" spans="1:51" s="14" customFormat="1" ht="12">
      <c r="A118" s="14"/>
      <c r="B118" s="238"/>
      <c r="C118" s="239"/>
      <c r="D118" s="224" t="s">
        <v>122</v>
      </c>
      <c r="E118" s="240" t="s">
        <v>19</v>
      </c>
      <c r="F118" s="241" t="s">
        <v>176</v>
      </c>
      <c r="G118" s="239"/>
      <c r="H118" s="242">
        <v>32.5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8" t="s">
        <v>122</v>
      </c>
      <c r="AU118" s="248" t="s">
        <v>82</v>
      </c>
      <c r="AV118" s="14" t="s">
        <v>82</v>
      </c>
      <c r="AW118" s="14" t="s">
        <v>37</v>
      </c>
      <c r="AX118" s="14" t="s">
        <v>80</v>
      </c>
      <c r="AY118" s="248" t="s">
        <v>111</v>
      </c>
    </row>
    <row r="119" spans="1:65" s="2" customFormat="1" ht="24" customHeight="1">
      <c r="A119" s="38"/>
      <c r="B119" s="39"/>
      <c r="C119" s="211" t="s">
        <v>177</v>
      </c>
      <c r="D119" s="211" t="s">
        <v>113</v>
      </c>
      <c r="E119" s="212" t="s">
        <v>178</v>
      </c>
      <c r="F119" s="213" t="s">
        <v>179</v>
      </c>
      <c r="G119" s="214" t="s">
        <v>173</v>
      </c>
      <c r="H119" s="215">
        <v>32.5</v>
      </c>
      <c r="I119" s="216"/>
      <c r="J119" s="217">
        <f>ROUND(I119*H119,2)</f>
        <v>0</v>
      </c>
      <c r="K119" s="213" t="s">
        <v>117</v>
      </c>
      <c r="L119" s="44"/>
      <c r="M119" s="218" t="s">
        <v>19</v>
      </c>
      <c r="N119" s="219" t="s">
        <v>46</v>
      </c>
      <c r="O119" s="84"/>
      <c r="P119" s="220">
        <f>O119*H119</f>
        <v>0</v>
      </c>
      <c r="Q119" s="220">
        <v>0.0001103</v>
      </c>
      <c r="R119" s="220">
        <f>Q119*H119</f>
        <v>0.00358475</v>
      </c>
      <c r="S119" s="220">
        <v>0</v>
      </c>
      <c r="T119" s="221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2" t="s">
        <v>118</v>
      </c>
      <c r="AT119" s="222" t="s">
        <v>113</v>
      </c>
      <c r="AU119" s="222" t="s">
        <v>82</v>
      </c>
      <c r="AY119" s="17" t="s">
        <v>111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7" t="s">
        <v>80</v>
      </c>
      <c r="BK119" s="223">
        <f>ROUND(I119*H119,2)</f>
        <v>0</v>
      </c>
      <c r="BL119" s="17" t="s">
        <v>118</v>
      </c>
      <c r="BM119" s="222" t="s">
        <v>180</v>
      </c>
    </row>
    <row r="120" spans="1:47" s="2" customFormat="1" ht="12">
      <c r="A120" s="38"/>
      <c r="B120" s="39"/>
      <c r="C120" s="40"/>
      <c r="D120" s="224" t="s">
        <v>120</v>
      </c>
      <c r="E120" s="40"/>
      <c r="F120" s="225" t="s">
        <v>181</v>
      </c>
      <c r="G120" s="40"/>
      <c r="H120" s="40"/>
      <c r="I120" s="130"/>
      <c r="J120" s="40"/>
      <c r="K120" s="40"/>
      <c r="L120" s="44"/>
      <c r="M120" s="226"/>
      <c r="N120" s="22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120</v>
      </c>
      <c r="AU120" s="17" t="s">
        <v>82</v>
      </c>
    </row>
    <row r="121" spans="1:51" s="13" customFormat="1" ht="12">
      <c r="A121" s="13"/>
      <c r="B121" s="228"/>
      <c r="C121" s="229"/>
      <c r="D121" s="224" t="s">
        <v>122</v>
      </c>
      <c r="E121" s="230" t="s">
        <v>19</v>
      </c>
      <c r="F121" s="231" t="s">
        <v>123</v>
      </c>
      <c r="G121" s="229"/>
      <c r="H121" s="230" t="s">
        <v>19</v>
      </c>
      <c r="I121" s="232"/>
      <c r="J121" s="229"/>
      <c r="K121" s="229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122</v>
      </c>
      <c r="AU121" s="237" t="s">
        <v>82</v>
      </c>
      <c r="AV121" s="13" t="s">
        <v>80</v>
      </c>
      <c r="AW121" s="13" t="s">
        <v>37</v>
      </c>
      <c r="AX121" s="13" t="s">
        <v>75</v>
      </c>
      <c r="AY121" s="237" t="s">
        <v>111</v>
      </c>
    </row>
    <row r="122" spans="1:51" s="14" customFormat="1" ht="12">
      <c r="A122" s="14"/>
      <c r="B122" s="238"/>
      <c r="C122" s="239"/>
      <c r="D122" s="224" t="s">
        <v>122</v>
      </c>
      <c r="E122" s="240" t="s">
        <v>19</v>
      </c>
      <c r="F122" s="241" t="s">
        <v>176</v>
      </c>
      <c r="G122" s="239"/>
      <c r="H122" s="242">
        <v>32.5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122</v>
      </c>
      <c r="AU122" s="248" t="s">
        <v>82</v>
      </c>
      <c r="AV122" s="14" t="s">
        <v>82</v>
      </c>
      <c r="AW122" s="14" t="s">
        <v>37</v>
      </c>
      <c r="AX122" s="14" t="s">
        <v>80</v>
      </c>
      <c r="AY122" s="248" t="s">
        <v>111</v>
      </c>
    </row>
    <row r="123" spans="1:65" s="2" customFormat="1" ht="36" customHeight="1">
      <c r="A123" s="38"/>
      <c r="B123" s="39"/>
      <c r="C123" s="211" t="s">
        <v>182</v>
      </c>
      <c r="D123" s="211" t="s">
        <v>113</v>
      </c>
      <c r="E123" s="212" t="s">
        <v>183</v>
      </c>
      <c r="F123" s="213" t="s">
        <v>184</v>
      </c>
      <c r="G123" s="214" t="s">
        <v>116</v>
      </c>
      <c r="H123" s="215">
        <v>116</v>
      </c>
      <c r="I123" s="216"/>
      <c r="J123" s="217">
        <f>ROUND(I123*H123,2)</f>
        <v>0</v>
      </c>
      <c r="K123" s="213" t="s">
        <v>117</v>
      </c>
      <c r="L123" s="44"/>
      <c r="M123" s="218" t="s">
        <v>19</v>
      </c>
      <c r="N123" s="219" t="s">
        <v>46</v>
      </c>
      <c r="O123" s="84"/>
      <c r="P123" s="220">
        <f>O123*H123</f>
        <v>0</v>
      </c>
      <c r="Q123" s="220">
        <v>0</v>
      </c>
      <c r="R123" s="220">
        <f>Q123*H123</f>
        <v>0</v>
      </c>
      <c r="S123" s="220">
        <v>0.126</v>
      </c>
      <c r="T123" s="221">
        <f>S123*H123</f>
        <v>14.616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2" t="s">
        <v>118</v>
      </c>
      <c r="AT123" s="222" t="s">
        <v>113</v>
      </c>
      <c r="AU123" s="222" t="s">
        <v>82</v>
      </c>
      <c r="AY123" s="17" t="s">
        <v>111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7" t="s">
        <v>80</v>
      </c>
      <c r="BK123" s="223">
        <f>ROUND(I123*H123,2)</f>
        <v>0</v>
      </c>
      <c r="BL123" s="17" t="s">
        <v>118</v>
      </c>
      <c r="BM123" s="222" t="s">
        <v>185</v>
      </c>
    </row>
    <row r="124" spans="1:47" s="2" customFormat="1" ht="12">
      <c r="A124" s="38"/>
      <c r="B124" s="39"/>
      <c r="C124" s="40"/>
      <c r="D124" s="224" t="s">
        <v>120</v>
      </c>
      <c r="E124" s="40"/>
      <c r="F124" s="225" t="s">
        <v>186</v>
      </c>
      <c r="G124" s="40"/>
      <c r="H124" s="40"/>
      <c r="I124" s="130"/>
      <c r="J124" s="40"/>
      <c r="K124" s="40"/>
      <c r="L124" s="44"/>
      <c r="M124" s="226"/>
      <c r="N124" s="22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120</v>
      </c>
      <c r="AU124" s="17" t="s">
        <v>82</v>
      </c>
    </row>
    <row r="125" spans="1:51" s="13" customFormat="1" ht="12">
      <c r="A125" s="13"/>
      <c r="B125" s="228"/>
      <c r="C125" s="229"/>
      <c r="D125" s="224" t="s">
        <v>122</v>
      </c>
      <c r="E125" s="230" t="s">
        <v>19</v>
      </c>
      <c r="F125" s="231" t="s">
        <v>123</v>
      </c>
      <c r="G125" s="229"/>
      <c r="H125" s="230" t="s">
        <v>19</v>
      </c>
      <c r="I125" s="232"/>
      <c r="J125" s="229"/>
      <c r="K125" s="229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122</v>
      </c>
      <c r="AU125" s="237" t="s">
        <v>82</v>
      </c>
      <c r="AV125" s="13" t="s">
        <v>80</v>
      </c>
      <c r="AW125" s="13" t="s">
        <v>37</v>
      </c>
      <c r="AX125" s="13" t="s">
        <v>75</v>
      </c>
      <c r="AY125" s="237" t="s">
        <v>111</v>
      </c>
    </row>
    <row r="126" spans="1:51" s="14" customFormat="1" ht="12">
      <c r="A126" s="14"/>
      <c r="B126" s="238"/>
      <c r="C126" s="239"/>
      <c r="D126" s="224" t="s">
        <v>122</v>
      </c>
      <c r="E126" s="240" t="s">
        <v>19</v>
      </c>
      <c r="F126" s="241" t="s">
        <v>187</v>
      </c>
      <c r="G126" s="239"/>
      <c r="H126" s="242">
        <v>116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8" t="s">
        <v>122</v>
      </c>
      <c r="AU126" s="248" t="s">
        <v>82</v>
      </c>
      <c r="AV126" s="14" t="s">
        <v>82</v>
      </c>
      <c r="AW126" s="14" t="s">
        <v>37</v>
      </c>
      <c r="AX126" s="14" t="s">
        <v>80</v>
      </c>
      <c r="AY126" s="248" t="s">
        <v>111</v>
      </c>
    </row>
    <row r="127" spans="1:63" s="12" customFormat="1" ht="20.85" customHeight="1">
      <c r="A127" s="12"/>
      <c r="B127" s="195"/>
      <c r="C127" s="196"/>
      <c r="D127" s="197" t="s">
        <v>74</v>
      </c>
      <c r="E127" s="209" t="s">
        <v>188</v>
      </c>
      <c r="F127" s="209" t="s">
        <v>189</v>
      </c>
      <c r="G127" s="196"/>
      <c r="H127" s="196"/>
      <c r="I127" s="199"/>
      <c r="J127" s="210">
        <f>BK127</f>
        <v>0</v>
      </c>
      <c r="K127" s="196"/>
      <c r="L127" s="201"/>
      <c r="M127" s="202"/>
      <c r="N127" s="203"/>
      <c r="O127" s="203"/>
      <c r="P127" s="204">
        <f>SUM(P128:P139)</f>
        <v>0</v>
      </c>
      <c r="Q127" s="203"/>
      <c r="R127" s="204">
        <f>SUM(R128:R139)</f>
        <v>0</v>
      </c>
      <c r="S127" s="203"/>
      <c r="T127" s="205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6" t="s">
        <v>80</v>
      </c>
      <c r="AT127" s="207" t="s">
        <v>74</v>
      </c>
      <c r="AU127" s="207" t="s">
        <v>82</v>
      </c>
      <c r="AY127" s="206" t="s">
        <v>111</v>
      </c>
      <c r="BK127" s="208">
        <f>SUM(BK128:BK139)</f>
        <v>0</v>
      </c>
    </row>
    <row r="128" spans="1:65" s="2" customFormat="1" ht="24" customHeight="1">
      <c r="A128" s="38"/>
      <c r="B128" s="39"/>
      <c r="C128" s="211" t="s">
        <v>190</v>
      </c>
      <c r="D128" s="211" t="s">
        <v>113</v>
      </c>
      <c r="E128" s="212" t="s">
        <v>191</v>
      </c>
      <c r="F128" s="213" t="s">
        <v>192</v>
      </c>
      <c r="G128" s="214" t="s">
        <v>193</v>
      </c>
      <c r="H128" s="215">
        <v>14.616</v>
      </c>
      <c r="I128" s="216"/>
      <c r="J128" s="217">
        <f>ROUND(I128*H128,2)</f>
        <v>0</v>
      </c>
      <c r="K128" s="213" t="s">
        <v>117</v>
      </c>
      <c r="L128" s="44"/>
      <c r="M128" s="218" t="s">
        <v>19</v>
      </c>
      <c r="N128" s="219" t="s">
        <v>46</v>
      </c>
      <c r="O128" s="84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2" t="s">
        <v>118</v>
      </c>
      <c r="AT128" s="222" t="s">
        <v>113</v>
      </c>
      <c r="AU128" s="222" t="s">
        <v>132</v>
      </c>
      <c r="AY128" s="17" t="s">
        <v>111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7" t="s">
        <v>80</v>
      </c>
      <c r="BK128" s="223">
        <f>ROUND(I128*H128,2)</f>
        <v>0</v>
      </c>
      <c r="BL128" s="17" t="s">
        <v>118</v>
      </c>
      <c r="BM128" s="222" t="s">
        <v>194</v>
      </c>
    </row>
    <row r="129" spans="1:47" s="2" customFormat="1" ht="12">
      <c r="A129" s="38"/>
      <c r="B129" s="39"/>
      <c r="C129" s="40"/>
      <c r="D129" s="224" t="s">
        <v>120</v>
      </c>
      <c r="E129" s="40"/>
      <c r="F129" s="225" t="s">
        <v>195</v>
      </c>
      <c r="G129" s="40"/>
      <c r="H129" s="40"/>
      <c r="I129" s="130"/>
      <c r="J129" s="40"/>
      <c r="K129" s="40"/>
      <c r="L129" s="44"/>
      <c r="M129" s="226"/>
      <c r="N129" s="227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120</v>
      </c>
      <c r="AU129" s="17" t="s">
        <v>132</v>
      </c>
    </row>
    <row r="130" spans="1:51" s="14" customFormat="1" ht="12">
      <c r="A130" s="14"/>
      <c r="B130" s="238"/>
      <c r="C130" s="239"/>
      <c r="D130" s="224" t="s">
        <v>122</v>
      </c>
      <c r="E130" s="240" t="s">
        <v>19</v>
      </c>
      <c r="F130" s="241" t="s">
        <v>196</v>
      </c>
      <c r="G130" s="239"/>
      <c r="H130" s="242">
        <v>14.616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122</v>
      </c>
      <c r="AU130" s="248" t="s">
        <v>132</v>
      </c>
      <c r="AV130" s="14" t="s">
        <v>82</v>
      </c>
      <c r="AW130" s="14" t="s">
        <v>37</v>
      </c>
      <c r="AX130" s="14" t="s">
        <v>80</v>
      </c>
      <c r="AY130" s="248" t="s">
        <v>111</v>
      </c>
    </row>
    <row r="131" spans="1:65" s="2" customFormat="1" ht="24" customHeight="1">
      <c r="A131" s="38"/>
      <c r="B131" s="39"/>
      <c r="C131" s="211" t="s">
        <v>197</v>
      </c>
      <c r="D131" s="211" t="s">
        <v>113</v>
      </c>
      <c r="E131" s="212" t="s">
        <v>198</v>
      </c>
      <c r="F131" s="213" t="s">
        <v>199</v>
      </c>
      <c r="G131" s="214" t="s">
        <v>193</v>
      </c>
      <c r="H131" s="215">
        <v>190.008</v>
      </c>
      <c r="I131" s="216"/>
      <c r="J131" s="217">
        <f>ROUND(I131*H131,2)</f>
        <v>0</v>
      </c>
      <c r="K131" s="213" t="s">
        <v>117</v>
      </c>
      <c r="L131" s="44"/>
      <c r="M131" s="218" t="s">
        <v>19</v>
      </c>
      <c r="N131" s="219" t="s">
        <v>46</v>
      </c>
      <c r="O131" s="84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2" t="s">
        <v>118</v>
      </c>
      <c r="AT131" s="222" t="s">
        <v>113</v>
      </c>
      <c r="AU131" s="222" t="s">
        <v>132</v>
      </c>
      <c r="AY131" s="17" t="s">
        <v>111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7" t="s">
        <v>80</v>
      </c>
      <c r="BK131" s="223">
        <f>ROUND(I131*H131,2)</f>
        <v>0</v>
      </c>
      <c r="BL131" s="17" t="s">
        <v>118</v>
      </c>
      <c r="BM131" s="222" t="s">
        <v>200</v>
      </c>
    </row>
    <row r="132" spans="1:47" s="2" customFormat="1" ht="12">
      <c r="A132" s="38"/>
      <c r="B132" s="39"/>
      <c r="C132" s="40"/>
      <c r="D132" s="224" t="s">
        <v>120</v>
      </c>
      <c r="E132" s="40"/>
      <c r="F132" s="225" t="s">
        <v>195</v>
      </c>
      <c r="G132" s="40"/>
      <c r="H132" s="40"/>
      <c r="I132" s="130"/>
      <c r="J132" s="40"/>
      <c r="K132" s="40"/>
      <c r="L132" s="44"/>
      <c r="M132" s="226"/>
      <c r="N132" s="22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120</v>
      </c>
      <c r="AU132" s="17" t="s">
        <v>132</v>
      </c>
    </row>
    <row r="133" spans="1:51" s="14" customFormat="1" ht="12">
      <c r="A133" s="14"/>
      <c r="B133" s="238"/>
      <c r="C133" s="239"/>
      <c r="D133" s="224" t="s">
        <v>122</v>
      </c>
      <c r="E133" s="240" t="s">
        <v>19</v>
      </c>
      <c r="F133" s="241" t="s">
        <v>201</v>
      </c>
      <c r="G133" s="239"/>
      <c r="H133" s="242">
        <v>190.008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122</v>
      </c>
      <c r="AU133" s="248" t="s">
        <v>132</v>
      </c>
      <c r="AV133" s="14" t="s">
        <v>82</v>
      </c>
      <c r="AW133" s="14" t="s">
        <v>37</v>
      </c>
      <c r="AX133" s="14" t="s">
        <v>80</v>
      </c>
      <c r="AY133" s="248" t="s">
        <v>111</v>
      </c>
    </row>
    <row r="134" spans="1:65" s="2" customFormat="1" ht="16.5" customHeight="1">
      <c r="A134" s="38"/>
      <c r="B134" s="39"/>
      <c r="C134" s="211" t="s">
        <v>8</v>
      </c>
      <c r="D134" s="211" t="s">
        <v>113</v>
      </c>
      <c r="E134" s="212" t="s">
        <v>202</v>
      </c>
      <c r="F134" s="213" t="s">
        <v>203</v>
      </c>
      <c r="G134" s="214" t="s">
        <v>193</v>
      </c>
      <c r="H134" s="215">
        <v>14.616</v>
      </c>
      <c r="I134" s="216"/>
      <c r="J134" s="217">
        <f>ROUND(I134*H134,2)</f>
        <v>0</v>
      </c>
      <c r="K134" s="213" t="s">
        <v>117</v>
      </c>
      <c r="L134" s="44"/>
      <c r="M134" s="218" t="s">
        <v>19</v>
      </c>
      <c r="N134" s="219" t="s">
        <v>46</v>
      </c>
      <c r="O134" s="84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2" t="s">
        <v>118</v>
      </c>
      <c r="AT134" s="222" t="s">
        <v>113</v>
      </c>
      <c r="AU134" s="222" t="s">
        <v>132</v>
      </c>
      <c r="AY134" s="17" t="s">
        <v>111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7" t="s">
        <v>80</v>
      </c>
      <c r="BK134" s="223">
        <f>ROUND(I134*H134,2)</f>
        <v>0</v>
      </c>
      <c r="BL134" s="17" t="s">
        <v>118</v>
      </c>
      <c r="BM134" s="222" t="s">
        <v>204</v>
      </c>
    </row>
    <row r="135" spans="1:47" s="2" customFormat="1" ht="12">
      <c r="A135" s="38"/>
      <c r="B135" s="39"/>
      <c r="C135" s="40"/>
      <c r="D135" s="224" t="s">
        <v>120</v>
      </c>
      <c r="E135" s="40"/>
      <c r="F135" s="225" t="s">
        <v>205</v>
      </c>
      <c r="G135" s="40"/>
      <c r="H135" s="40"/>
      <c r="I135" s="130"/>
      <c r="J135" s="40"/>
      <c r="K135" s="40"/>
      <c r="L135" s="44"/>
      <c r="M135" s="226"/>
      <c r="N135" s="22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120</v>
      </c>
      <c r="AU135" s="17" t="s">
        <v>132</v>
      </c>
    </row>
    <row r="136" spans="1:51" s="14" customFormat="1" ht="12">
      <c r="A136" s="14"/>
      <c r="B136" s="238"/>
      <c r="C136" s="239"/>
      <c r="D136" s="224" t="s">
        <v>122</v>
      </c>
      <c r="E136" s="240" t="s">
        <v>19</v>
      </c>
      <c r="F136" s="241" t="s">
        <v>206</v>
      </c>
      <c r="G136" s="239"/>
      <c r="H136" s="242">
        <v>14.616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122</v>
      </c>
      <c r="AU136" s="248" t="s">
        <v>132</v>
      </c>
      <c r="AV136" s="14" t="s">
        <v>82</v>
      </c>
      <c r="AW136" s="14" t="s">
        <v>37</v>
      </c>
      <c r="AX136" s="14" t="s">
        <v>80</v>
      </c>
      <c r="AY136" s="248" t="s">
        <v>111</v>
      </c>
    </row>
    <row r="137" spans="1:65" s="2" customFormat="1" ht="24" customHeight="1">
      <c r="A137" s="38"/>
      <c r="B137" s="39"/>
      <c r="C137" s="211" t="s">
        <v>207</v>
      </c>
      <c r="D137" s="211" t="s">
        <v>113</v>
      </c>
      <c r="E137" s="212" t="s">
        <v>208</v>
      </c>
      <c r="F137" s="213" t="s">
        <v>209</v>
      </c>
      <c r="G137" s="214" t="s">
        <v>193</v>
      </c>
      <c r="H137" s="215">
        <v>14.616</v>
      </c>
      <c r="I137" s="216"/>
      <c r="J137" s="217">
        <f>ROUND(I137*H137,2)</f>
        <v>0</v>
      </c>
      <c r="K137" s="213" t="s">
        <v>117</v>
      </c>
      <c r="L137" s="44"/>
      <c r="M137" s="218" t="s">
        <v>19</v>
      </c>
      <c r="N137" s="219" t="s">
        <v>46</v>
      </c>
      <c r="O137" s="84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2" t="s">
        <v>118</v>
      </c>
      <c r="AT137" s="222" t="s">
        <v>113</v>
      </c>
      <c r="AU137" s="222" t="s">
        <v>132</v>
      </c>
      <c r="AY137" s="17" t="s">
        <v>111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7" t="s">
        <v>80</v>
      </c>
      <c r="BK137" s="223">
        <f>ROUND(I137*H137,2)</f>
        <v>0</v>
      </c>
      <c r="BL137" s="17" t="s">
        <v>118</v>
      </c>
      <c r="BM137" s="222" t="s">
        <v>210</v>
      </c>
    </row>
    <row r="138" spans="1:47" s="2" customFormat="1" ht="12">
      <c r="A138" s="38"/>
      <c r="B138" s="39"/>
      <c r="C138" s="40"/>
      <c r="D138" s="224" t="s">
        <v>120</v>
      </c>
      <c r="E138" s="40"/>
      <c r="F138" s="225" t="s">
        <v>211</v>
      </c>
      <c r="G138" s="40"/>
      <c r="H138" s="40"/>
      <c r="I138" s="130"/>
      <c r="J138" s="40"/>
      <c r="K138" s="40"/>
      <c r="L138" s="44"/>
      <c r="M138" s="226"/>
      <c r="N138" s="227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120</v>
      </c>
      <c r="AU138" s="17" t="s">
        <v>132</v>
      </c>
    </row>
    <row r="139" spans="1:51" s="14" customFormat="1" ht="12">
      <c r="A139" s="14"/>
      <c r="B139" s="238"/>
      <c r="C139" s="239"/>
      <c r="D139" s="224" t="s">
        <v>122</v>
      </c>
      <c r="E139" s="240" t="s">
        <v>19</v>
      </c>
      <c r="F139" s="241" t="s">
        <v>212</v>
      </c>
      <c r="G139" s="239"/>
      <c r="H139" s="242">
        <v>14.616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122</v>
      </c>
      <c r="AU139" s="248" t="s">
        <v>132</v>
      </c>
      <c r="AV139" s="14" t="s">
        <v>82</v>
      </c>
      <c r="AW139" s="14" t="s">
        <v>37</v>
      </c>
      <c r="AX139" s="14" t="s">
        <v>80</v>
      </c>
      <c r="AY139" s="248" t="s">
        <v>111</v>
      </c>
    </row>
    <row r="140" spans="1:63" s="12" customFormat="1" ht="22.8" customHeight="1">
      <c r="A140" s="12"/>
      <c r="B140" s="195"/>
      <c r="C140" s="196"/>
      <c r="D140" s="197" t="s">
        <v>74</v>
      </c>
      <c r="E140" s="209" t="s">
        <v>213</v>
      </c>
      <c r="F140" s="209" t="s">
        <v>214</v>
      </c>
      <c r="G140" s="196"/>
      <c r="H140" s="196"/>
      <c r="I140" s="199"/>
      <c r="J140" s="210">
        <f>BK140</f>
        <v>0</v>
      </c>
      <c r="K140" s="196"/>
      <c r="L140" s="201"/>
      <c r="M140" s="202"/>
      <c r="N140" s="203"/>
      <c r="O140" s="203"/>
      <c r="P140" s="204">
        <f>SUM(P141:P142)</f>
        <v>0</v>
      </c>
      <c r="Q140" s="203"/>
      <c r="R140" s="204">
        <f>SUM(R141:R142)</f>
        <v>0</v>
      </c>
      <c r="S140" s="203"/>
      <c r="T140" s="205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6" t="s">
        <v>80</v>
      </c>
      <c r="AT140" s="207" t="s">
        <v>74</v>
      </c>
      <c r="AU140" s="207" t="s">
        <v>80</v>
      </c>
      <c r="AY140" s="206" t="s">
        <v>111</v>
      </c>
      <c r="BK140" s="208">
        <f>SUM(BK141:BK142)</f>
        <v>0</v>
      </c>
    </row>
    <row r="141" spans="1:65" s="2" customFormat="1" ht="24" customHeight="1">
      <c r="A141" s="38"/>
      <c r="B141" s="39"/>
      <c r="C141" s="211" t="s">
        <v>215</v>
      </c>
      <c r="D141" s="211" t="s">
        <v>113</v>
      </c>
      <c r="E141" s="212" t="s">
        <v>216</v>
      </c>
      <c r="F141" s="213" t="s">
        <v>217</v>
      </c>
      <c r="G141" s="214" t="s">
        <v>193</v>
      </c>
      <c r="H141" s="215">
        <v>30.084</v>
      </c>
      <c r="I141" s="216"/>
      <c r="J141" s="217">
        <f>ROUND(I141*H141,2)</f>
        <v>0</v>
      </c>
      <c r="K141" s="213" t="s">
        <v>117</v>
      </c>
      <c r="L141" s="44"/>
      <c r="M141" s="218" t="s">
        <v>19</v>
      </c>
      <c r="N141" s="219" t="s">
        <v>46</v>
      </c>
      <c r="O141" s="84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2" t="s">
        <v>118</v>
      </c>
      <c r="AT141" s="222" t="s">
        <v>113</v>
      </c>
      <c r="AU141" s="222" t="s">
        <v>82</v>
      </c>
      <c r="AY141" s="17" t="s">
        <v>111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7" t="s">
        <v>80</v>
      </c>
      <c r="BK141" s="223">
        <f>ROUND(I141*H141,2)</f>
        <v>0</v>
      </c>
      <c r="BL141" s="17" t="s">
        <v>118</v>
      </c>
      <c r="BM141" s="222" t="s">
        <v>218</v>
      </c>
    </row>
    <row r="142" spans="1:47" s="2" customFormat="1" ht="12">
      <c r="A142" s="38"/>
      <c r="B142" s="39"/>
      <c r="C142" s="40"/>
      <c r="D142" s="224" t="s">
        <v>120</v>
      </c>
      <c r="E142" s="40"/>
      <c r="F142" s="225" t="s">
        <v>219</v>
      </c>
      <c r="G142" s="40"/>
      <c r="H142" s="40"/>
      <c r="I142" s="130"/>
      <c r="J142" s="40"/>
      <c r="K142" s="40"/>
      <c r="L142" s="44"/>
      <c r="M142" s="226"/>
      <c r="N142" s="227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120</v>
      </c>
      <c r="AU142" s="17" t="s">
        <v>82</v>
      </c>
    </row>
    <row r="143" spans="1:63" s="12" customFormat="1" ht="25.9" customHeight="1">
      <c r="A143" s="12"/>
      <c r="B143" s="195"/>
      <c r="C143" s="196"/>
      <c r="D143" s="197" t="s">
        <v>74</v>
      </c>
      <c r="E143" s="198" t="s">
        <v>220</v>
      </c>
      <c r="F143" s="198" t="s">
        <v>221</v>
      </c>
      <c r="G143" s="196"/>
      <c r="H143" s="196"/>
      <c r="I143" s="199"/>
      <c r="J143" s="200">
        <f>BK143</f>
        <v>0</v>
      </c>
      <c r="K143" s="196"/>
      <c r="L143" s="201"/>
      <c r="M143" s="202"/>
      <c r="N143" s="203"/>
      <c r="O143" s="203"/>
      <c r="P143" s="204">
        <f>SUM(P144:P147)</f>
        <v>0</v>
      </c>
      <c r="Q143" s="203"/>
      <c r="R143" s="204">
        <f>SUM(R144:R147)</f>
        <v>0</v>
      </c>
      <c r="S143" s="203"/>
      <c r="T143" s="205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6" t="s">
        <v>130</v>
      </c>
      <c r="AT143" s="207" t="s">
        <v>74</v>
      </c>
      <c r="AU143" s="207" t="s">
        <v>75</v>
      </c>
      <c r="AY143" s="206" t="s">
        <v>111</v>
      </c>
      <c r="BK143" s="208">
        <f>SUM(BK144:BK147)</f>
        <v>0</v>
      </c>
    </row>
    <row r="144" spans="1:65" s="2" customFormat="1" ht="24" customHeight="1">
      <c r="A144" s="38"/>
      <c r="B144" s="39"/>
      <c r="C144" s="211" t="s">
        <v>222</v>
      </c>
      <c r="D144" s="211" t="s">
        <v>113</v>
      </c>
      <c r="E144" s="212" t="s">
        <v>223</v>
      </c>
      <c r="F144" s="213" t="s">
        <v>224</v>
      </c>
      <c r="G144" s="214" t="s">
        <v>225</v>
      </c>
      <c r="H144" s="215">
        <v>1</v>
      </c>
      <c r="I144" s="216"/>
      <c r="J144" s="217">
        <f>ROUND(I144*H144,2)</f>
        <v>0</v>
      </c>
      <c r="K144" s="213" t="s">
        <v>19</v>
      </c>
      <c r="L144" s="44"/>
      <c r="M144" s="218" t="s">
        <v>19</v>
      </c>
      <c r="N144" s="219" t="s">
        <v>46</v>
      </c>
      <c r="O144" s="84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2" t="s">
        <v>118</v>
      </c>
      <c r="AT144" s="222" t="s">
        <v>113</v>
      </c>
      <c r="AU144" s="222" t="s">
        <v>80</v>
      </c>
      <c r="AY144" s="17" t="s">
        <v>111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7" t="s">
        <v>80</v>
      </c>
      <c r="BK144" s="223">
        <f>ROUND(I144*H144,2)</f>
        <v>0</v>
      </c>
      <c r="BL144" s="17" t="s">
        <v>118</v>
      </c>
      <c r="BM144" s="222" t="s">
        <v>226</v>
      </c>
    </row>
    <row r="145" spans="1:65" s="2" customFormat="1" ht="16.5" customHeight="1">
      <c r="A145" s="38"/>
      <c r="B145" s="39"/>
      <c r="C145" s="211" t="s">
        <v>227</v>
      </c>
      <c r="D145" s="211" t="s">
        <v>113</v>
      </c>
      <c r="E145" s="212" t="s">
        <v>228</v>
      </c>
      <c r="F145" s="213" t="s">
        <v>229</v>
      </c>
      <c r="G145" s="214" t="s">
        <v>225</v>
      </c>
      <c r="H145" s="215">
        <v>1</v>
      </c>
      <c r="I145" s="216"/>
      <c r="J145" s="217">
        <f>ROUND(I145*H145,2)</f>
        <v>0</v>
      </c>
      <c r="K145" s="213" t="s">
        <v>19</v>
      </c>
      <c r="L145" s="44"/>
      <c r="M145" s="218" t="s">
        <v>19</v>
      </c>
      <c r="N145" s="219" t="s">
        <v>46</v>
      </c>
      <c r="O145" s="84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2" t="s">
        <v>118</v>
      </c>
      <c r="AT145" s="222" t="s">
        <v>113</v>
      </c>
      <c r="AU145" s="222" t="s">
        <v>80</v>
      </c>
      <c r="AY145" s="17" t="s">
        <v>111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7" t="s">
        <v>80</v>
      </c>
      <c r="BK145" s="223">
        <f>ROUND(I145*H145,2)</f>
        <v>0</v>
      </c>
      <c r="BL145" s="17" t="s">
        <v>118</v>
      </c>
      <c r="BM145" s="222" t="s">
        <v>230</v>
      </c>
    </row>
    <row r="146" spans="1:65" s="2" customFormat="1" ht="60" customHeight="1">
      <c r="A146" s="38"/>
      <c r="B146" s="39"/>
      <c r="C146" s="211" t="s">
        <v>231</v>
      </c>
      <c r="D146" s="211" t="s">
        <v>113</v>
      </c>
      <c r="E146" s="212" t="s">
        <v>232</v>
      </c>
      <c r="F146" s="213" t="s">
        <v>233</v>
      </c>
      <c r="G146" s="214" t="s">
        <v>225</v>
      </c>
      <c r="H146" s="215">
        <v>1</v>
      </c>
      <c r="I146" s="216"/>
      <c r="J146" s="217">
        <f>ROUND(I146*H146,2)</f>
        <v>0</v>
      </c>
      <c r="K146" s="213" t="s">
        <v>19</v>
      </c>
      <c r="L146" s="44"/>
      <c r="M146" s="218" t="s">
        <v>19</v>
      </c>
      <c r="N146" s="219" t="s">
        <v>46</v>
      </c>
      <c r="O146" s="84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2" t="s">
        <v>118</v>
      </c>
      <c r="AT146" s="222" t="s">
        <v>113</v>
      </c>
      <c r="AU146" s="222" t="s">
        <v>80</v>
      </c>
      <c r="AY146" s="17" t="s">
        <v>111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7" t="s">
        <v>80</v>
      </c>
      <c r="BK146" s="223">
        <f>ROUND(I146*H146,2)</f>
        <v>0</v>
      </c>
      <c r="BL146" s="17" t="s">
        <v>118</v>
      </c>
      <c r="BM146" s="222" t="s">
        <v>234</v>
      </c>
    </row>
    <row r="147" spans="1:65" s="2" customFormat="1" ht="16.5" customHeight="1">
      <c r="A147" s="38"/>
      <c r="B147" s="39"/>
      <c r="C147" s="211" t="s">
        <v>7</v>
      </c>
      <c r="D147" s="211" t="s">
        <v>113</v>
      </c>
      <c r="E147" s="212" t="s">
        <v>235</v>
      </c>
      <c r="F147" s="213" t="s">
        <v>236</v>
      </c>
      <c r="G147" s="214" t="s">
        <v>225</v>
      </c>
      <c r="H147" s="215">
        <v>1</v>
      </c>
      <c r="I147" s="216"/>
      <c r="J147" s="217">
        <f>ROUND(I147*H147,2)</f>
        <v>0</v>
      </c>
      <c r="K147" s="213" t="s">
        <v>19</v>
      </c>
      <c r="L147" s="44"/>
      <c r="M147" s="249" t="s">
        <v>19</v>
      </c>
      <c r="N147" s="250" t="s">
        <v>46</v>
      </c>
      <c r="O147" s="25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2" t="s">
        <v>118</v>
      </c>
      <c r="AT147" s="222" t="s">
        <v>113</v>
      </c>
      <c r="AU147" s="222" t="s">
        <v>80</v>
      </c>
      <c r="AY147" s="17" t="s">
        <v>111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7" t="s">
        <v>80</v>
      </c>
      <c r="BK147" s="223">
        <f>ROUND(I147*H147,2)</f>
        <v>0</v>
      </c>
      <c r="BL147" s="17" t="s">
        <v>118</v>
      </c>
      <c r="BM147" s="222" t="s">
        <v>237</v>
      </c>
    </row>
    <row r="148" spans="1:31" s="2" customFormat="1" ht="6.95" customHeight="1">
      <c r="A148" s="38"/>
      <c r="B148" s="59"/>
      <c r="C148" s="60"/>
      <c r="D148" s="60"/>
      <c r="E148" s="60"/>
      <c r="F148" s="60"/>
      <c r="G148" s="60"/>
      <c r="H148" s="60"/>
      <c r="I148" s="160"/>
      <c r="J148" s="60"/>
      <c r="K148" s="60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80:K147"/>
  <mergeCells count="6">
    <mergeCell ref="E7:H7"/>
    <mergeCell ref="E16:H16"/>
    <mergeCell ref="E25:H25"/>
    <mergeCell ref="E46:H46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5" customFormat="1" ht="45" customHeight="1">
      <c r="B3" s="258"/>
      <c r="C3" s="259" t="s">
        <v>238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239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240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241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242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243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244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245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246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247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248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79</v>
      </c>
      <c r="F18" s="265" t="s">
        <v>249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250</v>
      </c>
      <c r="F19" s="265" t="s">
        <v>251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252</v>
      </c>
      <c r="F20" s="265" t="s">
        <v>253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254</v>
      </c>
      <c r="F21" s="265" t="s">
        <v>255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256</v>
      </c>
      <c r="F22" s="265" t="s">
        <v>257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258</v>
      </c>
      <c r="F23" s="265" t="s">
        <v>259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260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261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262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263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264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265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266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267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268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97</v>
      </c>
      <c r="F36" s="265"/>
      <c r="G36" s="265" t="s">
        <v>269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270</v>
      </c>
      <c r="F37" s="265"/>
      <c r="G37" s="265" t="s">
        <v>271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56</v>
      </c>
      <c r="F38" s="265"/>
      <c r="G38" s="265" t="s">
        <v>272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57</v>
      </c>
      <c r="F39" s="265"/>
      <c r="G39" s="265" t="s">
        <v>273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98</v>
      </c>
      <c r="F40" s="265"/>
      <c r="G40" s="265" t="s">
        <v>274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99</v>
      </c>
      <c r="F41" s="265"/>
      <c r="G41" s="265" t="s">
        <v>275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276</v>
      </c>
      <c r="F42" s="265"/>
      <c r="G42" s="265" t="s">
        <v>277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278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279</v>
      </c>
      <c r="F44" s="265"/>
      <c r="G44" s="265" t="s">
        <v>280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101</v>
      </c>
      <c r="F45" s="265"/>
      <c r="G45" s="265" t="s">
        <v>281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282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283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284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285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286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287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288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289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290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291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292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293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294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295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296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297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298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299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300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301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302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303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304</v>
      </c>
      <c r="D76" s="283"/>
      <c r="E76" s="283"/>
      <c r="F76" s="283" t="s">
        <v>305</v>
      </c>
      <c r="G76" s="284"/>
      <c r="H76" s="283" t="s">
        <v>57</v>
      </c>
      <c r="I76" s="283" t="s">
        <v>60</v>
      </c>
      <c r="J76" s="283" t="s">
        <v>306</v>
      </c>
      <c r="K76" s="282"/>
    </row>
    <row r="77" spans="2:11" s="1" customFormat="1" ht="17.25" customHeight="1">
      <c r="B77" s="280"/>
      <c r="C77" s="285" t="s">
        <v>307</v>
      </c>
      <c r="D77" s="285"/>
      <c r="E77" s="285"/>
      <c r="F77" s="286" t="s">
        <v>308</v>
      </c>
      <c r="G77" s="287"/>
      <c r="H77" s="285"/>
      <c r="I77" s="285"/>
      <c r="J77" s="285" t="s">
        <v>309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56</v>
      </c>
      <c r="D79" s="288"/>
      <c r="E79" s="288"/>
      <c r="F79" s="290" t="s">
        <v>310</v>
      </c>
      <c r="G79" s="289"/>
      <c r="H79" s="268" t="s">
        <v>311</v>
      </c>
      <c r="I79" s="268" t="s">
        <v>312</v>
      </c>
      <c r="J79" s="268">
        <v>20</v>
      </c>
      <c r="K79" s="282"/>
    </row>
    <row r="80" spans="2:11" s="1" customFormat="1" ht="15" customHeight="1">
      <c r="B80" s="280"/>
      <c r="C80" s="268" t="s">
        <v>313</v>
      </c>
      <c r="D80" s="268"/>
      <c r="E80" s="268"/>
      <c r="F80" s="290" t="s">
        <v>310</v>
      </c>
      <c r="G80" s="289"/>
      <c r="H80" s="268" t="s">
        <v>314</v>
      </c>
      <c r="I80" s="268" t="s">
        <v>312</v>
      </c>
      <c r="J80" s="268">
        <v>120</v>
      </c>
      <c r="K80" s="282"/>
    </row>
    <row r="81" spans="2:11" s="1" customFormat="1" ht="15" customHeight="1">
      <c r="B81" s="291"/>
      <c r="C81" s="268" t="s">
        <v>315</v>
      </c>
      <c r="D81" s="268"/>
      <c r="E81" s="268"/>
      <c r="F81" s="290" t="s">
        <v>316</v>
      </c>
      <c r="G81" s="289"/>
      <c r="H81" s="268" t="s">
        <v>317</v>
      </c>
      <c r="I81" s="268" t="s">
        <v>312</v>
      </c>
      <c r="J81" s="268">
        <v>50</v>
      </c>
      <c r="K81" s="282"/>
    </row>
    <row r="82" spans="2:11" s="1" customFormat="1" ht="15" customHeight="1">
      <c r="B82" s="291"/>
      <c r="C82" s="268" t="s">
        <v>318</v>
      </c>
      <c r="D82" s="268"/>
      <c r="E82" s="268"/>
      <c r="F82" s="290" t="s">
        <v>310</v>
      </c>
      <c r="G82" s="289"/>
      <c r="H82" s="268" t="s">
        <v>319</v>
      </c>
      <c r="I82" s="268" t="s">
        <v>320</v>
      </c>
      <c r="J82" s="268"/>
      <c r="K82" s="282"/>
    </row>
    <row r="83" spans="2:11" s="1" customFormat="1" ht="15" customHeight="1">
      <c r="B83" s="291"/>
      <c r="C83" s="292" t="s">
        <v>321</v>
      </c>
      <c r="D83" s="292"/>
      <c r="E83" s="292"/>
      <c r="F83" s="293" t="s">
        <v>316</v>
      </c>
      <c r="G83" s="292"/>
      <c r="H83" s="292" t="s">
        <v>322</v>
      </c>
      <c r="I83" s="292" t="s">
        <v>312</v>
      </c>
      <c r="J83" s="292">
        <v>15</v>
      </c>
      <c r="K83" s="282"/>
    </row>
    <row r="84" spans="2:11" s="1" customFormat="1" ht="15" customHeight="1">
      <c r="B84" s="291"/>
      <c r="C84" s="292" t="s">
        <v>323</v>
      </c>
      <c r="D84" s="292"/>
      <c r="E84" s="292"/>
      <c r="F84" s="293" t="s">
        <v>316</v>
      </c>
      <c r="G84" s="292"/>
      <c r="H84" s="292" t="s">
        <v>324</v>
      </c>
      <c r="I84" s="292" t="s">
        <v>312</v>
      </c>
      <c r="J84" s="292">
        <v>15</v>
      </c>
      <c r="K84" s="282"/>
    </row>
    <row r="85" spans="2:11" s="1" customFormat="1" ht="15" customHeight="1">
      <c r="B85" s="291"/>
      <c r="C85" s="292" t="s">
        <v>325</v>
      </c>
      <c r="D85" s="292"/>
      <c r="E85" s="292"/>
      <c r="F85" s="293" t="s">
        <v>316</v>
      </c>
      <c r="G85" s="292"/>
      <c r="H85" s="292" t="s">
        <v>326</v>
      </c>
      <c r="I85" s="292" t="s">
        <v>312</v>
      </c>
      <c r="J85" s="292">
        <v>20</v>
      </c>
      <c r="K85" s="282"/>
    </row>
    <row r="86" spans="2:11" s="1" customFormat="1" ht="15" customHeight="1">
      <c r="B86" s="291"/>
      <c r="C86" s="292" t="s">
        <v>327</v>
      </c>
      <c r="D86" s="292"/>
      <c r="E86" s="292"/>
      <c r="F86" s="293" t="s">
        <v>316</v>
      </c>
      <c r="G86" s="292"/>
      <c r="H86" s="292" t="s">
        <v>328</v>
      </c>
      <c r="I86" s="292" t="s">
        <v>312</v>
      </c>
      <c r="J86" s="292">
        <v>20</v>
      </c>
      <c r="K86" s="282"/>
    </row>
    <row r="87" spans="2:11" s="1" customFormat="1" ht="15" customHeight="1">
      <c r="B87" s="291"/>
      <c r="C87" s="268" t="s">
        <v>329</v>
      </c>
      <c r="D87" s="268"/>
      <c r="E87" s="268"/>
      <c r="F87" s="290" t="s">
        <v>316</v>
      </c>
      <c r="G87" s="289"/>
      <c r="H87" s="268" t="s">
        <v>330</v>
      </c>
      <c r="I87" s="268" t="s">
        <v>312</v>
      </c>
      <c r="J87" s="268">
        <v>50</v>
      </c>
      <c r="K87" s="282"/>
    </row>
    <row r="88" spans="2:11" s="1" customFormat="1" ht="15" customHeight="1">
      <c r="B88" s="291"/>
      <c r="C88" s="268" t="s">
        <v>331</v>
      </c>
      <c r="D88" s="268"/>
      <c r="E88" s="268"/>
      <c r="F88" s="290" t="s">
        <v>316</v>
      </c>
      <c r="G88" s="289"/>
      <c r="H88" s="268" t="s">
        <v>332</v>
      </c>
      <c r="I88" s="268" t="s">
        <v>312</v>
      </c>
      <c r="J88" s="268">
        <v>20</v>
      </c>
      <c r="K88" s="282"/>
    </row>
    <row r="89" spans="2:11" s="1" customFormat="1" ht="15" customHeight="1">
      <c r="B89" s="291"/>
      <c r="C89" s="268" t="s">
        <v>333</v>
      </c>
      <c r="D89" s="268"/>
      <c r="E89" s="268"/>
      <c r="F89" s="290" t="s">
        <v>316</v>
      </c>
      <c r="G89" s="289"/>
      <c r="H89" s="268" t="s">
        <v>334</v>
      </c>
      <c r="I89" s="268" t="s">
        <v>312</v>
      </c>
      <c r="J89" s="268">
        <v>20</v>
      </c>
      <c r="K89" s="282"/>
    </row>
    <row r="90" spans="2:11" s="1" customFormat="1" ht="15" customHeight="1">
      <c r="B90" s="291"/>
      <c r="C90" s="268" t="s">
        <v>335</v>
      </c>
      <c r="D90" s="268"/>
      <c r="E90" s="268"/>
      <c r="F90" s="290" t="s">
        <v>316</v>
      </c>
      <c r="G90" s="289"/>
      <c r="H90" s="268" t="s">
        <v>336</v>
      </c>
      <c r="I90" s="268" t="s">
        <v>312</v>
      </c>
      <c r="J90" s="268">
        <v>50</v>
      </c>
      <c r="K90" s="282"/>
    </row>
    <row r="91" spans="2:11" s="1" customFormat="1" ht="15" customHeight="1">
      <c r="B91" s="291"/>
      <c r="C91" s="268" t="s">
        <v>337</v>
      </c>
      <c r="D91" s="268"/>
      <c r="E91" s="268"/>
      <c r="F91" s="290" t="s">
        <v>316</v>
      </c>
      <c r="G91" s="289"/>
      <c r="H91" s="268" t="s">
        <v>337</v>
      </c>
      <c r="I91" s="268" t="s">
        <v>312</v>
      </c>
      <c r="J91" s="268">
        <v>50</v>
      </c>
      <c r="K91" s="282"/>
    </row>
    <row r="92" spans="2:11" s="1" customFormat="1" ht="15" customHeight="1">
      <c r="B92" s="291"/>
      <c r="C92" s="268" t="s">
        <v>338</v>
      </c>
      <c r="D92" s="268"/>
      <c r="E92" s="268"/>
      <c r="F92" s="290" t="s">
        <v>316</v>
      </c>
      <c r="G92" s="289"/>
      <c r="H92" s="268" t="s">
        <v>339</v>
      </c>
      <c r="I92" s="268" t="s">
        <v>312</v>
      </c>
      <c r="J92" s="268">
        <v>255</v>
      </c>
      <c r="K92" s="282"/>
    </row>
    <row r="93" spans="2:11" s="1" customFormat="1" ht="15" customHeight="1">
      <c r="B93" s="291"/>
      <c r="C93" s="268" t="s">
        <v>340</v>
      </c>
      <c r="D93" s="268"/>
      <c r="E93" s="268"/>
      <c r="F93" s="290" t="s">
        <v>310</v>
      </c>
      <c r="G93" s="289"/>
      <c r="H93" s="268" t="s">
        <v>341</v>
      </c>
      <c r="I93" s="268" t="s">
        <v>342</v>
      </c>
      <c r="J93" s="268"/>
      <c r="K93" s="282"/>
    </row>
    <row r="94" spans="2:11" s="1" customFormat="1" ht="15" customHeight="1">
      <c r="B94" s="291"/>
      <c r="C94" s="268" t="s">
        <v>343</v>
      </c>
      <c r="D94" s="268"/>
      <c r="E94" s="268"/>
      <c r="F94" s="290" t="s">
        <v>310</v>
      </c>
      <c r="G94" s="289"/>
      <c r="H94" s="268" t="s">
        <v>344</v>
      </c>
      <c r="I94" s="268" t="s">
        <v>345</v>
      </c>
      <c r="J94" s="268"/>
      <c r="K94" s="282"/>
    </row>
    <row r="95" spans="2:11" s="1" customFormat="1" ht="15" customHeight="1">
      <c r="B95" s="291"/>
      <c r="C95" s="268" t="s">
        <v>346</v>
      </c>
      <c r="D95" s="268"/>
      <c r="E95" s="268"/>
      <c r="F95" s="290" t="s">
        <v>310</v>
      </c>
      <c r="G95" s="289"/>
      <c r="H95" s="268" t="s">
        <v>346</v>
      </c>
      <c r="I95" s="268" t="s">
        <v>345</v>
      </c>
      <c r="J95" s="268"/>
      <c r="K95" s="282"/>
    </row>
    <row r="96" spans="2:11" s="1" customFormat="1" ht="15" customHeight="1">
      <c r="B96" s="291"/>
      <c r="C96" s="268" t="s">
        <v>41</v>
      </c>
      <c r="D96" s="268"/>
      <c r="E96" s="268"/>
      <c r="F96" s="290" t="s">
        <v>310</v>
      </c>
      <c r="G96" s="289"/>
      <c r="H96" s="268" t="s">
        <v>347</v>
      </c>
      <c r="I96" s="268" t="s">
        <v>345</v>
      </c>
      <c r="J96" s="268"/>
      <c r="K96" s="282"/>
    </row>
    <row r="97" spans="2:11" s="1" customFormat="1" ht="15" customHeight="1">
      <c r="B97" s="291"/>
      <c r="C97" s="268" t="s">
        <v>51</v>
      </c>
      <c r="D97" s="268"/>
      <c r="E97" s="268"/>
      <c r="F97" s="290" t="s">
        <v>310</v>
      </c>
      <c r="G97" s="289"/>
      <c r="H97" s="268" t="s">
        <v>348</v>
      </c>
      <c r="I97" s="268" t="s">
        <v>345</v>
      </c>
      <c r="J97" s="268"/>
      <c r="K97" s="282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349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304</v>
      </c>
      <c r="D103" s="283"/>
      <c r="E103" s="283"/>
      <c r="F103" s="283" t="s">
        <v>305</v>
      </c>
      <c r="G103" s="284"/>
      <c r="H103" s="283" t="s">
        <v>57</v>
      </c>
      <c r="I103" s="283" t="s">
        <v>60</v>
      </c>
      <c r="J103" s="283" t="s">
        <v>306</v>
      </c>
      <c r="K103" s="282"/>
    </row>
    <row r="104" spans="2:11" s="1" customFormat="1" ht="17.25" customHeight="1">
      <c r="B104" s="280"/>
      <c r="C104" s="285" t="s">
        <v>307</v>
      </c>
      <c r="D104" s="285"/>
      <c r="E104" s="285"/>
      <c r="F104" s="286" t="s">
        <v>308</v>
      </c>
      <c r="G104" s="287"/>
      <c r="H104" s="285"/>
      <c r="I104" s="285"/>
      <c r="J104" s="285" t="s">
        <v>309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299"/>
      <c r="H105" s="283"/>
      <c r="I105" s="283"/>
      <c r="J105" s="283"/>
      <c r="K105" s="282"/>
    </row>
    <row r="106" spans="2:11" s="1" customFormat="1" ht="15" customHeight="1">
      <c r="B106" s="280"/>
      <c r="C106" s="268" t="s">
        <v>56</v>
      </c>
      <c r="D106" s="288"/>
      <c r="E106" s="288"/>
      <c r="F106" s="290" t="s">
        <v>310</v>
      </c>
      <c r="G106" s="299"/>
      <c r="H106" s="268" t="s">
        <v>350</v>
      </c>
      <c r="I106" s="268" t="s">
        <v>312</v>
      </c>
      <c r="J106" s="268">
        <v>20</v>
      </c>
      <c r="K106" s="282"/>
    </row>
    <row r="107" spans="2:11" s="1" customFormat="1" ht="15" customHeight="1">
      <c r="B107" s="280"/>
      <c r="C107" s="268" t="s">
        <v>313</v>
      </c>
      <c r="D107" s="268"/>
      <c r="E107" s="268"/>
      <c r="F107" s="290" t="s">
        <v>310</v>
      </c>
      <c r="G107" s="268"/>
      <c r="H107" s="268" t="s">
        <v>350</v>
      </c>
      <c r="I107" s="268" t="s">
        <v>312</v>
      </c>
      <c r="J107" s="268">
        <v>120</v>
      </c>
      <c r="K107" s="282"/>
    </row>
    <row r="108" spans="2:11" s="1" customFormat="1" ht="15" customHeight="1">
      <c r="B108" s="291"/>
      <c r="C108" s="268" t="s">
        <v>315</v>
      </c>
      <c r="D108" s="268"/>
      <c r="E108" s="268"/>
      <c r="F108" s="290" t="s">
        <v>316</v>
      </c>
      <c r="G108" s="268"/>
      <c r="H108" s="268" t="s">
        <v>350</v>
      </c>
      <c r="I108" s="268" t="s">
        <v>312</v>
      </c>
      <c r="J108" s="268">
        <v>50</v>
      </c>
      <c r="K108" s="282"/>
    </row>
    <row r="109" spans="2:11" s="1" customFormat="1" ht="15" customHeight="1">
      <c r="B109" s="291"/>
      <c r="C109" s="268" t="s">
        <v>318</v>
      </c>
      <c r="D109" s="268"/>
      <c r="E109" s="268"/>
      <c r="F109" s="290" t="s">
        <v>310</v>
      </c>
      <c r="G109" s="268"/>
      <c r="H109" s="268" t="s">
        <v>350</v>
      </c>
      <c r="I109" s="268" t="s">
        <v>320</v>
      </c>
      <c r="J109" s="268"/>
      <c r="K109" s="282"/>
    </row>
    <row r="110" spans="2:11" s="1" customFormat="1" ht="15" customHeight="1">
      <c r="B110" s="291"/>
      <c r="C110" s="268" t="s">
        <v>329</v>
      </c>
      <c r="D110" s="268"/>
      <c r="E110" s="268"/>
      <c r="F110" s="290" t="s">
        <v>316</v>
      </c>
      <c r="G110" s="268"/>
      <c r="H110" s="268" t="s">
        <v>350</v>
      </c>
      <c r="I110" s="268" t="s">
        <v>312</v>
      </c>
      <c r="J110" s="268">
        <v>50</v>
      </c>
      <c r="K110" s="282"/>
    </row>
    <row r="111" spans="2:11" s="1" customFormat="1" ht="15" customHeight="1">
      <c r="B111" s="291"/>
      <c r="C111" s="268" t="s">
        <v>337</v>
      </c>
      <c r="D111" s="268"/>
      <c r="E111" s="268"/>
      <c r="F111" s="290" t="s">
        <v>316</v>
      </c>
      <c r="G111" s="268"/>
      <c r="H111" s="268" t="s">
        <v>350</v>
      </c>
      <c r="I111" s="268" t="s">
        <v>312</v>
      </c>
      <c r="J111" s="268">
        <v>50</v>
      </c>
      <c r="K111" s="282"/>
    </row>
    <row r="112" spans="2:11" s="1" customFormat="1" ht="15" customHeight="1">
      <c r="B112" s="291"/>
      <c r="C112" s="268" t="s">
        <v>335</v>
      </c>
      <c r="D112" s="268"/>
      <c r="E112" s="268"/>
      <c r="F112" s="290" t="s">
        <v>316</v>
      </c>
      <c r="G112" s="268"/>
      <c r="H112" s="268" t="s">
        <v>350</v>
      </c>
      <c r="I112" s="268" t="s">
        <v>312</v>
      </c>
      <c r="J112" s="268">
        <v>50</v>
      </c>
      <c r="K112" s="282"/>
    </row>
    <row r="113" spans="2:11" s="1" customFormat="1" ht="15" customHeight="1">
      <c r="B113" s="291"/>
      <c r="C113" s="268" t="s">
        <v>56</v>
      </c>
      <c r="D113" s="268"/>
      <c r="E113" s="268"/>
      <c r="F113" s="290" t="s">
        <v>310</v>
      </c>
      <c r="G113" s="268"/>
      <c r="H113" s="268" t="s">
        <v>351</v>
      </c>
      <c r="I113" s="268" t="s">
        <v>312</v>
      </c>
      <c r="J113" s="268">
        <v>20</v>
      </c>
      <c r="K113" s="282"/>
    </row>
    <row r="114" spans="2:11" s="1" customFormat="1" ht="15" customHeight="1">
      <c r="B114" s="291"/>
      <c r="C114" s="268" t="s">
        <v>352</v>
      </c>
      <c r="D114" s="268"/>
      <c r="E114" s="268"/>
      <c r="F114" s="290" t="s">
        <v>310</v>
      </c>
      <c r="G114" s="268"/>
      <c r="H114" s="268" t="s">
        <v>353</v>
      </c>
      <c r="I114" s="268" t="s">
        <v>312</v>
      </c>
      <c r="J114" s="268">
        <v>120</v>
      </c>
      <c r="K114" s="282"/>
    </row>
    <row r="115" spans="2:11" s="1" customFormat="1" ht="15" customHeight="1">
      <c r="B115" s="291"/>
      <c r="C115" s="268" t="s">
        <v>41</v>
      </c>
      <c r="D115" s="268"/>
      <c r="E115" s="268"/>
      <c r="F115" s="290" t="s">
        <v>310</v>
      </c>
      <c r="G115" s="268"/>
      <c r="H115" s="268" t="s">
        <v>354</v>
      </c>
      <c r="I115" s="268" t="s">
        <v>345</v>
      </c>
      <c r="J115" s="268"/>
      <c r="K115" s="282"/>
    </row>
    <row r="116" spans="2:11" s="1" customFormat="1" ht="15" customHeight="1">
      <c r="B116" s="291"/>
      <c r="C116" s="268" t="s">
        <v>51</v>
      </c>
      <c r="D116" s="268"/>
      <c r="E116" s="268"/>
      <c r="F116" s="290" t="s">
        <v>310</v>
      </c>
      <c r="G116" s="268"/>
      <c r="H116" s="268" t="s">
        <v>355</v>
      </c>
      <c r="I116" s="268" t="s">
        <v>345</v>
      </c>
      <c r="J116" s="268"/>
      <c r="K116" s="282"/>
    </row>
    <row r="117" spans="2:11" s="1" customFormat="1" ht="15" customHeight="1">
      <c r="B117" s="291"/>
      <c r="C117" s="268" t="s">
        <v>60</v>
      </c>
      <c r="D117" s="268"/>
      <c r="E117" s="268"/>
      <c r="F117" s="290" t="s">
        <v>310</v>
      </c>
      <c r="G117" s="268"/>
      <c r="H117" s="268" t="s">
        <v>356</v>
      </c>
      <c r="I117" s="268" t="s">
        <v>357</v>
      </c>
      <c r="J117" s="268"/>
      <c r="K117" s="282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265"/>
      <c r="D119" s="265"/>
      <c r="E119" s="265"/>
      <c r="F119" s="302"/>
      <c r="G119" s="265"/>
      <c r="H119" s="265"/>
      <c r="I119" s="265"/>
      <c r="J119" s="265"/>
      <c r="K119" s="301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9" t="s">
        <v>358</v>
      </c>
      <c r="D122" s="259"/>
      <c r="E122" s="259"/>
      <c r="F122" s="259"/>
      <c r="G122" s="259"/>
      <c r="H122" s="259"/>
      <c r="I122" s="259"/>
      <c r="J122" s="259"/>
      <c r="K122" s="307"/>
    </row>
    <row r="123" spans="2:11" s="1" customFormat="1" ht="17.25" customHeight="1">
      <c r="B123" s="308"/>
      <c r="C123" s="283" t="s">
        <v>304</v>
      </c>
      <c r="D123" s="283"/>
      <c r="E123" s="283"/>
      <c r="F123" s="283" t="s">
        <v>305</v>
      </c>
      <c r="G123" s="284"/>
      <c r="H123" s="283" t="s">
        <v>57</v>
      </c>
      <c r="I123" s="283" t="s">
        <v>60</v>
      </c>
      <c r="J123" s="283" t="s">
        <v>306</v>
      </c>
      <c r="K123" s="309"/>
    </row>
    <row r="124" spans="2:11" s="1" customFormat="1" ht="17.25" customHeight="1">
      <c r="B124" s="308"/>
      <c r="C124" s="285" t="s">
        <v>307</v>
      </c>
      <c r="D124" s="285"/>
      <c r="E124" s="285"/>
      <c r="F124" s="286" t="s">
        <v>308</v>
      </c>
      <c r="G124" s="287"/>
      <c r="H124" s="285"/>
      <c r="I124" s="285"/>
      <c r="J124" s="285" t="s">
        <v>309</v>
      </c>
      <c r="K124" s="309"/>
    </row>
    <row r="125" spans="2:11" s="1" customFormat="1" ht="5.25" customHeight="1">
      <c r="B125" s="310"/>
      <c r="C125" s="288"/>
      <c r="D125" s="288"/>
      <c r="E125" s="288"/>
      <c r="F125" s="288"/>
      <c r="G125" s="268"/>
      <c r="H125" s="288"/>
      <c r="I125" s="288"/>
      <c r="J125" s="288"/>
      <c r="K125" s="311"/>
    </row>
    <row r="126" spans="2:11" s="1" customFormat="1" ht="15" customHeight="1">
      <c r="B126" s="310"/>
      <c r="C126" s="268" t="s">
        <v>313</v>
      </c>
      <c r="D126" s="288"/>
      <c r="E126" s="288"/>
      <c r="F126" s="290" t="s">
        <v>310</v>
      </c>
      <c r="G126" s="268"/>
      <c r="H126" s="268" t="s">
        <v>350</v>
      </c>
      <c r="I126" s="268" t="s">
        <v>312</v>
      </c>
      <c r="J126" s="268">
        <v>120</v>
      </c>
      <c r="K126" s="312"/>
    </row>
    <row r="127" spans="2:11" s="1" customFormat="1" ht="15" customHeight="1">
      <c r="B127" s="310"/>
      <c r="C127" s="268" t="s">
        <v>359</v>
      </c>
      <c r="D127" s="268"/>
      <c r="E127" s="268"/>
      <c r="F127" s="290" t="s">
        <v>310</v>
      </c>
      <c r="G127" s="268"/>
      <c r="H127" s="268" t="s">
        <v>360</v>
      </c>
      <c r="I127" s="268" t="s">
        <v>312</v>
      </c>
      <c r="J127" s="268" t="s">
        <v>361</v>
      </c>
      <c r="K127" s="312"/>
    </row>
    <row r="128" spans="2:11" s="1" customFormat="1" ht="15" customHeight="1">
      <c r="B128" s="310"/>
      <c r="C128" s="268" t="s">
        <v>258</v>
      </c>
      <c r="D128" s="268"/>
      <c r="E128" s="268"/>
      <c r="F128" s="290" t="s">
        <v>310</v>
      </c>
      <c r="G128" s="268"/>
      <c r="H128" s="268" t="s">
        <v>362</v>
      </c>
      <c r="I128" s="268" t="s">
        <v>312</v>
      </c>
      <c r="J128" s="268" t="s">
        <v>361</v>
      </c>
      <c r="K128" s="312"/>
    </row>
    <row r="129" spans="2:11" s="1" customFormat="1" ht="15" customHeight="1">
      <c r="B129" s="310"/>
      <c r="C129" s="268" t="s">
        <v>321</v>
      </c>
      <c r="D129" s="268"/>
      <c r="E129" s="268"/>
      <c r="F129" s="290" t="s">
        <v>316</v>
      </c>
      <c r="G129" s="268"/>
      <c r="H129" s="268" t="s">
        <v>322</v>
      </c>
      <c r="I129" s="268" t="s">
        <v>312</v>
      </c>
      <c r="J129" s="268">
        <v>15</v>
      </c>
      <c r="K129" s="312"/>
    </row>
    <row r="130" spans="2:11" s="1" customFormat="1" ht="15" customHeight="1">
      <c r="B130" s="310"/>
      <c r="C130" s="292" t="s">
        <v>323</v>
      </c>
      <c r="D130" s="292"/>
      <c r="E130" s="292"/>
      <c r="F130" s="293" t="s">
        <v>316</v>
      </c>
      <c r="G130" s="292"/>
      <c r="H130" s="292" t="s">
        <v>324</v>
      </c>
      <c r="I130" s="292" t="s">
        <v>312</v>
      </c>
      <c r="J130" s="292">
        <v>15</v>
      </c>
      <c r="K130" s="312"/>
    </row>
    <row r="131" spans="2:11" s="1" customFormat="1" ht="15" customHeight="1">
      <c r="B131" s="310"/>
      <c r="C131" s="292" t="s">
        <v>325</v>
      </c>
      <c r="D131" s="292"/>
      <c r="E131" s="292"/>
      <c r="F131" s="293" t="s">
        <v>316</v>
      </c>
      <c r="G131" s="292"/>
      <c r="H131" s="292" t="s">
        <v>326</v>
      </c>
      <c r="I131" s="292" t="s">
        <v>312</v>
      </c>
      <c r="J131" s="292">
        <v>20</v>
      </c>
      <c r="K131" s="312"/>
    </row>
    <row r="132" spans="2:11" s="1" customFormat="1" ht="15" customHeight="1">
      <c r="B132" s="310"/>
      <c r="C132" s="292" t="s">
        <v>327</v>
      </c>
      <c r="D132" s="292"/>
      <c r="E132" s="292"/>
      <c r="F132" s="293" t="s">
        <v>316</v>
      </c>
      <c r="G132" s="292"/>
      <c r="H132" s="292" t="s">
        <v>328</v>
      </c>
      <c r="I132" s="292" t="s">
        <v>312</v>
      </c>
      <c r="J132" s="292">
        <v>20</v>
      </c>
      <c r="K132" s="312"/>
    </row>
    <row r="133" spans="2:11" s="1" customFormat="1" ht="15" customHeight="1">
      <c r="B133" s="310"/>
      <c r="C133" s="268" t="s">
        <v>315</v>
      </c>
      <c r="D133" s="268"/>
      <c r="E133" s="268"/>
      <c r="F133" s="290" t="s">
        <v>316</v>
      </c>
      <c r="G133" s="268"/>
      <c r="H133" s="268" t="s">
        <v>350</v>
      </c>
      <c r="I133" s="268" t="s">
        <v>312</v>
      </c>
      <c r="J133" s="268">
        <v>50</v>
      </c>
      <c r="K133" s="312"/>
    </row>
    <row r="134" spans="2:11" s="1" customFormat="1" ht="15" customHeight="1">
      <c r="B134" s="310"/>
      <c r="C134" s="268" t="s">
        <v>329</v>
      </c>
      <c r="D134" s="268"/>
      <c r="E134" s="268"/>
      <c r="F134" s="290" t="s">
        <v>316</v>
      </c>
      <c r="G134" s="268"/>
      <c r="H134" s="268" t="s">
        <v>350</v>
      </c>
      <c r="I134" s="268" t="s">
        <v>312</v>
      </c>
      <c r="J134" s="268">
        <v>50</v>
      </c>
      <c r="K134" s="312"/>
    </row>
    <row r="135" spans="2:11" s="1" customFormat="1" ht="15" customHeight="1">
      <c r="B135" s="310"/>
      <c r="C135" s="268" t="s">
        <v>335</v>
      </c>
      <c r="D135" s="268"/>
      <c r="E135" s="268"/>
      <c r="F135" s="290" t="s">
        <v>316</v>
      </c>
      <c r="G135" s="268"/>
      <c r="H135" s="268" t="s">
        <v>350</v>
      </c>
      <c r="I135" s="268" t="s">
        <v>312</v>
      </c>
      <c r="J135" s="268">
        <v>50</v>
      </c>
      <c r="K135" s="312"/>
    </row>
    <row r="136" spans="2:11" s="1" customFormat="1" ht="15" customHeight="1">
      <c r="B136" s="310"/>
      <c r="C136" s="268" t="s">
        <v>337</v>
      </c>
      <c r="D136" s="268"/>
      <c r="E136" s="268"/>
      <c r="F136" s="290" t="s">
        <v>316</v>
      </c>
      <c r="G136" s="268"/>
      <c r="H136" s="268" t="s">
        <v>350</v>
      </c>
      <c r="I136" s="268" t="s">
        <v>312</v>
      </c>
      <c r="J136" s="268">
        <v>50</v>
      </c>
      <c r="K136" s="312"/>
    </row>
    <row r="137" spans="2:11" s="1" customFormat="1" ht="15" customHeight="1">
      <c r="B137" s="310"/>
      <c r="C137" s="268" t="s">
        <v>338</v>
      </c>
      <c r="D137" s="268"/>
      <c r="E137" s="268"/>
      <c r="F137" s="290" t="s">
        <v>316</v>
      </c>
      <c r="G137" s="268"/>
      <c r="H137" s="268" t="s">
        <v>363</v>
      </c>
      <c r="I137" s="268" t="s">
        <v>312</v>
      </c>
      <c r="J137" s="268">
        <v>255</v>
      </c>
      <c r="K137" s="312"/>
    </row>
    <row r="138" spans="2:11" s="1" customFormat="1" ht="15" customHeight="1">
      <c r="B138" s="310"/>
      <c r="C138" s="268" t="s">
        <v>340</v>
      </c>
      <c r="D138" s="268"/>
      <c r="E138" s="268"/>
      <c r="F138" s="290" t="s">
        <v>310</v>
      </c>
      <c r="G138" s="268"/>
      <c r="H138" s="268" t="s">
        <v>364</v>
      </c>
      <c r="I138" s="268" t="s">
        <v>342</v>
      </c>
      <c r="J138" s="268"/>
      <c r="K138" s="312"/>
    </row>
    <row r="139" spans="2:11" s="1" customFormat="1" ht="15" customHeight="1">
      <c r="B139" s="310"/>
      <c r="C139" s="268" t="s">
        <v>343</v>
      </c>
      <c r="D139" s="268"/>
      <c r="E139" s="268"/>
      <c r="F139" s="290" t="s">
        <v>310</v>
      </c>
      <c r="G139" s="268"/>
      <c r="H139" s="268" t="s">
        <v>365</v>
      </c>
      <c r="I139" s="268" t="s">
        <v>345</v>
      </c>
      <c r="J139" s="268"/>
      <c r="K139" s="312"/>
    </row>
    <row r="140" spans="2:11" s="1" customFormat="1" ht="15" customHeight="1">
      <c r="B140" s="310"/>
      <c r="C140" s="268" t="s">
        <v>346</v>
      </c>
      <c r="D140" s="268"/>
      <c r="E140" s="268"/>
      <c r="F140" s="290" t="s">
        <v>310</v>
      </c>
      <c r="G140" s="268"/>
      <c r="H140" s="268" t="s">
        <v>346</v>
      </c>
      <c r="I140" s="268" t="s">
        <v>345</v>
      </c>
      <c r="J140" s="268"/>
      <c r="K140" s="312"/>
    </row>
    <row r="141" spans="2:11" s="1" customFormat="1" ht="15" customHeight="1">
      <c r="B141" s="310"/>
      <c r="C141" s="268" t="s">
        <v>41</v>
      </c>
      <c r="D141" s="268"/>
      <c r="E141" s="268"/>
      <c r="F141" s="290" t="s">
        <v>310</v>
      </c>
      <c r="G141" s="268"/>
      <c r="H141" s="268" t="s">
        <v>366</v>
      </c>
      <c r="I141" s="268" t="s">
        <v>345</v>
      </c>
      <c r="J141" s="268"/>
      <c r="K141" s="312"/>
    </row>
    <row r="142" spans="2:11" s="1" customFormat="1" ht="15" customHeight="1">
      <c r="B142" s="310"/>
      <c r="C142" s="268" t="s">
        <v>367</v>
      </c>
      <c r="D142" s="268"/>
      <c r="E142" s="268"/>
      <c r="F142" s="290" t="s">
        <v>310</v>
      </c>
      <c r="G142" s="268"/>
      <c r="H142" s="268" t="s">
        <v>368</v>
      </c>
      <c r="I142" s="268" t="s">
        <v>345</v>
      </c>
      <c r="J142" s="268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265"/>
      <c r="C144" s="265"/>
      <c r="D144" s="265"/>
      <c r="E144" s="265"/>
      <c r="F144" s="302"/>
      <c r="G144" s="265"/>
      <c r="H144" s="265"/>
      <c r="I144" s="265"/>
      <c r="J144" s="265"/>
      <c r="K144" s="265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369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304</v>
      </c>
      <c r="D148" s="283"/>
      <c r="E148" s="283"/>
      <c r="F148" s="283" t="s">
        <v>305</v>
      </c>
      <c r="G148" s="284"/>
      <c r="H148" s="283" t="s">
        <v>57</v>
      </c>
      <c r="I148" s="283" t="s">
        <v>60</v>
      </c>
      <c r="J148" s="283" t="s">
        <v>306</v>
      </c>
      <c r="K148" s="282"/>
    </row>
    <row r="149" spans="2:11" s="1" customFormat="1" ht="17.25" customHeight="1">
      <c r="B149" s="280"/>
      <c r="C149" s="285" t="s">
        <v>307</v>
      </c>
      <c r="D149" s="285"/>
      <c r="E149" s="285"/>
      <c r="F149" s="286" t="s">
        <v>308</v>
      </c>
      <c r="G149" s="287"/>
      <c r="H149" s="285"/>
      <c r="I149" s="285"/>
      <c r="J149" s="285" t="s">
        <v>309</v>
      </c>
      <c r="K149" s="282"/>
    </row>
    <row r="150" spans="2:11" s="1" customFormat="1" ht="5.25" customHeight="1">
      <c r="B150" s="291"/>
      <c r="C150" s="288"/>
      <c r="D150" s="288"/>
      <c r="E150" s="288"/>
      <c r="F150" s="288"/>
      <c r="G150" s="289"/>
      <c r="H150" s="288"/>
      <c r="I150" s="288"/>
      <c r="J150" s="288"/>
      <c r="K150" s="312"/>
    </row>
    <row r="151" spans="2:11" s="1" customFormat="1" ht="15" customHeight="1">
      <c r="B151" s="291"/>
      <c r="C151" s="316" t="s">
        <v>313</v>
      </c>
      <c r="D151" s="268"/>
      <c r="E151" s="268"/>
      <c r="F151" s="317" t="s">
        <v>310</v>
      </c>
      <c r="G151" s="268"/>
      <c r="H151" s="316" t="s">
        <v>350</v>
      </c>
      <c r="I151" s="316" t="s">
        <v>312</v>
      </c>
      <c r="J151" s="316">
        <v>120</v>
      </c>
      <c r="K151" s="312"/>
    </row>
    <row r="152" spans="2:11" s="1" customFormat="1" ht="15" customHeight="1">
      <c r="B152" s="291"/>
      <c r="C152" s="316" t="s">
        <v>359</v>
      </c>
      <c r="D152" s="268"/>
      <c r="E152" s="268"/>
      <c r="F152" s="317" t="s">
        <v>310</v>
      </c>
      <c r="G152" s="268"/>
      <c r="H152" s="316" t="s">
        <v>370</v>
      </c>
      <c r="I152" s="316" t="s">
        <v>312</v>
      </c>
      <c r="J152" s="316" t="s">
        <v>361</v>
      </c>
      <c r="K152" s="312"/>
    </row>
    <row r="153" spans="2:11" s="1" customFormat="1" ht="15" customHeight="1">
      <c r="B153" s="291"/>
      <c r="C153" s="316" t="s">
        <v>258</v>
      </c>
      <c r="D153" s="268"/>
      <c r="E153" s="268"/>
      <c r="F153" s="317" t="s">
        <v>310</v>
      </c>
      <c r="G153" s="268"/>
      <c r="H153" s="316" t="s">
        <v>371</v>
      </c>
      <c r="I153" s="316" t="s">
        <v>312</v>
      </c>
      <c r="J153" s="316" t="s">
        <v>361</v>
      </c>
      <c r="K153" s="312"/>
    </row>
    <row r="154" spans="2:11" s="1" customFormat="1" ht="15" customHeight="1">
      <c r="B154" s="291"/>
      <c r="C154" s="316" t="s">
        <v>315</v>
      </c>
      <c r="D154" s="268"/>
      <c r="E154" s="268"/>
      <c r="F154" s="317" t="s">
        <v>316</v>
      </c>
      <c r="G154" s="268"/>
      <c r="H154" s="316" t="s">
        <v>350</v>
      </c>
      <c r="I154" s="316" t="s">
        <v>312</v>
      </c>
      <c r="J154" s="316">
        <v>50</v>
      </c>
      <c r="K154" s="312"/>
    </row>
    <row r="155" spans="2:11" s="1" customFormat="1" ht="15" customHeight="1">
      <c r="B155" s="291"/>
      <c r="C155" s="316" t="s">
        <v>318</v>
      </c>
      <c r="D155" s="268"/>
      <c r="E155" s="268"/>
      <c r="F155" s="317" t="s">
        <v>310</v>
      </c>
      <c r="G155" s="268"/>
      <c r="H155" s="316" t="s">
        <v>350</v>
      </c>
      <c r="I155" s="316" t="s">
        <v>320</v>
      </c>
      <c r="J155" s="316"/>
      <c r="K155" s="312"/>
    </row>
    <row r="156" spans="2:11" s="1" customFormat="1" ht="15" customHeight="1">
      <c r="B156" s="291"/>
      <c r="C156" s="316" t="s">
        <v>329</v>
      </c>
      <c r="D156" s="268"/>
      <c r="E156" s="268"/>
      <c r="F156" s="317" t="s">
        <v>316</v>
      </c>
      <c r="G156" s="268"/>
      <c r="H156" s="316" t="s">
        <v>350</v>
      </c>
      <c r="I156" s="316" t="s">
        <v>312</v>
      </c>
      <c r="J156" s="316">
        <v>50</v>
      </c>
      <c r="K156" s="312"/>
    </row>
    <row r="157" spans="2:11" s="1" customFormat="1" ht="15" customHeight="1">
      <c r="B157" s="291"/>
      <c r="C157" s="316" t="s">
        <v>337</v>
      </c>
      <c r="D157" s="268"/>
      <c r="E157" s="268"/>
      <c r="F157" s="317" t="s">
        <v>316</v>
      </c>
      <c r="G157" s="268"/>
      <c r="H157" s="316" t="s">
        <v>350</v>
      </c>
      <c r="I157" s="316" t="s">
        <v>312</v>
      </c>
      <c r="J157" s="316">
        <v>50</v>
      </c>
      <c r="K157" s="312"/>
    </row>
    <row r="158" spans="2:11" s="1" customFormat="1" ht="15" customHeight="1">
      <c r="B158" s="291"/>
      <c r="C158" s="316" t="s">
        <v>335</v>
      </c>
      <c r="D158" s="268"/>
      <c r="E158" s="268"/>
      <c r="F158" s="317" t="s">
        <v>316</v>
      </c>
      <c r="G158" s="268"/>
      <c r="H158" s="316" t="s">
        <v>350</v>
      </c>
      <c r="I158" s="316" t="s">
        <v>312</v>
      </c>
      <c r="J158" s="316">
        <v>50</v>
      </c>
      <c r="K158" s="312"/>
    </row>
    <row r="159" spans="2:11" s="1" customFormat="1" ht="15" customHeight="1">
      <c r="B159" s="291"/>
      <c r="C159" s="316" t="s">
        <v>85</v>
      </c>
      <c r="D159" s="268"/>
      <c r="E159" s="268"/>
      <c r="F159" s="317" t="s">
        <v>310</v>
      </c>
      <c r="G159" s="268"/>
      <c r="H159" s="316" t="s">
        <v>372</v>
      </c>
      <c r="I159" s="316" t="s">
        <v>312</v>
      </c>
      <c r="J159" s="316" t="s">
        <v>373</v>
      </c>
      <c r="K159" s="312"/>
    </row>
    <row r="160" spans="2:11" s="1" customFormat="1" ht="15" customHeight="1">
      <c r="B160" s="291"/>
      <c r="C160" s="316" t="s">
        <v>374</v>
      </c>
      <c r="D160" s="268"/>
      <c r="E160" s="268"/>
      <c r="F160" s="317" t="s">
        <v>310</v>
      </c>
      <c r="G160" s="268"/>
      <c r="H160" s="316" t="s">
        <v>375</v>
      </c>
      <c r="I160" s="316" t="s">
        <v>345</v>
      </c>
      <c r="J160" s="316"/>
      <c r="K160" s="312"/>
    </row>
    <row r="161" spans="2:11" s="1" customFormat="1" ht="15" customHeight="1">
      <c r="B161" s="318"/>
      <c r="C161" s="300"/>
      <c r="D161" s="300"/>
      <c r="E161" s="300"/>
      <c r="F161" s="300"/>
      <c r="G161" s="300"/>
      <c r="H161" s="300"/>
      <c r="I161" s="300"/>
      <c r="J161" s="300"/>
      <c r="K161" s="319"/>
    </row>
    <row r="162" spans="2:11" s="1" customFormat="1" ht="18.75" customHeight="1">
      <c r="B162" s="265"/>
      <c r="C162" s="268"/>
      <c r="D162" s="268"/>
      <c r="E162" s="268"/>
      <c r="F162" s="290"/>
      <c r="G162" s="268"/>
      <c r="H162" s="268"/>
      <c r="I162" s="268"/>
      <c r="J162" s="268"/>
      <c r="K162" s="265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376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304</v>
      </c>
      <c r="D166" s="283"/>
      <c r="E166" s="283"/>
      <c r="F166" s="283" t="s">
        <v>305</v>
      </c>
      <c r="G166" s="320"/>
      <c r="H166" s="321" t="s">
        <v>57</v>
      </c>
      <c r="I166" s="321" t="s">
        <v>60</v>
      </c>
      <c r="J166" s="283" t="s">
        <v>306</v>
      </c>
      <c r="K166" s="260"/>
    </row>
    <row r="167" spans="2:11" s="1" customFormat="1" ht="17.25" customHeight="1">
      <c r="B167" s="261"/>
      <c r="C167" s="285" t="s">
        <v>307</v>
      </c>
      <c r="D167" s="285"/>
      <c r="E167" s="285"/>
      <c r="F167" s="286" t="s">
        <v>308</v>
      </c>
      <c r="G167" s="322"/>
      <c r="H167" s="323"/>
      <c r="I167" s="323"/>
      <c r="J167" s="285" t="s">
        <v>309</v>
      </c>
      <c r="K167" s="263"/>
    </row>
    <row r="168" spans="2:11" s="1" customFormat="1" ht="5.25" customHeight="1">
      <c r="B168" s="291"/>
      <c r="C168" s="288"/>
      <c r="D168" s="288"/>
      <c r="E168" s="288"/>
      <c r="F168" s="288"/>
      <c r="G168" s="289"/>
      <c r="H168" s="288"/>
      <c r="I168" s="288"/>
      <c r="J168" s="288"/>
      <c r="K168" s="312"/>
    </row>
    <row r="169" spans="2:11" s="1" customFormat="1" ht="15" customHeight="1">
      <c r="B169" s="291"/>
      <c r="C169" s="268" t="s">
        <v>313</v>
      </c>
      <c r="D169" s="268"/>
      <c r="E169" s="268"/>
      <c r="F169" s="290" t="s">
        <v>310</v>
      </c>
      <c r="G169" s="268"/>
      <c r="H169" s="268" t="s">
        <v>350</v>
      </c>
      <c r="I169" s="268" t="s">
        <v>312</v>
      </c>
      <c r="J169" s="268">
        <v>120</v>
      </c>
      <c r="K169" s="312"/>
    </row>
    <row r="170" spans="2:11" s="1" customFormat="1" ht="15" customHeight="1">
      <c r="B170" s="291"/>
      <c r="C170" s="268" t="s">
        <v>359</v>
      </c>
      <c r="D170" s="268"/>
      <c r="E170" s="268"/>
      <c r="F170" s="290" t="s">
        <v>310</v>
      </c>
      <c r="G170" s="268"/>
      <c r="H170" s="268" t="s">
        <v>360</v>
      </c>
      <c r="I170" s="268" t="s">
        <v>312</v>
      </c>
      <c r="J170" s="268" t="s">
        <v>361</v>
      </c>
      <c r="K170" s="312"/>
    </row>
    <row r="171" spans="2:11" s="1" customFormat="1" ht="15" customHeight="1">
      <c r="B171" s="291"/>
      <c r="C171" s="268" t="s">
        <v>258</v>
      </c>
      <c r="D171" s="268"/>
      <c r="E171" s="268"/>
      <c r="F171" s="290" t="s">
        <v>310</v>
      </c>
      <c r="G171" s="268"/>
      <c r="H171" s="268" t="s">
        <v>377</v>
      </c>
      <c r="I171" s="268" t="s">
        <v>312</v>
      </c>
      <c r="J171" s="268" t="s">
        <v>361</v>
      </c>
      <c r="K171" s="312"/>
    </row>
    <row r="172" spans="2:11" s="1" customFormat="1" ht="15" customHeight="1">
      <c r="B172" s="291"/>
      <c r="C172" s="268" t="s">
        <v>315</v>
      </c>
      <c r="D172" s="268"/>
      <c r="E172" s="268"/>
      <c r="F172" s="290" t="s">
        <v>316</v>
      </c>
      <c r="G172" s="268"/>
      <c r="H172" s="268" t="s">
        <v>377</v>
      </c>
      <c r="I172" s="268" t="s">
        <v>312</v>
      </c>
      <c r="J172" s="268">
        <v>50</v>
      </c>
      <c r="K172" s="312"/>
    </row>
    <row r="173" spans="2:11" s="1" customFormat="1" ht="15" customHeight="1">
      <c r="B173" s="291"/>
      <c r="C173" s="268" t="s">
        <v>318</v>
      </c>
      <c r="D173" s="268"/>
      <c r="E173" s="268"/>
      <c r="F173" s="290" t="s">
        <v>310</v>
      </c>
      <c r="G173" s="268"/>
      <c r="H173" s="268" t="s">
        <v>377</v>
      </c>
      <c r="I173" s="268" t="s">
        <v>320</v>
      </c>
      <c r="J173" s="268"/>
      <c r="K173" s="312"/>
    </row>
    <row r="174" spans="2:11" s="1" customFormat="1" ht="15" customHeight="1">
      <c r="B174" s="291"/>
      <c r="C174" s="268" t="s">
        <v>329</v>
      </c>
      <c r="D174" s="268"/>
      <c r="E174" s="268"/>
      <c r="F174" s="290" t="s">
        <v>316</v>
      </c>
      <c r="G174" s="268"/>
      <c r="H174" s="268" t="s">
        <v>377</v>
      </c>
      <c r="I174" s="268" t="s">
        <v>312</v>
      </c>
      <c r="J174" s="268">
        <v>50</v>
      </c>
      <c r="K174" s="312"/>
    </row>
    <row r="175" spans="2:11" s="1" customFormat="1" ht="15" customHeight="1">
      <c r="B175" s="291"/>
      <c r="C175" s="268" t="s">
        <v>337</v>
      </c>
      <c r="D175" s="268"/>
      <c r="E175" s="268"/>
      <c r="F175" s="290" t="s">
        <v>316</v>
      </c>
      <c r="G175" s="268"/>
      <c r="H175" s="268" t="s">
        <v>377</v>
      </c>
      <c r="I175" s="268" t="s">
        <v>312</v>
      </c>
      <c r="J175" s="268">
        <v>50</v>
      </c>
      <c r="K175" s="312"/>
    </row>
    <row r="176" spans="2:11" s="1" customFormat="1" ht="15" customHeight="1">
      <c r="B176" s="291"/>
      <c r="C176" s="268" t="s">
        <v>335</v>
      </c>
      <c r="D176" s="268"/>
      <c r="E176" s="268"/>
      <c r="F176" s="290" t="s">
        <v>316</v>
      </c>
      <c r="G176" s="268"/>
      <c r="H176" s="268" t="s">
        <v>377</v>
      </c>
      <c r="I176" s="268" t="s">
        <v>312</v>
      </c>
      <c r="J176" s="268">
        <v>50</v>
      </c>
      <c r="K176" s="312"/>
    </row>
    <row r="177" spans="2:11" s="1" customFormat="1" ht="15" customHeight="1">
      <c r="B177" s="291"/>
      <c r="C177" s="268" t="s">
        <v>97</v>
      </c>
      <c r="D177" s="268"/>
      <c r="E177" s="268"/>
      <c r="F177" s="290" t="s">
        <v>310</v>
      </c>
      <c r="G177" s="268"/>
      <c r="H177" s="268" t="s">
        <v>378</v>
      </c>
      <c r="I177" s="268" t="s">
        <v>379</v>
      </c>
      <c r="J177" s="268"/>
      <c r="K177" s="312"/>
    </row>
    <row r="178" spans="2:11" s="1" customFormat="1" ht="15" customHeight="1">
      <c r="B178" s="291"/>
      <c r="C178" s="268" t="s">
        <v>60</v>
      </c>
      <c r="D178" s="268"/>
      <c r="E178" s="268"/>
      <c r="F178" s="290" t="s">
        <v>310</v>
      </c>
      <c r="G178" s="268"/>
      <c r="H178" s="268" t="s">
        <v>380</v>
      </c>
      <c r="I178" s="268" t="s">
        <v>381</v>
      </c>
      <c r="J178" s="268">
        <v>1</v>
      </c>
      <c r="K178" s="312"/>
    </row>
    <row r="179" spans="2:11" s="1" customFormat="1" ht="15" customHeight="1">
      <c r="B179" s="291"/>
      <c r="C179" s="268" t="s">
        <v>56</v>
      </c>
      <c r="D179" s="268"/>
      <c r="E179" s="268"/>
      <c r="F179" s="290" t="s">
        <v>310</v>
      </c>
      <c r="G179" s="268"/>
      <c r="H179" s="268" t="s">
        <v>382</v>
      </c>
      <c r="I179" s="268" t="s">
        <v>312</v>
      </c>
      <c r="J179" s="268">
        <v>20</v>
      </c>
      <c r="K179" s="312"/>
    </row>
    <row r="180" spans="2:11" s="1" customFormat="1" ht="15" customHeight="1">
      <c r="B180" s="291"/>
      <c r="C180" s="268" t="s">
        <v>57</v>
      </c>
      <c r="D180" s="268"/>
      <c r="E180" s="268"/>
      <c r="F180" s="290" t="s">
        <v>310</v>
      </c>
      <c r="G180" s="268"/>
      <c r="H180" s="268" t="s">
        <v>383</v>
      </c>
      <c r="I180" s="268" t="s">
        <v>312</v>
      </c>
      <c r="J180" s="268">
        <v>255</v>
      </c>
      <c r="K180" s="312"/>
    </row>
    <row r="181" spans="2:11" s="1" customFormat="1" ht="15" customHeight="1">
      <c r="B181" s="291"/>
      <c r="C181" s="268" t="s">
        <v>98</v>
      </c>
      <c r="D181" s="268"/>
      <c r="E181" s="268"/>
      <c r="F181" s="290" t="s">
        <v>310</v>
      </c>
      <c r="G181" s="268"/>
      <c r="H181" s="268" t="s">
        <v>274</v>
      </c>
      <c r="I181" s="268" t="s">
        <v>312</v>
      </c>
      <c r="J181" s="268">
        <v>10</v>
      </c>
      <c r="K181" s="312"/>
    </row>
    <row r="182" spans="2:11" s="1" customFormat="1" ht="15" customHeight="1">
      <c r="B182" s="291"/>
      <c r="C182" s="268" t="s">
        <v>99</v>
      </c>
      <c r="D182" s="268"/>
      <c r="E182" s="268"/>
      <c r="F182" s="290" t="s">
        <v>310</v>
      </c>
      <c r="G182" s="268"/>
      <c r="H182" s="268" t="s">
        <v>384</v>
      </c>
      <c r="I182" s="268" t="s">
        <v>345</v>
      </c>
      <c r="J182" s="268"/>
      <c r="K182" s="312"/>
    </row>
    <row r="183" spans="2:11" s="1" customFormat="1" ht="15" customHeight="1">
      <c r="B183" s="291"/>
      <c r="C183" s="268" t="s">
        <v>385</v>
      </c>
      <c r="D183" s="268"/>
      <c r="E183" s="268"/>
      <c r="F183" s="290" t="s">
        <v>310</v>
      </c>
      <c r="G183" s="268"/>
      <c r="H183" s="268" t="s">
        <v>386</v>
      </c>
      <c r="I183" s="268" t="s">
        <v>345</v>
      </c>
      <c r="J183" s="268"/>
      <c r="K183" s="312"/>
    </row>
    <row r="184" spans="2:11" s="1" customFormat="1" ht="15" customHeight="1">
      <c r="B184" s="291"/>
      <c r="C184" s="268" t="s">
        <v>374</v>
      </c>
      <c r="D184" s="268"/>
      <c r="E184" s="268"/>
      <c r="F184" s="290" t="s">
        <v>310</v>
      </c>
      <c r="G184" s="268"/>
      <c r="H184" s="268" t="s">
        <v>387</v>
      </c>
      <c r="I184" s="268" t="s">
        <v>345</v>
      </c>
      <c r="J184" s="268"/>
      <c r="K184" s="312"/>
    </row>
    <row r="185" spans="2:11" s="1" customFormat="1" ht="15" customHeight="1">
      <c r="B185" s="291"/>
      <c r="C185" s="268" t="s">
        <v>101</v>
      </c>
      <c r="D185" s="268"/>
      <c r="E185" s="268"/>
      <c r="F185" s="290" t="s">
        <v>316</v>
      </c>
      <c r="G185" s="268"/>
      <c r="H185" s="268" t="s">
        <v>388</v>
      </c>
      <c r="I185" s="268" t="s">
        <v>312</v>
      </c>
      <c r="J185" s="268">
        <v>50</v>
      </c>
      <c r="K185" s="312"/>
    </row>
    <row r="186" spans="2:11" s="1" customFormat="1" ht="15" customHeight="1">
      <c r="B186" s="291"/>
      <c r="C186" s="268" t="s">
        <v>389</v>
      </c>
      <c r="D186" s="268"/>
      <c r="E186" s="268"/>
      <c r="F186" s="290" t="s">
        <v>316</v>
      </c>
      <c r="G186" s="268"/>
      <c r="H186" s="268" t="s">
        <v>390</v>
      </c>
      <c r="I186" s="268" t="s">
        <v>391</v>
      </c>
      <c r="J186" s="268"/>
      <c r="K186" s="312"/>
    </row>
    <row r="187" spans="2:11" s="1" customFormat="1" ht="15" customHeight="1">
      <c r="B187" s="291"/>
      <c r="C187" s="268" t="s">
        <v>392</v>
      </c>
      <c r="D187" s="268"/>
      <c r="E187" s="268"/>
      <c r="F187" s="290" t="s">
        <v>316</v>
      </c>
      <c r="G187" s="268"/>
      <c r="H187" s="268" t="s">
        <v>393</v>
      </c>
      <c r="I187" s="268" t="s">
        <v>391</v>
      </c>
      <c r="J187" s="268"/>
      <c r="K187" s="312"/>
    </row>
    <row r="188" spans="2:11" s="1" customFormat="1" ht="15" customHeight="1">
      <c r="B188" s="291"/>
      <c r="C188" s="268" t="s">
        <v>394</v>
      </c>
      <c r="D188" s="268"/>
      <c r="E188" s="268"/>
      <c r="F188" s="290" t="s">
        <v>316</v>
      </c>
      <c r="G188" s="268"/>
      <c r="H188" s="268" t="s">
        <v>395</v>
      </c>
      <c r="I188" s="268" t="s">
        <v>391</v>
      </c>
      <c r="J188" s="268"/>
      <c r="K188" s="312"/>
    </row>
    <row r="189" spans="2:11" s="1" customFormat="1" ht="15" customHeight="1">
      <c r="B189" s="291"/>
      <c r="C189" s="324" t="s">
        <v>396</v>
      </c>
      <c r="D189" s="268"/>
      <c r="E189" s="268"/>
      <c r="F189" s="290" t="s">
        <v>316</v>
      </c>
      <c r="G189" s="268"/>
      <c r="H189" s="268" t="s">
        <v>397</v>
      </c>
      <c r="I189" s="268" t="s">
        <v>398</v>
      </c>
      <c r="J189" s="325" t="s">
        <v>399</v>
      </c>
      <c r="K189" s="312"/>
    </row>
    <row r="190" spans="2:11" s="1" customFormat="1" ht="15" customHeight="1">
      <c r="B190" s="291"/>
      <c r="C190" s="275" t="s">
        <v>45</v>
      </c>
      <c r="D190" s="268"/>
      <c r="E190" s="268"/>
      <c r="F190" s="290" t="s">
        <v>310</v>
      </c>
      <c r="G190" s="268"/>
      <c r="H190" s="265" t="s">
        <v>400</v>
      </c>
      <c r="I190" s="268" t="s">
        <v>401</v>
      </c>
      <c r="J190" s="268"/>
      <c r="K190" s="312"/>
    </row>
    <row r="191" spans="2:11" s="1" customFormat="1" ht="15" customHeight="1">
      <c r="B191" s="291"/>
      <c r="C191" s="275" t="s">
        <v>402</v>
      </c>
      <c r="D191" s="268"/>
      <c r="E191" s="268"/>
      <c r="F191" s="290" t="s">
        <v>310</v>
      </c>
      <c r="G191" s="268"/>
      <c r="H191" s="268" t="s">
        <v>403</v>
      </c>
      <c r="I191" s="268" t="s">
        <v>345</v>
      </c>
      <c r="J191" s="268"/>
      <c r="K191" s="312"/>
    </row>
    <row r="192" spans="2:11" s="1" customFormat="1" ht="15" customHeight="1">
      <c r="B192" s="291"/>
      <c r="C192" s="275" t="s">
        <v>404</v>
      </c>
      <c r="D192" s="268"/>
      <c r="E192" s="268"/>
      <c r="F192" s="290" t="s">
        <v>310</v>
      </c>
      <c r="G192" s="268"/>
      <c r="H192" s="268" t="s">
        <v>405</v>
      </c>
      <c r="I192" s="268" t="s">
        <v>345</v>
      </c>
      <c r="J192" s="268"/>
      <c r="K192" s="312"/>
    </row>
    <row r="193" spans="2:11" s="1" customFormat="1" ht="15" customHeight="1">
      <c r="B193" s="291"/>
      <c r="C193" s="275" t="s">
        <v>406</v>
      </c>
      <c r="D193" s="268"/>
      <c r="E193" s="268"/>
      <c r="F193" s="290" t="s">
        <v>316</v>
      </c>
      <c r="G193" s="268"/>
      <c r="H193" s="268" t="s">
        <v>407</v>
      </c>
      <c r="I193" s="268" t="s">
        <v>345</v>
      </c>
      <c r="J193" s="268"/>
      <c r="K193" s="312"/>
    </row>
    <row r="194" spans="2:11" s="1" customFormat="1" ht="15" customHeight="1">
      <c r="B194" s="318"/>
      <c r="C194" s="326"/>
      <c r="D194" s="300"/>
      <c r="E194" s="300"/>
      <c r="F194" s="300"/>
      <c r="G194" s="300"/>
      <c r="H194" s="300"/>
      <c r="I194" s="300"/>
      <c r="J194" s="300"/>
      <c r="K194" s="319"/>
    </row>
    <row r="195" spans="2:11" s="1" customFormat="1" ht="18.75" customHeight="1">
      <c r="B195" s="265"/>
      <c r="C195" s="268"/>
      <c r="D195" s="268"/>
      <c r="E195" s="268"/>
      <c r="F195" s="290"/>
      <c r="G195" s="268"/>
      <c r="H195" s="268"/>
      <c r="I195" s="268"/>
      <c r="J195" s="268"/>
      <c r="K195" s="265"/>
    </row>
    <row r="196" spans="2:11" s="1" customFormat="1" ht="18.75" customHeight="1">
      <c r="B196" s="265"/>
      <c r="C196" s="268"/>
      <c r="D196" s="268"/>
      <c r="E196" s="268"/>
      <c r="F196" s="290"/>
      <c r="G196" s="268"/>
      <c r="H196" s="268"/>
      <c r="I196" s="268"/>
      <c r="J196" s="268"/>
      <c r="K196" s="265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408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27" t="s">
        <v>409</v>
      </c>
      <c r="D200" s="327"/>
      <c r="E200" s="327"/>
      <c r="F200" s="327" t="s">
        <v>410</v>
      </c>
      <c r="G200" s="328"/>
      <c r="H200" s="327" t="s">
        <v>411</v>
      </c>
      <c r="I200" s="327"/>
      <c r="J200" s="327"/>
      <c r="K200" s="260"/>
    </row>
    <row r="201" spans="2:11" s="1" customFormat="1" ht="5.25" customHeight="1">
      <c r="B201" s="291"/>
      <c r="C201" s="288"/>
      <c r="D201" s="288"/>
      <c r="E201" s="288"/>
      <c r="F201" s="288"/>
      <c r="G201" s="268"/>
      <c r="H201" s="288"/>
      <c r="I201" s="288"/>
      <c r="J201" s="288"/>
      <c r="K201" s="312"/>
    </row>
    <row r="202" spans="2:11" s="1" customFormat="1" ht="15" customHeight="1">
      <c r="B202" s="291"/>
      <c r="C202" s="268" t="s">
        <v>401</v>
      </c>
      <c r="D202" s="268"/>
      <c r="E202" s="268"/>
      <c r="F202" s="290" t="s">
        <v>46</v>
      </c>
      <c r="G202" s="268"/>
      <c r="H202" s="268" t="s">
        <v>412</v>
      </c>
      <c r="I202" s="268"/>
      <c r="J202" s="268"/>
      <c r="K202" s="312"/>
    </row>
    <row r="203" spans="2:11" s="1" customFormat="1" ht="15" customHeight="1">
      <c r="B203" s="291"/>
      <c r="C203" s="297"/>
      <c r="D203" s="268"/>
      <c r="E203" s="268"/>
      <c r="F203" s="290" t="s">
        <v>47</v>
      </c>
      <c r="G203" s="268"/>
      <c r="H203" s="268" t="s">
        <v>413</v>
      </c>
      <c r="I203" s="268"/>
      <c r="J203" s="268"/>
      <c r="K203" s="312"/>
    </row>
    <row r="204" spans="2:11" s="1" customFormat="1" ht="15" customHeight="1">
      <c r="B204" s="291"/>
      <c r="C204" s="297"/>
      <c r="D204" s="268"/>
      <c r="E204" s="268"/>
      <c r="F204" s="290" t="s">
        <v>50</v>
      </c>
      <c r="G204" s="268"/>
      <c r="H204" s="268" t="s">
        <v>414</v>
      </c>
      <c r="I204" s="268"/>
      <c r="J204" s="268"/>
      <c r="K204" s="312"/>
    </row>
    <row r="205" spans="2:11" s="1" customFormat="1" ht="15" customHeight="1">
      <c r="B205" s="291"/>
      <c r="C205" s="268"/>
      <c r="D205" s="268"/>
      <c r="E205" s="268"/>
      <c r="F205" s="290" t="s">
        <v>48</v>
      </c>
      <c r="G205" s="268"/>
      <c r="H205" s="268" t="s">
        <v>415</v>
      </c>
      <c r="I205" s="268"/>
      <c r="J205" s="268"/>
      <c r="K205" s="312"/>
    </row>
    <row r="206" spans="2:11" s="1" customFormat="1" ht="15" customHeight="1">
      <c r="B206" s="291"/>
      <c r="C206" s="268"/>
      <c r="D206" s="268"/>
      <c r="E206" s="268"/>
      <c r="F206" s="290" t="s">
        <v>49</v>
      </c>
      <c r="G206" s="268"/>
      <c r="H206" s="268" t="s">
        <v>416</v>
      </c>
      <c r="I206" s="268"/>
      <c r="J206" s="268"/>
      <c r="K206" s="312"/>
    </row>
    <row r="207" spans="2:11" s="1" customFormat="1" ht="15" customHeight="1">
      <c r="B207" s="291"/>
      <c r="C207" s="268"/>
      <c r="D207" s="268"/>
      <c r="E207" s="268"/>
      <c r="F207" s="290"/>
      <c r="G207" s="268"/>
      <c r="H207" s="268"/>
      <c r="I207" s="268"/>
      <c r="J207" s="268"/>
      <c r="K207" s="312"/>
    </row>
    <row r="208" spans="2:11" s="1" customFormat="1" ht="15" customHeight="1">
      <c r="B208" s="291"/>
      <c r="C208" s="268" t="s">
        <v>357</v>
      </c>
      <c r="D208" s="268"/>
      <c r="E208" s="268"/>
      <c r="F208" s="290" t="s">
        <v>79</v>
      </c>
      <c r="G208" s="268"/>
      <c r="H208" s="268" t="s">
        <v>417</v>
      </c>
      <c r="I208" s="268"/>
      <c r="J208" s="268"/>
      <c r="K208" s="312"/>
    </row>
    <row r="209" spans="2:11" s="1" customFormat="1" ht="15" customHeight="1">
      <c r="B209" s="291"/>
      <c r="C209" s="297"/>
      <c r="D209" s="268"/>
      <c r="E209" s="268"/>
      <c r="F209" s="290" t="s">
        <v>252</v>
      </c>
      <c r="G209" s="268"/>
      <c r="H209" s="268" t="s">
        <v>253</v>
      </c>
      <c r="I209" s="268"/>
      <c r="J209" s="268"/>
      <c r="K209" s="312"/>
    </row>
    <row r="210" spans="2:11" s="1" customFormat="1" ht="15" customHeight="1">
      <c r="B210" s="291"/>
      <c r="C210" s="268"/>
      <c r="D210" s="268"/>
      <c r="E210" s="268"/>
      <c r="F210" s="290" t="s">
        <v>250</v>
      </c>
      <c r="G210" s="268"/>
      <c r="H210" s="268" t="s">
        <v>418</v>
      </c>
      <c r="I210" s="268"/>
      <c r="J210" s="268"/>
      <c r="K210" s="312"/>
    </row>
    <row r="211" spans="2:11" s="1" customFormat="1" ht="15" customHeight="1">
      <c r="B211" s="329"/>
      <c r="C211" s="297"/>
      <c r="D211" s="297"/>
      <c r="E211" s="297"/>
      <c r="F211" s="290" t="s">
        <v>254</v>
      </c>
      <c r="G211" s="275"/>
      <c r="H211" s="316" t="s">
        <v>255</v>
      </c>
      <c r="I211" s="316"/>
      <c r="J211" s="316"/>
      <c r="K211" s="330"/>
    </row>
    <row r="212" spans="2:11" s="1" customFormat="1" ht="15" customHeight="1">
      <c r="B212" s="329"/>
      <c r="C212" s="297"/>
      <c r="D212" s="297"/>
      <c r="E212" s="297"/>
      <c r="F212" s="290" t="s">
        <v>256</v>
      </c>
      <c r="G212" s="275"/>
      <c r="H212" s="316" t="s">
        <v>419</v>
      </c>
      <c r="I212" s="316"/>
      <c r="J212" s="316"/>
      <c r="K212" s="330"/>
    </row>
    <row r="213" spans="2:11" s="1" customFormat="1" ht="15" customHeight="1">
      <c r="B213" s="329"/>
      <c r="C213" s="297"/>
      <c r="D213" s="297"/>
      <c r="E213" s="297"/>
      <c r="F213" s="331"/>
      <c r="G213" s="275"/>
      <c r="H213" s="332"/>
      <c r="I213" s="332"/>
      <c r="J213" s="332"/>
      <c r="K213" s="330"/>
    </row>
    <row r="214" spans="2:11" s="1" customFormat="1" ht="15" customHeight="1">
      <c r="B214" s="329"/>
      <c r="C214" s="268" t="s">
        <v>381</v>
      </c>
      <c r="D214" s="297"/>
      <c r="E214" s="297"/>
      <c r="F214" s="290">
        <v>1</v>
      </c>
      <c r="G214" s="275"/>
      <c r="H214" s="316" t="s">
        <v>420</v>
      </c>
      <c r="I214" s="316"/>
      <c r="J214" s="316"/>
      <c r="K214" s="330"/>
    </row>
    <row r="215" spans="2:11" s="1" customFormat="1" ht="15" customHeight="1">
      <c r="B215" s="329"/>
      <c r="C215" s="297"/>
      <c r="D215" s="297"/>
      <c r="E215" s="297"/>
      <c r="F215" s="290">
        <v>2</v>
      </c>
      <c r="G215" s="275"/>
      <c r="H215" s="316" t="s">
        <v>421</v>
      </c>
      <c r="I215" s="316"/>
      <c r="J215" s="316"/>
      <c r="K215" s="330"/>
    </row>
    <row r="216" spans="2:11" s="1" customFormat="1" ht="15" customHeight="1">
      <c r="B216" s="329"/>
      <c r="C216" s="297"/>
      <c r="D216" s="297"/>
      <c r="E216" s="297"/>
      <c r="F216" s="290">
        <v>3</v>
      </c>
      <c r="G216" s="275"/>
      <c r="H216" s="316" t="s">
        <v>422</v>
      </c>
      <c r="I216" s="316"/>
      <c r="J216" s="316"/>
      <c r="K216" s="330"/>
    </row>
    <row r="217" spans="2:11" s="1" customFormat="1" ht="15" customHeight="1">
      <c r="B217" s="329"/>
      <c r="C217" s="297"/>
      <c r="D217" s="297"/>
      <c r="E217" s="297"/>
      <c r="F217" s="290">
        <v>4</v>
      </c>
      <c r="G217" s="275"/>
      <c r="H217" s="316" t="s">
        <v>423</v>
      </c>
      <c r="I217" s="316"/>
      <c r="J217" s="316"/>
      <c r="K217" s="330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Třasák</dc:creator>
  <cp:keywords/>
  <dc:description/>
  <cp:lastModifiedBy>Lukáš Třasák</cp:lastModifiedBy>
  <dcterms:created xsi:type="dcterms:W3CDTF">2019-09-26T10:10:28Z</dcterms:created>
  <dcterms:modified xsi:type="dcterms:W3CDTF">2019-09-26T10:10:31Z</dcterms:modified>
  <cp:category/>
  <cp:version/>
  <cp:contentType/>
  <cp:contentStatus/>
</cp:coreProperties>
</file>