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\users\HOME\enovotna\Documents\NOVOTNÁ\DDM-ZATEPLENÍ 2022\"/>
    </mc:Choice>
  </mc:AlternateContent>
  <xr:revisionPtr revIDLastSave="0" documentId="8_{1A42AA9E-EF28-43C7-9BEF-F34BD3AEA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Zateplení obvodových..." sheetId="2" r:id="rId2"/>
    <sheet name="02 - Výměna výplní otvorů " sheetId="3" r:id="rId3"/>
    <sheet name="VRN - Vedlejší rozpočtové..." sheetId="4" r:id="rId4"/>
    <sheet name="Seznam figur" sheetId="5" r:id="rId5"/>
  </sheets>
  <definedNames>
    <definedName name="_xlnm._FilterDatabase" localSheetId="1" hidden="1">'01 - Zateplení obvodových...'!$C$130:$K$635</definedName>
    <definedName name="_xlnm._FilterDatabase" localSheetId="2" hidden="1">'02 - Výměna výplní otvorů '!$C$123:$K$204</definedName>
    <definedName name="_xlnm._FilterDatabase" localSheetId="3" hidden="1">'VRN - Vedlejší rozpočtové...'!$C$116:$K$129</definedName>
    <definedName name="_xlnm.Print_Titles" localSheetId="1">'01 - Zateplení obvodových...'!$130:$130</definedName>
    <definedName name="_xlnm.Print_Titles" localSheetId="2">'02 - Výměna výplní otvorů '!$123:$123</definedName>
    <definedName name="_xlnm.Print_Titles" localSheetId="0">'Rekapitulace stavby'!$92:$92</definedName>
    <definedName name="_xlnm.Print_Titles" localSheetId="4">'Seznam figur'!$9:$9</definedName>
    <definedName name="_xlnm.Print_Titles" localSheetId="3">'VRN - Vedlejší rozpočtové...'!$116:$116</definedName>
    <definedName name="_xlnm.Print_Area" localSheetId="1">'01 - Zateplení obvodových...'!$C$4:$J$76,'01 - Zateplení obvodových...'!$C$82:$J$112,'01 - Zateplení obvodových...'!$C$118:$K$635</definedName>
    <definedName name="_xlnm.Print_Area" localSheetId="2">'02 - Výměna výplní otvorů '!$C$4:$J$76,'02 - Výměna výplní otvorů '!$C$82:$J$105,'02 - Výměna výplní otvorů '!$C$111:$K$204</definedName>
    <definedName name="_xlnm.Print_Area" localSheetId="0">'Rekapitulace stavby'!$D$4:$AO$76,'Rekapitulace stavby'!$C$82:$AQ$98</definedName>
    <definedName name="_xlnm.Print_Area" localSheetId="4">'Seznam figur'!$C$4:$G$145</definedName>
    <definedName name="_xlnm.Print_Area" localSheetId="3">'VRN - Vedlejší rozpočtové...'!$C$4:$J$76,'VRN - Vedlejší rozpočtové...'!$C$82:$J$98,'VRN - Vedlejší rozpočtové...'!$C$104:$K$129</definedName>
  </definedNames>
  <calcPr calcId="181029"/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 s="1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J113" i="4"/>
  <c r="F113" i="4"/>
  <c r="F111" i="4"/>
  <c r="E109" i="4"/>
  <c r="J91" i="4"/>
  <c r="F91" i="4"/>
  <c r="F89" i="4"/>
  <c r="E87" i="4"/>
  <c r="J24" i="4"/>
  <c r="E24" i="4"/>
  <c r="J114" i="4" s="1"/>
  <c r="J23" i="4"/>
  <c r="J18" i="4"/>
  <c r="E18" i="4"/>
  <c r="F114" i="4" s="1"/>
  <c r="J17" i="4"/>
  <c r="J12" i="4"/>
  <c r="J111" i="4"/>
  <c r="E7" i="4"/>
  <c r="E85" i="4" s="1"/>
  <c r="J37" i="3"/>
  <c r="J36" i="3"/>
  <c r="AY96" i="1" s="1"/>
  <c r="J35" i="3"/>
  <c r="AX96" i="1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T184" i="3"/>
  <c r="R185" i="3"/>
  <c r="R184" i="3" s="1"/>
  <c r="P185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92" i="3"/>
  <c r="J23" i="3"/>
  <c r="J18" i="3"/>
  <c r="E18" i="3"/>
  <c r="F121" i="3"/>
  <c r="J17" i="3"/>
  <c r="J12" i="3"/>
  <c r="J89" i="3"/>
  <c r="E7" i="3"/>
  <c r="E85" i="3" s="1"/>
  <c r="J37" i="2"/>
  <c r="J36" i="2"/>
  <c r="AY95" i="1"/>
  <c r="J35" i="2"/>
  <c r="AX95" i="1" s="1"/>
  <c r="BI631" i="2"/>
  <c r="BH631" i="2"/>
  <c r="BG631" i="2"/>
  <c r="BF631" i="2"/>
  <c r="T631" i="2"/>
  <c r="T630" i="2"/>
  <c r="R631" i="2"/>
  <c r="R630" i="2" s="1"/>
  <c r="P631" i="2"/>
  <c r="P630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49" i="2"/>
  <c r="BH549" i="2"/>
  <c r="BG549" i="2"/>
  <c r="BF549" i="2"/>
  <c r="T549" i="2"/>
  <c r="R549" i="2"/>
  <c r="P549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T520" i="2" s="1"/>
  <c r="R521" i="2"/>
  <c r="R520" i="2"/>
  <c r="P521" i="2"/>
  <c r="P520" i="2" s="1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J127" i="2"/>
  <c r="F127" i="2"/>
  <c r="F125" i="2"/>
  <c r="E123" i="2"/>
  <c r="J91" i="2"/>
  <c r="F91" i="2"/>
  <c r="F89" i="2"/>
  <c r="E87" i="2"/>
  <c r="J24" i="2"/>
  <c r="E24" i="2"/>
  <c r="J128" i="2" s="1"/>
  <c r="J23" i="2"/>
  <c r="J18" i="2"/>
  <c r="E18" i="2"/>
  <c r="F92" i="2" s="1"/>
  <c r="J17" i="2"/>
  <c r="J12" i="2"/>
  <c r="J125" i="2" s="1"/>
  <c r="E7" i="2"/>
  <c r="E85" i="2"/>
  <c r="L90" i="1"/>
  <c r="AM90" i="1"/>
  <c r="AM89" i="1"/>
  <c r="L89" i="1"/>
  <c r="AM87" i="1"/>
  <c r="L87" i="1"/>
  <c r="L85" i="1"/>
  <c r="L84" i="1"/>
  <c r="BK357" i="2"/>
  <c r="BK516" i="2"/>
  <c r="BK205" i="2"/>
  <c r="BK422" i="2"/>
  <c r="J340" i="2"/>
  <c r="J156" i="2"/>
  <c r="J511" i="2"/>
  <c r="J167" i="2"/>
  <c r="BK334" i="2"/>
  <c r="J173" i="2"/>
  <c r="BK528" i="2"/>
  <c r="BK607" i="2"/>
  <c r="J521" i="2"/>
  <c r="BK549" i="2"/>
  <c r="BK356" i="2"/>
  <c r="BK253" i="2"/>
  <c r="J617" i="2"/>
  <c r="J540" i="2"/>
  <c r="BK399" i="2"/>
  <c r="BK172" i="2"/>
  <c r="J600" i="2"/>
  <c r="J392" i="2"/>
  <c r="J157" i="3"/>
  <c r="BK163" i="3"/>
  <c r="BK143" i="3"/>
  <c r="J125" i="4"/>
  <c r="J407" i="2"/>
  <c r="J345" i="2"/>
  <c r="BK393" i="2"/>
  <c r="J195" i="2"/>
  <c r="BK418" i="2"/>
  <c r="BK312" i="2"/>
  <c r="BK537" i="2"/>
  <c r="J312" i="2"/>
  <c r="J428" i="2"/>
  <c r="BK301" i="2"/>
  <c r="BK524" i="2"/>
  <c r="BK611" i="2"/>
  <c r="BK519" i="2"/>
  <c r="BK164" i="2"/>
  <c r="J406" i="2"/>
  <c r="J332" i="2"/>
  <c r="BK311" i="2"/>
  <c r="BK628" i="2"/>
  <c r="J563" i="2"/>
  <c r="BK526" i="2"/>
  <c r="J355" i="2"/>
  <c r="J145" i="2"/>
  <c r="J394" i="2"/>
  <c r="BK138" i="2"/>
  <c r="J141" i="3"/>
  <c r="BK180" i="3"/>
  <c r="J201" i="3"/>
  <c r="J149" i="3"/>
  <c r="BK125" i="4"/>
  <c r="J405" i="2"/>
  <c r="J344" i="2"/>
  <c r="BK394" i="2"/>
  <c r="J519" i="2"/>
  <c r="BK338" i="2"/>
  <c r="J549" i="2"/>
  <c r="BK411" i="2"/>
  <c r="BK407" i="2"/>
  <c r="BK256" i="2"/>
  <c r="BK554" i="2"/>
  <c r="BK602" i="2"/>
  <c r="BK405" i="2"/>
  <c r="BK535" i="2"/>
  <c r="BK341" i="2"/>
  <c r="J317" i="2"/>
  <c r="J203" i="2"/>
  <c r="BK600" i="2"/>
  <c r="J517" i="2"/>
  <c r="BK191" i="2"/>
  <c r="BK561" i="2"/>
  <c r="J184" i="2"/>
  <c r="J163" i="3"/>
  <c r="BK179" i="3"/>
  <c r="BK201" i="3"/>
  <c r="J138" i="3"/>
  <c r="J124" i="4"/>
  <c r="BK126" i="4"/>
  <c r="BK517" i="2"/>
  <c r="J356" i="2"/>
  <c r="J165" i="2"/>
  <c r="BK426" i="2"/>
  <c r="BK167" i="2"/>
  <c r="BK364" i="2"/>
  <c r="J168" i="2"/>
  <c r="BK168" i="2"/>
  <c r="J338" i="2"/>
  <c r="BK154" i="2"/>
  <c r="BK615" i="2"/>
  <c r="BK534" i="2"/>
  <c r="J161" i="2"/>
  <c r="J408" i="2"/>
  <c r="J631" i="2"/>
  <c r="BK134" i="2"/>
  <c r="J609" i="2"/>
  <c r="J418" i="2"/>
  <c r="J172" i="2"/>
  <c r="BK563" i="2"/>
  <c r="BK203" i="2"/>
  <c r="BK177" i="3"/>
  <c r="J188" i="3"/>
  <c r="J204" i="3"/>
  <c r="BK197" i="3"/>
  <c r="BK127" i="3"/>
  <c r="J128" i="4"/>
  <c r="J424" i="2"/>
  <c r="BK340" i="2"/>
  <c r="BK515" i="2"/>
  <c r="BK251" i="2"/>
  <c r="BK514" i="2"/>
  <c r="BK344" i="2"/>
  <c r="BK248" i="2"/>
  <c r="J524" i="2"/>
  <c r="J180" i="2"/>
  <c r="BK345" i="2"/>
  <c r="BK161" i="2"/>
  <c r="BK609" i="2"/>
  <c r="J435" i="2"/>
  <c r="BK420" i="2"/>
  <c r="J357" i="2"/>
  <c r="J252" i="2"/>
  <c r="J611" i="2"/>
  <c r="J528" i="2"/>
  <c r="BK358" i="2"/>
  <c r="J186" i="2"/>
  <c r="J138" i="2"/>
  <c r="J150" i="2"/>
  <c r="J194" i="3"/>
  <c r="BK151" i="3"/>
  <c r="BK182" i="3"/>
  <c r="J161" i="3"/>
  <c r="J127" i="3"/>
  <c r="BK124" i="4"/>
  <c r="J426" i="2"/>
  <c r="J341" i="2"/>
  <c r="J303" i="2"/>
  <c r="J533" i="2"/>
  <c r="J253" i="2"/>
  <c r="J154" i="2"/>
  <c r="J393" i="2"/>
  <c r="J142" i="2"/>
  <c r="BK392" i="2"/>
  <c r="BK186" i="2"/>
  <c r="BK627" i="2"/>
  <c r="J556" i="2"/>
  <c r="BK336" i="2"/>
  <c r="J364" i="2"/>
  <c r="BK254" i="2"/>
  <c r="J613" i="2"/>
  <c r="BK533" i="2"/>
  <c r="BK424" i="2"/>
  <c r="J343" i="2"/>
  <c r="BK142" i="2"/>
  <c r="J354" i="2"/>
  <c r="BK160" i="3"/>
  <c r="J177" i="3"/>
  <c r="J169" i="3"/>
  <c r="BK141" i="3"/>
  <c r="J185" i="3"/>
  <c r="BK128" i="4"/>
  <c r="J121" i="4"/>
  <c r="BK348" i="2"/>
  <c r="BK157" i="2"/>
  <c r="J315" i="2"/>
  <c r="J164" i="2"/>
  <c r="J403" i="2"/>
  <c r="J526" i="2"/>
  <c r="J336" i="2"/>
  <c r="J514" i="2"/>
  <c r="BK158" i="2"/>
  <c r="J561" i="2"/>
  <c r="J177" i="2"/>
  <c r="J422" i="2"/>
  <c r="J251" i="2"/>
  <c r="J628" i="2"/>
  <c r="BK558" i="2"/>
  <c r="BK403" i="2"/>
  <c r="BK177" i="2"/>
  <c r="J594" i="2"/>
  <c r="BK250" i="2"/>
  <c r="BK161" i="3"/>
  <c r="J182" i="3"/>
  <c r="J151" i="3"/>
  <c r="J180" i="3"/>
  <c r="BK178" i="3"/>
  <c r="J120" i="4"/>
  <c r="BK435" i="2"/>
  <c r="BK255" i="2"/>
  <c r="J434" i="2"/>
  <c r="BK180" i="2"/>
  <c r="J420" i="2"/>
  <c r="BK305" i="2"/>
  <c r="BK428" i="2"/>
  <c r="BK156" i="2"/>
  <c r="BK332" i="2"/>
  <c r="BK195" i="2"/>
  <c r="J627" i="2"/>
  <c r="J515" i="2"/>
  <c r="BK434" i="2"/>
  <c r="BK355" i="2"/>
  <c r="J305" i="2"/>
  <c r="BK596" i="2"/>
  <c r="J432" i="2"/>
  <c r="J250" i="2"/>
  <c r="J134" i="2"/>
  <c r="J255" i="2"/>
  <c r="BK169" i="3"/>
  <c r="J147" i="3"/>
  <c r="J191" i="3"/>
  <c r="BK188" i="3"/>
  <c r="J179" i="3"/>
  <c r="J126" i="4"/>
  <c r="BK119" i="4"/>
  <c r="J535" i="2"/>
  <c r="BK315" i="2"/>
  <c r="BK556" i="2"/>
  <c r="BK617" i="2"/>
  <c r="BK540" i="2"/>
  <c r="BK165" i="2"/>
  <c r="J395" i="2"/>
  <c r="J205" i="2"/>
  <c r="J248" i="2"/>
  <c r="BK544" i="2"/>
  <c r="J411" i="2"/>
  <c r="J157" i="2"/>
  <c r="J596" i="2"/>
  <c r="BK173" i="2"/>
  <c r="BK185" i="3"/>
  <c r="BK194" i="3"/>
  <c r="J160" i="3"/>
  <c r="BK135" i="3"/>
  <c r="J135" i="3"/>
  <c r="J119" i="4"/>
  <c r="BK123" i="4"/>
  <c r="J399" i="2"/>
  <c r="J256" i="2"/>
  <c r="J254" i="2"/>
  <c r="J554" i="2"/>
  <c r="BK360" i="2"/>
  <c r="J191" i="2"/>
  <c r="J348" i="2"/>
  <c r="AS94" i="1"/>
  <c r="J537" i="2"/>
  <c r="BK613" i="2"/>
  <c r="J544" i="2"/>
  <c r="BK145" i="2"/>
  <c r="J358" i="2"/>
  <c r="J334" i="2"/>
  <c r="BK631" i="2"/>
  <c r="J607" i="2"/>
  <c r="BK531" i="2"/>
  <c r="J360" i="2"/>
  <c r="J158" i="2"/>
  <c r="J602" i="2"/>
  <c r="BK147" i="2"/>
  <c r="BK147" i="3"/>
  <c r="J178" i="3"/>
  <c r="BK138" i="3"/>
  <c r="BK157" i="3"/>
  <c r="J123" i="4"/>
  <c r="BK121" i="4"/>
  <c r="BK395" i="2"/>
  <c r="BK343" i="2"/>
  <c r="BK408" i="2"/>
  <c r="J147" i="2"/>
  <c r="BK406" i="2"/>
  <c r="BK252" i="2"/>
  <c r="BK521" i="2"/>
  <c r="BK354" i="2"/>
  <c r="BK432" i="2"/>
  <c r="BK317" i="2"/>
  <c r="J534" i="2"/>
  <c r="J558" i="2"/>
  <c r="BK511" i="2"/>
  <c r="J531" i="2"/>
  <c r="BK303" i="2"/>
  <c r="J301" i="2"/>
  <c r="J615" i="2"/>
  <c r="BK594" i="2"/>
  <c r="J516" i="2"/>
  <c r="J311" i="2"/>
  <c r="BK150" i="2"/>
  <c r="BK184" i="2"/>
  <c r="BK149" i="3"/>
  <c r="BK191" i="3"/>
  <c r="J143" i="3"/>
  <c r="BK204" i="3"/>
  <c r="J197" i="3"/>
  <c r="BK120" i="4"/>
  <c r="R166" i="2" l="1"/>
  <c r="P523" i="2"/>
  <c r="T532" i="2"/>
  <c r="R536" i="2"/>
  <c r="P616" i="2"/>
  <c r="T410" i="2"/>
  <c r="P557" i="2"/>
  <c r="P133" i="2"/>
  <c r="P513" i="2"/>
  <c r="T557" i="2"/>
  <c r="P126" i="3"/>
  <c r="R176" i="3"/>
  <c r="T200" i="3"/>
  <c r="P410" i="2"/>
  <c r="BK543" i="2"/>
  <c r="J543" i="2"/>
  <c r="J107" i="2" s="1"/>
  <c r="BK601" i="2"/>
  <c r="J601" i="2" s="1"/>
  <c r="J109" i="2" s="1"/>
  <c r="T159" i="3"/>
  <c r="R200" i="3"/>
  <c r="BK166" i="2"/>
  <c r="J166" i="2" s="1"/>
  <c r="J99" i="2" s="1"/>
  <c r="T513" i="2"/>
  <c r="P532" i="2"/>
  <c r="T543" i="2"/>
  <c r="R616" i="2"/>
  <c r="BK176" i="3"/>
  <c r="J176" i="3"/>
  <c r="J100" i="3" s="1"/>
  <c r="T166" i="2"/>
  <c r="R557" i="2"/>
  <c r="BK159" i="3"/>
  <c r="J159" i="3" s="1"/>
  <c r="J99" i="3" s="1"/>
  <c r="R187" i="3"/>
  <c r="R186" i="3"/>
  <c r="P166" i="2"/>
  <c r="P132" i="2" s="1"/>
  <c r="BK523" i="2"/>
  <c r="J523" i="2"/>
  <c r="J104" i="2" s="1"/>
  <c r="R532" i="2"/>
  <c r="P536" i="2"/>
  <c r="BK616" i="2"/>
  <c r="J616" i="2" s="1"/>
  <c r="J110" i="2" s="1"/>
  <c r="BK126" i="3"/>
  <c r="J126" i="3"/>
  <c r="J98" i="3" s="1"/>
  <c r="P187" i="3"/>
  <c r="BK133" i="2"/>
  <c r="T133" i="2"/>
  <c r="T132" i="2" s="1"/>
  <c r="T131" i="2" s="1"/>
  <c r="R513" i="2"/>
  <c r="BK532" i="2"/>
  <c r="J532" i="2"/>
  <c r="J105" i="2"/>
  <c r="R543" i="2"/>
  <c r="P601" i="2"/>
  <c r="R159" i="3"/>
  <c r="T187" i="3"/>
  <c r="T186" i="3" s="1"/>
  <c r="BK118" i="4"/>
  <c r="J118" i="4" s="1"/>
  <c r="J97" i="4" s="1"/>
  <c r="R410" i="2"/>
  <c r="R523" i="2"/>
  <c r="BK536" i="2"/>
  <c r="J536" i="2"/>
  <c r="J106" i="2" s="1"/>
  <c r="T536" i="2"/>
  <c r="T601" i="2"/>
  <c r="T176" i="3"/>
  <c r="T125" i="3" s="1"/>
  <c r="T124" i="3" s="1"/>
  <c r="T126" i="3"/>
  <c r="BK187" i="3"/>
  <c r="P118" i="4"/>
  <c r="P117" i="4" s="1"/>
  <c r="AU97" i="1" s="1"/>
  <c r="R133" i="2"/>
  <c r="BK513" i="2"/>
  <c r="J513" i="2" s="1"/>
  <c r="J101" i="2" s="1"/>
  <c r="BK557" i="2"/>
  <c r="J557" i="2" s="1"/>
  <c r="J108" i="2" s="1"/>
  <c r="T616" i="2"/>
  <c r="P159" i="3"/>
  <c r="BK200" i="3"/>
  <c r="J200" i="3" s="1"/>
  <c r="J104" i="3" s="1"/>
  <c r="R118" i="4"/>
  <c r="R117" i="4" s="1"/>
  <c r="BK410" i="2"/>
  <c r="J410" i="2" s="1"/>
  <c r="J100" i="2" s="1"/>
  <c r="T523" i="2"/>
  <c r="T522" i="2"/>
  <c r="P543" i="2"/>
  <c r="R601" i="2"/>
  <c r="R126" i="3"/>
  <c r="R125" i="3"/>
  <c r="R124" i="3" s="1"/>
  <c r="P176" i="3"/>
  <c r="P200" i="3"/>
  <c r="T118" i="4"/>
  <c r="T117" i="4" s="1"/>
  <c r="BK630" i="2"/>
  <c r="J630" i="2" s="1"/>
  <c r="J111" i="2" s="1"/>
  <c r="BK520" i="2"/>
  <c r="J520" i="2"/>
  <c r="J102" i="2" s="1"/>
  <c r="BK184" i="3"/>
  <c r="J184" i="3" s="1"/>
  <c r="J101" i="3" s="1"/>
  <c r="J89" i="4"/>
  <c r="J92" i="4"/>
  <c r="BE125" i="4"/>
  <c r="J187" i="3"/>
  <c r="J103" i="3"/>
  <c r="BK125" i="3"/>
  <c r="J125" i="3"/>
  <c r="J97" i="3" s="1"/>
  <c r="F92" i="4"/>
  <c r="BE126" i="4"/>
  <c r="BE119" i="4"/>
  <c r="E107" i="4"/>
  <c r="BE120" i="4"/>
  <c r="BE121" i="4"/>
  <c r="BE124" i="4"/>
  <c r="BE123" i="4"/>
  <c r="BE128" i="4"/>
  <c r="J133" i="2"/>
  <c r="J98" i="2"/>
  <c r="F92" i="3"/>
  <c r="J121" i="3"/>
  <c r="E114" i="3"/>
  <c r="BE180" i="3"/>
  <c r="BE182" i="3"/>
  <c r="BE188" i="3"/>
  <c r="BE201" i="3"/>
  <c r="BE191" i="3"/>
  <c r="BE138" i="3"/>
  <c r="BE147" i="3"/>
  <c r="BE151" i="3"/>
  <c r="BE157" i="3"/>
  <c r="BE178" i="3"/>
  <c r="BE197" i="3"/>
  <c r="BE204" i="3"/>
  <c r="J118" i="3"/>
  <c r="BE160" i="3"/>
  <c r="BE161" i="3"/>
  <c r="BE177" i="3"/>
  <c r="BE179" i="3"/>
  <c r="BE185" i="3"/>
  <c r="BE194" i="3"/>
  <c r="BE143" i="3"/>
  <c r="BE149" i="3"/>
  <c r="BE169" i="3"/>
  <c r="BK522" i="2"/>
  <c r="J522" i="2" s="1"/>
  <c r="J103" i="2" s="1"/>
  <c r="BE127" i="3"/>
  <c r="BE135" i="3"/>
  <c r="BE163" i="3"/>
  <c r="BE141" i="3"/>
  <c r="E121" i="2"/>
  <c r="F128" i="2"/>
  <c r="BE158" i="2"/>
  <c r="BE251" i="2"/>
  <c r="J92" i="2"/>
  <c r="BE154" i="2"/>
  <c r="BE191" i="2"/>
  <c r="BE301" i="2"/>
  <c r="BE340" i="2"/>
  <c r="BE341" i="2"/>
  <c r="BE399" i="2"/>
  <c r="BE405" i="2"/>
  <c r="BE408" i="2"/>
  <c r="BE428" i="2"/>
  <c r="BE600" i="2"/>
  <c r="BE252" i="2"/>
  <c r="BE253" i="2"/>
  <c r="BE256" i="2"/>
  <c r="BE332" i="2"/>
  <c r="BE334" i="2"/>
  <c r="BE338" i="2"/>
  <c r="BE549" i="2"/>
  <c r="BE556" i="2"/>
  <c r="BE558" i="2"/>
  <c r="BE561" i="2"/>
  <c r="BE563" i="2"/>
  <c r="BE594" i="2"/>
  <c r="BE596" i="2"/>
  <c r="BE602" i="2"/>
  <c r="BE611" i="2"/>
  <c r="BE615" i="2"/>
  <c r="BE627" i="2"/>
  <c r="BE631" i="2"/>
  <c r="BE138" i="2"/>
  <c r="BE165" i="2"/>
  <c r="BE168" i="2"/>
  <c r="BE173" i="2"/>
  <c r="BE540" i="2"/>
  <c r="BE613" i="2"/>
  <c r="J89" i="2"/>
  <c r="BE150" i="2"/>
  <c r="BE195" i="2"/>
  <c r="BE248" i="2"/>
  <c r="BE311" i="2"/>
  <c r="BE344" i="2"/>
  <c r="BE426" i="2"/>
  <c r="BE515" i="2"/>
  <c r="BE517" i="2"/>
  <c r="BE521" i="2"/>
  <c r="BE533" i="2"/>
  <c r="BE554" i="2"/>
  <c r="BE156" i="2"/>
  <c r="BE312" i="2"/>
  <c r="BE343" i="2"/>
  <c r="BE345" i="2"/>
  <c r="BE354" i="2"/>
  <c r="BE356" i="2"/>
  <c r="BE364" i="2"/>
  <c r="BE406" i="2"/>
  <c r="BE418" i="2"/>
  <c r="BE526" i="2"/>
  <c r="BE607" i="2"/>
  <c r="BE609" i="2"/>
  <c r="BE617" i="2"/>
  <c r="BE628" i="2"/>
  <c r="BE531" i="2"/>
  <c r="BE544" i="2"/>
  <c r="BE164" i="2"/>
  <c r="BE303" i="2"/>
  <c r="BE348" i="2"/>
  <c r="BE519" i="2"/>
  <c r="BE528" i="2"/>
  <c r="BE172" i="2"/>
  <c r="BE203" i="2"/>
  <c r="BE205" i="2"/>
  <c r="BE250" i="2"/>
  <c r="BE255" i="2"/>
  <c r="BE305" i="2"/>
  <c r="BE315" i="2"/>
  <c r="BE355" i="2"/>
  <c r="BE357" i="2"/>
  <c r="BE360" i="2"/>
  <c r="BE394" i="2"/>
  <c r="BE403" i="2"/>
  <c r="BE407" i="2"/>
  <c r="BE422" i="2"/>
  <c r="BE424" i="2"/>
  <c r="BE514" i="2"/>
  <c r="BE134" i="2"/>
  <c r="BE142" i="2"/>
  <c r="BE145" i="2"/>
  <c r="BE147" i="2"/>
  <c r="BE157" i="2"/>
  <c r="BE167" i="2"/>
  <c r="BE177" i="2"/>
  <c r="BE184" i="2"/>
  <c r="BE254" i="2"/>
  <c r="BE317" i="2"/>
  <c r="BE392" i="2"/>
  <c r="BE432" i="2"/>
  <c r="BE434" i="2"/>
  <c r="BE435" i="2"/>
  <c r="BE516" i="2"/>
  <c r="BE524" i="2"/>
  <c r="BE535" i="2"/>
  <c r="BE336" i="2"/>
  <c r="BE358" i="2"/>
  <c r="BE395" i="2"/>
  <c r="BE411" i="2"/>
  <c r="BE161" i="2"/>
  <c r="BE180" i="2"/>
  <c r="BE186" i="2"/>
  <c r="BE393" i="2"/>
  <c r="BE420" i="2"/>
  <c r="BE511" i="2"/>
  <c r="BE534" i="2"/>
  <c r="BE537" i="2"/>
  <c r="F36" i="2"/>
  <c r="BC95" i="1" s="1"/>
  <c r="F34" i="2"/>
  <c r="BA95" i="1" s="1"/>
  <c r="F36" i="3"/>
  <c r="BC96" i="1" s="1"/>
  <c r="J34" i="3"/>
  <c r="AW96" i="1" s="1"/>
  <c r="F36" i="4"/>
  <c r="BC97" i="1" s="1"/>
  <c r="J34" i="4"/>
  <c r="AW97" i="1" s="1"/>
  <c r="F37" i="2"/>
  <c r="BD95" i="1" s="1"/>
  <c r="F37" i="4"/>
  <c r="BD97" i="1" s="1"/>
  <c r="F37" i="3"/>
  <c r="BD96" i="1" s="1"/>
  <c r="F34" i="3"/>
  <c r="BA96" i="1" s="1"/>
  <c r="F35" i="4"/>
  <c r="BB97" i="1" s="1"/>
  <c r="F34" i="4"/>
  <c r="BA97" i="1" s="1"/>
  <c r="J34" i="2"/>
  <c r="AW95" i="1" s="1"/>
  <c r="F35" i="3"/>
  <c r="BB96" i="1" s="1"/>
  <c r="F35" i="2"/>
  <c r="BB95" i="1" s="1"/>
  <c r="BK186" i="3" l="1"/>
  <c r="J186" i="3" s="1"/>
  <c r="J102" i="3" s="1"/>
  <c r="R522" i="2"/>
  <c r="P186" i="3"/>
  <c r="P124" i="3" s="1"/>
  <c r="AU96" i="1" s="1"/>
  <c r="P125" i="3"/>
  <c r="BK132" i="2"/>
  <c r="J132" i="2" s="1"/>
  <c r="J97" i="2" s="1"/>
  <c r="P522" i="2"/>
  <c r="P131" i="2" s="1"/>
  <c r="AU95" i="1" s="1"/>
  <c r="R132" i="2"/>
  <c r="R131" i="2"/>
  <c r="BK117" i="4"/>
  <c r="J117" i="4" s="1"/>
  <c r="J30" i="4" s="1"/>
  <c r="AG97" i="1" s="1"/>
  <c r="AN97" i="1" s="1"/>
  <c r="BK124" i="3"/>
  <c r="J124" i="3"/>
  <c r="BK131" i="2"/>
  <c r="J131" i="2" s="1"/>
  <c r="J96" i="2" s="1"/>
  <c r="J33" i="3"/>
  <c r="AV96" i="1" s="1"/>
  <c r="AT96" i="1" s="1"/>
  <c r="F33" i="2"/>
  <c r="AZ95" i="1" s="1"/>
  <c r="J30" i="3"/>
  <c r="AG96" i="1" s="1"/>
  <c r="J33" i="4"/>
  <c r="AV97" i="1"/>
  <c r="AT97" i="1"/>
  <c r="F33" i="4"/>
  <c r="AZ97" i="1"/>
  <c r="J33" i="2"/>
  <c r="AV95" i="1" s="1"/>
  <c r="AT95" i="1" s="1"/>
  <c r="BD94" i="1"/>
  <c r="W33" i="1"/>
  <c r="BC94" i="1"/>
  <c r="W32" i="1" s="1"/>
  <c r="F33" i="3"/>
  <c r="AZ96" i="1"/>
  <c r="BA94" i="1"/>
  <c r="AW94" i="1" s="1"/>
  <c r="AK30" i="1" s="1"/>
  <c r="BB94" i="1"/>
  <c r="AX94" i="1" s="1"/>
  <c r="J96" i="4" l="1"/>
  <c r="AN96" i="1"/>
  <c r="J96" i="3"/>
  <c r="J39" i="4"/>
  <c r="J39" i="3"/>
  <c r="AU94" i="1"/>
  <c r="AY94" i="1"/>
  <c r="W30" i="1"/>
  <c r="J30" i="2"/>
  <c r="AG95" i="1"/>
  <c r="AG94" i="1"/>
  <c r="AK26" i="1"/>
  <c r="W31" i="1"/>
  <c r="AZ94" i="1"/>
  <c r="W29" i="1"/>
  <c r="J39" i="2" l="1"/>
  <c r="AN95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<sst xmlns="http://schemas.openxmlformats.org/spreadsheetml/2006/main" count="7089" uniqueCount="1047">
  <si>
    <t>Export Komplet</t>
  </si>
  <si>
    <t/>
  </si>
  <si>
    <t>2.0</t>
  </si>
  <si>
    <t>False</t>
  </si>
  <si>
    <t>{855c1c07-1011-4153-995f-31237963e999}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</si>
  <si>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</si>
  <si>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</si>
  <si>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</si>
  <si>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</si>
  <si>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</si>
  <si>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</si>
  <si>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</si>
  <si>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</si>
  <si>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</si>
  <si>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09092021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</si>
  <si>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</si>
  <si>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</si>
  <si>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centra dětí a mládeže Kostelec nad Orlicí</t>
  </si>
  <si>
    <t>KSO:</t>
  </si>
  <si>
    <t>CC-CZ:</t>
  </si>
  <si>
    <t>Místo:</t>
  </si>
  <si>
    <t>Palackého náměstí 38</t>
  </si>
  <si>
    <t>Datum:</t>
  </si>
  <si>
    <t>9. 9. 2021</t>
  </si>
  <si>
    <t>Zadavatel:</t>
  </si>
  <si>
    <t>IČ:</t>
  </si>
  <si>
    <t>Město Kostelec nad Orlicí</t>
  </si>
  <si>
    <t>DIČ:</t>
  </si>
  <si>
    <t>Uchazeč:</t>
  </si>
  <si>
    <t>Vyplň údaj</t>
  </si>
  <si>
    <t>Projektant:</t>
  </si>
  <si>
    <t>OBCHODNÍ PROJEKT HRADEC KRÁLOVÉ</t>
  </si>
  <si>
    <t>True</t>
  </si>
  <si>
    <t>Zpracovatel:</t>
  </si>
  <si>
    <t xml:space="preserve"> </t>
  </si>
  <si>
    <t>Poznámka:</t>
  </si>
  <si>
    <t>NEDÍLNOU SOUČÁSTÍ ROZPOČTU JE PROJEKTOVÁ DOKUMENTACE!_x000D_
Soupis prací je sestaven s využitím položek Cenové soustavy ÚRS. Cenové a technické podmínky soustavy ÚRS, které nejsou součástí soupisu prací, jsou neomezeně dálkově k dispozici na www.cs-urs.cz. Položky soupisu prací, které nemají ve sloupci "Cenová soustava" uveden žádný údaj, nepochází s Cenové soustavy ÚRS. _x000D_
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vztahují._x000D_
Při zpracování nabídky je nutné vycházet ze všech částí dokumentace (textové i grafické části, všech schémat a specifikace materiálu)._x000D_
Součástí ceny musí být veškeré náklady, aby cena byla konečná a zahrnovala celou dodávku a montáž akce._x000D_
Všechny použité výrobky musí mít osvědčení o schválení k provozu v České republice._x000D_
V průběhu provádění prací budou respektovány všechny příslušné platné předpisy a požadavky BOZP. Náklady vyplývající z jejich dodržení jsou součástí jednotkové ceny a nebudou zvlášť hrazeny._x000D_
Veškeré práce budou provedeny úhledně, řádně a kvalitně řemeslným způsobem._x000D_
Zařízení bude uvedeno do provozu až po provedení všech výchozích zkouškách (revizích) el. instalace a pod. O provedených zkouškách budou vystaveny protokoly._x000D_
POVINNOSTÍ DODAVATELE JE PŘEKONTROLOVAT SPECIFIKACI MATERIÁLŮ A CHYBĚJÍCÍ MATERIÁL NEBO VÝKON DOPLNIT A OCENIT!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</si>
  <si>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</si>
  <si>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</si>
  <si>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</si>
  <si>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</si>
  <si>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</si>
  <si>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</si>
  <si>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</si>
  <si>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</si>
  <si>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</si>
  <si>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</si>
  <si>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</si>
  <si>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</si>
  <si>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</si>
  <si>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</si>
  <si>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</si>
  <si>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</si>
  <si>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</si>
  <si>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</si>
  <si>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</si>
  <si>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</si>
  <si>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</si>
  <si>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</si>
  <si>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</si>
  <si>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</si>
  <si>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</si>
  <si>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</si>
  <si>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</si>
  <si>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</si>
  <si>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</si>
  <si>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</si>
  <si>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</si>
  <si>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</si>
  <si>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</si>
  <si>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</si>
  <si>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</si>
  <si>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</si>
  <si>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</si>
  <si>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</si>
  <si>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</si>
  <si>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</si>
  <si>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</si>
  <si>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</si>
  <si>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</si>
  <si>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</si>
  <si>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</si>
  <si>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</si>
  <si>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obvodových stěn</t>
  </si>
  <si>
    <t>STA</t>
  </si>
  <si>
    <t>1</t>
  </si>
  <si>
    <t>{b6f76559-183b-4936-ad62-6d001b103946}</t>
  </si>
  <si>
    <t>2</t>
  </si>
  <si>
    <t>02</t>
  </si>
  <si>
    <t xml:space="preserve">Výměna výplní otvorů </t>
  </si>
  <si>
    <t>{cae4c6ea-0747-498e-8d07-765becf38dcf}</t>
  </si>
  <si>
    <t>VRN</t>
  </si>
  <si>
    <t>Vedlejší rozpočtové náklady</t>
  </si>
  <si>
    <t>{25a9a4a4-93df-469f-9552-40030e419429}</t>
  </si>
  <si>
    <t>apu</t>
  </si>
  <si>
    <t>239</t>
  </si>
  <si>
    <t>leseni</t>
  </si>
  <si>
    <t>720</t>
  </si>
  <si>
    <t>KRYCÍ LIST SOUPISU PRACÍ</t>
  </si>
  <si>
    <t>lispar</t>
  </si>
  <si>
    <t>87,97</t>
  </si>
  <si>
    <t>par</t>
  </si>
  <si>
    <t>56,77</t>
  </si>
  <si>
    <t>rohokap</t>
  </si>
  <si>
    <t>153,22</t>
  </si>
  <si>
    <t>rohy</t>
  </si>
  <si>
    <t>85,8</t>
  </si>
  <si>
    <t>Objekt:</t>
  </si>
  <si>
    <t>spa30</t>
  </si>
  <si>
    <t>01 - Zateplení obvodových stěn</t>
  </si>
  <si>
    <t>zakr</t>
  </si>
  <si>
    <t>138,57</t>
  </si>
  <si>
    <t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</si>
  <si>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</si>
  <si>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</si>
  <si>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</si>
  <si>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</si>
  <si>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</si>
  <si>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</si>
  <si>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</si>
  <si>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</si>
  <si>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</si>
  <si>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</si>
  <si>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</si>
  <si>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</si>
  <si>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</si>
  <si>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</si>
  <si>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</si>
  <si>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</si>
  <si>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</si>
  <si>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</si>
  <si>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</si>
  <si>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</si>
  <si>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</si>
  <si>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</si>
  <si>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</si>
  <si>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</si>
  <si>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</si>
  <si>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</si>
  <si>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</si>
  <si>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</si>
  <si>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</si>
  <si>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</si>
  <si>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</si>
  <si>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</si>
  <si>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</si>
  <si>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</si>
  <si>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</si>
  <si>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</si>
  <si>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</si>
  <si>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</si>
  <si>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</si>
  <si>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</si>
  <si>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</si>
  <si>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2021 02</t>
  </si>
  <si>
    <t>4</t>
  </si>
  <si>
    <t>474770162</t>
  </si>
  <si>
    <t>VV</t>
  </si>
  <si>
    <t xml:space="preserve">"vybourání podkladů pro zaizolování základů </t>
  </si>
  <si>
    <t>(31+14,8+7,5)*0,5</t>
  </si>
  <si>
    <t>Součet</t>
  </si>
  <si>
    <t>113107123</t>
  </si>
  <si>
    <t>Odstranění podkladu z kameniva drceného tl přes 200 do 300 mm ručně</t>
  </si>
  <si>
    <t>712797805</t>
  </si>
  <si>
    <t>3</t>
  </si>
  <si>
    <t>132212111</t>
  </si>
  <si>
    <t>Hloubení rýh š do 800 mm v soudržných horninách třídy těžitelnosti I skupiny 3 ručně</t>
  </si>
  <si>
    <t>m3</t>
  </si>
  <si>
    <t>2008650135</t>
  </si>
  <si>
    <t xml:space="preserve"> pro založení KZS u soklu, nopové fólie kolem objektu a položení nového okap chod.</t>
  </si>
  <si>
    <t>(31+14,8+7,5)*0,5*0,3</t>
  </si>
  <si>
    <t>162251102</t>
  </si>
  <si>
    <t>Vodorovné přemístění přes 20 do 50 m výkopku/sypaniny z horniny třídy těžitelnosti I skupiny 1 až 3</t>
  </si>
  <si>
    <t>-1230821077</t>
  </si>
  <si>
    <t>7,995</t>
  </si>
  <si>
    <t>5</t>
  </si>
  <si>
    <t>174111101</t>
  </si>
  <si>
    <t>Zásyp jam, šachet rýh nebo kolem objektů sypaninou se zhutněním ručně</t>
  </si>
  <si>
    <t>-1124051449</t>
  </si>
  <si>
    <t xml:space="preserve"> pro založení KZS u soklu, nopové fólie kolem objektu a položení nového okap chod</t>
  </si>
  <si>
    <t>6</t>
  </si>
  <si>
    <t>175151201</t>
  </si>
  <si>
    <t>Obsypání objektu nad přilehlým původním terénem sypaninou bez prohození, uloženou do 3 m strojně</t>
  </si>
  <si>
    <t>1291058861</t>
  </si>
  <si>
    <t xml:space="preserve">" doplnění ornice </t>
  </si>
  <si>
    <t>106,6*0,05</t>
  </si>
  <si>
    <t>7</t>
  </si>
  <si>
    <t>M</t>
  </si>
  <si>
    <t>10364101</t>
  </si>
  <si>
    <t>zemina pro terénní úpravy -  ornice</t>
  </si>
  <si>
    <t>t</t>
  </si>
  <si>
    <t>8</t>
  </si>
  <si>
    <t>-646791856</t>
  </si>
  <si>
    <t>5,33*2,0</t>
  </si>
  <si>
    <t>181111122</t>
  </si>
  <si>
    <t>Plošná úprava terénu do 500 m2 zemina skupiny 1 až 4 nerovnosti přes 100 do 150 mm ve svahu přes 1:5 do 1:2</t>
  </si>
  <si>
    <t>-1148766004</t>
  </si>
  <si>
    <t>9</t>
  </si>
  <si>
    <t>181301113</t>
  </si>
  <si>
    <t>Rozprostření ornice tl vrstvy do 200 mm pl přes 500 m2 v rovině nebo ve svahu do 1:5 strojně</t>
  </si>
  <si>
    <t>-1931983665</t>
  </si>
  <si>
    <t>10</t>
  </si>
  <si>
    <t>181411131</t>
  </si>
  <si>
    <t>Založení parkového trávníku výsevem pl do 1000 m2 v rovině a ve svahu do 1:5</t>
  </si>
  <si>
    <t>1772816237</t>
  </si>
  <si>
    <t>" po dokončení stavebních prací - uvedení zelených ploch do původního stavu  - předpoklad cca2m od hrany objektu</t>
  </si>
  <si>
    <t>(31+14,8+7,5)*2,0</t>
  </si>
  <si>
    <t>11</t>
  </si>
  <si>
    <t>00572470</t>
  </si>
  <si>
    <t>osivo směs travní univerzál</t>
  </si>
  <si>
    <t>kg</t>
  </si>
  <si>
    <t>1769080116</t>
  </si>
  <si>
    <t>106,6</t>
  </si>
  <si>
    <t>106,6*0,15 'Přepočtené koeficientem množství</t>
  </si>
  <si>
    <t>12</t>
  </si>
  <si>
    <t>181951112</t>
  </si>
  <si>
    <t>Úprava pláně v hornině třídy těžitelnosti I skupiny 1 až 3 se zhutněním strojně</t>
  </si>
  <si>
    <t>-1265896099</t>
  </si>
  <si>
    <t>13</t>
  </si>
  <si>
    <t>183403153</t>
  </si>
  <si>
    <t>Obdělání půdy hrabáním v rovině a svahu do 1:5</t>
  </si>
  <si>
    <t>359065067</t>
  </si>
  <si>
    <t>Úpravy povrchů, podlahy a osazování výplní</t>
  </si>
  <si>
    <t>14</t>
  </si>
  <si>
    <t>319201321</t>
  </si>
  <si>
    <t>Vyrovnání nerovného povrchu zdiva tl do 30 mm maltou</t>
  </si>
  <si>
    <t>1124788981</t>
  </si>
  <si>
    <t>619996145</t>
  </si>
  <si>
    <t>Ochrana konstrukcí nebo samostatných prvků obalením geotextilií</t>
  </si>
  <si>
    <t>1173538427</t>
  </si>
  <si>
    <t>"zakrytím pod lešením</t>
  </si>
  <si>
    <t>(32*2+16*2)*2,0</t>
  </si>
  <si>
    <t>16</t>
  </si>
  <si>
    <t>619995001</t>
  </si>
  <si>
    <t>Začištění omítek kolem oken, dveří, podlah nebo obkladů</t>
  </si>
  <si>
    <t>m</t>
  </si>
  <si>
    <t>746052259</t>
  </si>
  <si>
    <t>17</t>
  </si>
  <si>
    <t>622131101</t>
  </si>
  <si>
    <t>Cementový postřik vnějších stěn nanášený celoplošně ručně</t>
  </si>
  <si>
    <t>-315109713</t>
  </si>
  <si>
    <t xml:space="preserve">"  podklad a vyrovnání před montáží KZS v rozsahu 30% </t>
  </si>
  <si>
    <t>586,992*0,3</t>
  </si>
  <si>
    <t>18</t>
  </si>
  <si>
    <t>622131121</t>
  </si>
  <si>
    <t>Penetrační nátěr vnějších stěn nanášený ručně</t>
  </si>
  <si>
    <t>-29074359</t>
  </si>
  <si>
    <t>586,992</t>
  </si>
  <si>
    <t>19</t>
  </si>
  <si>
    <t>622135002</t>
  </si>
  <si>
    <t>Vyrovnání podkladu vnějších stěn maltou cementovou tl do 10 mm</t>
  </si>
  <si>
    <t>1011134716</t>
  </si>
  <si>
    <t>" vyrovnání  podkladu pod KZS v rozsahu 30%</t>
  </si>
  <si>
    <t>20</t>
  </si>
  <si>
    <t>622135011</t>
  </si>
  <si>
    <t>Vyrovnání podkladu vnějších stěn tmelem tl do 2 mm</t>
  </si>
  <si>
    <t>950401815</t>
  </si>
  <si>
    <t xml:space="preserve">586,992*0,3 " větsí spotřeba stěrkovací hmoty pro rovinnatost fasády </t>
  </si>
  <si>
    <t>622211021</t>
  </si>
  <si>
    <t>Montáž kontaktního zateplení vnějších stěn lepením a mechanickým kotvením polystyrénových desek do betonu a zdiva tl přes 80 do 120 mm</t>
  </si>
  <si>
    <t>394232220</t>
  </si>
  <si>
    <t>P</t>
  </si>
  <si>
    <t>Poznámka k položce:_x000D_
rozmístění a počet hmoždinek je dle TZ</t>
  </si>
  <si>
    <t>" dle popisu projektu - SOKL OBJEKTU ozn 5</t>
  </si>
  <si>
    <t>(31*2+14,8*2)*0,5</t>
  </si>
  <si>
    <t>22</t>
  </si>
  <si>
    <t>28376422</t>
  </si>
  <si>
    <t>deska z polystyrénu XPS, hrana polodrážková a hladký povrch 300kPA tl 100mm</t>
  </si>
  <si>
    <t>1179891970</t>
  </si>
  <si>
    <t>" dle popisu projektu - SOKL OBJEKTU</t>
  </si>
  <si>
    <t>45,8*1,1</t>
  </si>
  <si>
    <t>23</t>
  </si>
  <si>
    <t>622221021</t>
  </si>
  <si>
    <t>Montáž kontaktního zateplení vnějších stěn lepením a mechanickým kotvením TI z minerální vlny s podélnou orientací do zdiva a betonu tl přes 80 do 120 mm</t>
  </si>
  <si>
    <t>-1589242244</t>
  </si>
  <si>
    <t>" dle v.č. D.3.1.1-8 - dle PD ozn 3</t>
  </si>
  <si>
    <t>4,1*6,3</t>
  </si>
  <si>
    <t>-2,2*3,2</t>
  </si>
  <si>
    <t>0,3*7,8</t>
  </si>
  <si>
    <t>Mezisoučet pohled SZ</t>
  </si>
  <si>
    <t>24</t>
  </si>
  <si>
    <t>63151527</t>
  </si>
  <si>
    <t>deska tepelně izolační minerální kontaktních fasád podélné vlákno λ=0,036 tl 100mm</t>
  </si>
  <si>
    <t>-2075059020</t>
  </si>
  <si>
    <t>21,13*1,1</t>
  </si>
  <si>
    <t>25</t>
  </si>
  <si>
    <t>622221031</t>
  </si>
  <si>
    <t>Montáž kontaktního zateplení vnějších stěn lepením a mechanickým kotvením TI z minerální vlny s podélnou orientací do zdiva a betonu tl přes 120 do 160 mm</t>
  </si>
  <si>
    <t>961590088</t>
  </si>
  <si>
    <t>" dle v.č. D.3.1.1-8 - ozn 4</t>
  </si>
  <si>
    <t>25,9*4,6</t>
  </si>
  <si>
    <t>-1,4*2,4*6</t>
  </si>
  <si>
    <t>-1,3*0,95</t>
  </si>
  <si>
    <t>-1,4*3,1</t>
  </si>
  <si>
    <t>11*1,6</t>
  </si>
  <si>
    <t>-1,5*1,5*2</t>
  </si>
  <si>
    <t>(4,05+1,9)*4,3</t>
  </si>
  <si>
    <t>Mezisoučet pohled SV</t>
  </si>
  <si>
    <t>(3,75+3,7)*4,3</t>
  </si>
  <si>
    <t>-1,0*2,1</t>
  </si>
  <si>
    <t>-1,25*1,8</t>
  </si>
  <si>
    <t>4,3*7,8</t>
  </si>
  <si>
    <t>-2,7*3,2</t>
  </si>
  <si>
    <t>-1,45*2,1</t>
  </si>
  <si>
    <t>(16,78+4,7+10,8)*7,9</t>
  </si>
  <si>
    <t>11,3*1,6</t>
  </si>
  <si>
    <t>-3,5*3,2</t>
  </si>
  <si>
    <t>-1,5*2,0</t>
  </si>
  <si>
    <t>-1,0*2,8</t>
  </si>
  <si>
    <t>-0,8*1,4*2</t>
  </si>
  <si>
    <t>-1,4*2,0*6</t>
  </si>
  <si>
    <t>-1,5*1,5</t>
  </si>
  <si>
    <t>-2,8*3,2</t>
  </si>
  <si>
    <t>-1,4*1,8</t>
  </si>
  <si>
    <t>-1,4*2,4*3</t>
  </si>
  <si>
    <t>-1,3*1,9*3</t>
  </si>
  <si>
    <t>-1,0*1,3*2</t>
  </si>
  <si>
    <t>Mezisoučet pohled JZ</t>
  </si>
  <si>
    <t>11,3*6,6</t>
  </si>
  <si>
    <t>-1,35*1,8</t>
  </si>
  <si>
    <t>-0,7*1,2*2</t>
  </si>
  <si>
    <t>-1,0*0,9</t>
  </si>
  <si>
    <t>-1,4*1,0</t>
  </si>
  <si>
    <t>Mezisoučet pohled JV</t>
  </si>
  <si>
    <t>26</t>
  </si>
  <si>
    <t>63151531</t>
  </si>
  <si>
    <t>deska tepelně izolační minerální kontaktních fasád podélné vlákno λ=0,036 tl 140mm</t>
  </si>
  <si>
    <t>-921284422</t>
  </si>
  <si>
    <t>498,352*1,05</t>
  </si>
  <si>
    <t>27</t>
  </si>
  <si>
    <t>622251101</t>
  </si>
  <si>
    <t>Příplatek k cenám kontaktního zateplení vnějších stěn za zápustnou montáž a použití tepelněizolačních zátek z polystyrenu</t>
  </si>
  <si>
    <t>-1881976931</t>
  </si>
  <si>
    <t>28</t>
  </si>
  <si>
    <t>622251105</t>
  </si>
  <si>
    <t>Příplatek k cenám kontaktního zateplení vnějších stěn za zápustnou montáž a použití použití tepelněizolačních zátek z minerální vlny</t>
  </si>
  <si>
    <t>1506275913</t>
  </si>
  <si>
    <t>29</t>
  </si>
  <si>
    <t>622251201.1</t>
  </si>
  <si>
    <t>Příplatek k cenám kontaktního zateplení vnějších stěn za použití bitumenového tmelu</t>
  </si>
  <si>
    <t>1120737468</t>
  </si>
  <si>
    <t>30</t>
  </si>
  <si>
    <t>622151021</t>
  </si>
  <si>
    <t>Penetrační akrylátový nátěr vnějších mozaikových tenkovrstvých omítek stěn</t>
  </si>
  <si>
    <t>-1043015272</t>
  </si>
  <si>
    <t>31</t>
  </si>
  <si>
    <t>622151011</t>
  </si>
  <si>
    <t>Penetrační silikátový nátěr vnějších pastovitých tenkovrstvých omítek stěn</t>
  </si>
  <si>
    <t>-634823248</t>
  </si>
  <si>
    <t>32</t>
  </si>
  <si>
    <t>629999011</t>
  </si>
  <si>
    <t>Příplatek k úpravám povrchů za provádění styku dvou barev nebo struktur na fasádě</t>
  </si>
  <si>
    <t>1326906078</t>
  </si>
  <si>
    <t>33</t>
  </si>
  <si>
    <t>622222051</t>
  </si>
  <si>
    <t>Montáž kontaktního zateplení vnějšího ostění, nadpraží nebo parapetu hl. špalety do 400 mm lepením desek z minerální vlny tl do 40 mm</t>
  </si>
  <si>
    <t>1232140339</t>
  </si>
  <si>
    <t>" dle v.č. D.3.1.1-8</t>
  </si>
  <si>
    <t>"ostění a nadpraží pohled SV</t>
  </si>
  <si>
    <t>(1,4+2,4*2)*6</t>
  </si>
  <si>
    <t>(1,3+0,95*2)</t>
  </si>
  <si>
    <t>(1,4+3,1*2)</t>
  </si>
  <si>
    <t>1,5*3*2</t>
  </si>
  <si>
    <t>"ostění a nadpraží pohled SZ</t>
  </si>
  <si>
    <t>(1,0+2,1*2)</t>
  </si>
  <si>
    <t>(1,25+1,8*2)</t>
  </si>
  <si>
    <t>(2,2+3,2*2)</t>
  </si>
  <si>
    <t>(2,6+3,2*2)</t>
  </si>
  <si>
    <t>(1,45+2,5*2)</t>
  </si>
  <si>
    <t>"ostění a nadpraží pohled JZ</t>
  </si>
  <si>
    <t>(3,5+3,2*2)</t>
  </si>
  <si>
    <t>1,5+2,0*2</t>
  </si>
  <si>
    <t>1,0+2,8*2</t>
  </si>
  <si>
    <t>(0,8+1,4*2)*2</t>
  </si>
  <si>
    <t>(1,4+2,0*2)*6</t>
  </si>
  <si>
    <t>1,5*3</t>
  </si>
  <si>
    <t>2,8+3,2*2</t>
  </si>
  <si>
    <t>1,4+1,8*2</t>
  </si>
  <si>
    <t>(1,4+2,4*2)*3</t>
  </si>
  <si>
    <t>(1,3+1,9*2)*3</t>
  </si>
  <si>
    <t>(1,0+1,3*2)*2</t>
  </si>
  <si>
    <t>"ostění a nadpraží pohled JV</t>
  </si>
  <si>
    <t>(2,7+3,2*2)</t>
  </si>
  <si>
    <t>(1,4+1,8*2)</t>
  </si>
  <si>
    <t>(0,7+1,2*2)*2</t>
  </si>
  <si>
    <t>(1,0+0,9*2)</t>
  </si>
  <si>
    <t>(1,4+1,0*2)</t>
  </si>
  <si>
    <t>"zateplení parapetů</t>
  </si>
  <si>
    <t>"pohled SV</t>
  </si>
  <si>
    <t>1,4*6</t>
  </si>
  <si>
    <t>1,3+1,5*2</t>
  </si>
  <si>
    <t>" pohled SZ</t>
  </si>
  <si>
    <t>1,25+2,2+2,6</t>
  </si>
  <si>
    <t>" pohled JZ</t>
  </si>
  <si>
    <t>3,5+1,5+0,8*2+1,4*6+1,5+2,8+1,4+1,4*3+1,3*3+1,0*2</t>
  </si>
  <si>
    <t>"  pohled JV</t>
  </si>
  <si>
    <t>2,7+1,4+0,72+1,4+1,0</t>
  </si>
  <si>
    <t>par+spa30</t>
  </si>
  <si>
    <t>34</t>
  </si>
  <si>
    <t>63140348</t>
  </si>
  <si>
    <t>deska tepelně izolační minerální kontaktních fasád podélné vlákno λ=0,041 tl 30mm</t>
  </si>
  <si>
    <t>-253254081</t>
  </si>
  <si>
    <t>spa30*0,4*1,1</t>
  </si>
  <si>
    <t>35</t>
  </si>
  <si>
    <t>28376438</t>
  </si>
  <si>
    <t>deska z polystyrénu XPS, hrana rovná a strukturovaný povrch 250kPa tl 30mm</t>
  </si>
  <si>
    <t>-1256594526</t>
  </si>
  <si>
    <t>par*0,4*1,1</t>
  </si>
  <si>
    <t>36</t>
  </si>
  <si>
    <t>622251231</t>
  </si>
  <si>
    <t>Montáž každé další kotvy přes 8 ks/m2 zápustné kotvení kontaktního zateplení vnějších stěn</t>
  </si>
  <si>
    <t>kus</t>
  </si>
  <si>
    <t>1903713986</t>
  </si>
  <si>
    <t xml:space="preserve">" předpoklad - bude upřesněno na stavbě zjišťovacím protokolem </t>
  </si>
  <si>
    <t>(615+45,8)*2</t>
  </si>
  <si>
    <t>1322</t>
  </si>
  <si>
    <t>37</t>
  </si>
  <si>
    <t>59051212</t>
  </si>
  <si>
    <t>hmoždinka ETA univerzální šroubovací fasádní s kovovým trnem pro montáž TI 8x60x175mm</t>
  </si>
  <si>
    <t>769773592</t>
  </si>
  <si>
    <t>38</t>
  </si>
  <si>
    <t>622252001</t>
  </si>
  <si>
    <t>Montáž profilů kontaktního zateplení připevněných mechanicky</t>
  </si>
  <si>
    <t>-17559118</t>
  </si>
  <si>
    <t>31+3*2+7,5" u zpevněných ploch</t>
  </si>
  <si>
    <t>39</t>
  </si>
  <si>
    <t>59051647</t>
  </si>
  <si>
    <t>profil zakládací Al tl 0,7mm pro ETICS pro izolant tl 100mm</t>
  </si>
  <si>
    <t>-609172212</t>
  </si>
  <si>
    <t>44,5*1,1</t>
  </si>
  <si>
    <t>40</t>
  </si>
  <si>
    <t>622252002</t>
  </si>
  <si>
    <t>Montáž profilů kontaktního zateplení lepených</t>
  </si>
  <si>
    <t>461216834</t>
  </si>
  <si>
    <t>" dle v. č. D.3.1.1-8</t>
  </si>
  <si>
    <t>7,8*11</t>
  </si>
  <si>
    <t>Mezisoučet</t>
  </si>
  <si>
    <t>par" výměra pro nadpraží s okapní hranou</t>
  </si>
  <si>
    <t xml:space="preserve">1,4+1,0+1,45+1,0 "dveře </t>
  </si>
  <si>
    <t>"přechod sokl/fasáda</t>
  </si>
  <si>
    <t>31*2+14,8*2</t>
  </si>
  <si>
    <t>Mezisoučet nadpraží</t>
  </si>
  <si>
    <t>0,4*2*(9+3+21+6)</t>
  </si>
  <si>
    <t>Mezisoučet  lišta napojení na par</t>
  </si>
  <si>
    <t>Mezisoučet apu</t>
  </si>
  <si>
    <t>41</t>
  </si>
  <si>
    <t>59051476</t>
  </si>
  <si>
    <t>profil začišťovací PVC 9mm s výztužnou tkaninou pro ostění ETICS</t>
  </si>
  <si>
    <t>-1407042840</t>
  </si>
  <si>
    <t>apu*1,1</t>
  </si>
  <si>
    <t>42</t>
  </si>
  <si>
    <t>59051486</t>
  </si>
  <si>
    <t>profil rohový PVC 15x15mm s výztužnou tkaninou š 100mm pro ETICS</t>
  </si>
  <si>
    <t>145286933</t>
  </si>
  <si>
    <t>rohy*1,1</t>
  </si>
  <si>
    <t>43</t>
  </si>
  <si>
    <t>59051510</t>
  </si>
  <si>
    <t>profil začišťovací s okapnicí PVC s výztužnou tkaninou pro nadpraží ETICS</t>
  </si>
  <si>
    <t>832358405</t>
  </si>
  <si>
    <t>rohokap*1,1</t>
  </si>
  <si>
    <t>44</t>
  </si>
  <si>
    <t>59051512</t>
  </si>
  <si>
    <t>profil začišťovací s okapnicí PVC s výztužnou tkaninou pro parapet ETICS</t>
  </si>
  <si>
    <t>642701178</t>
  </si>
  <si>
    <t>lispar*1,1</t>
  </si>
  <si>
    <t>45</t>
  </si>
  <si>
    <t>621251101</t>
  </si>
  <si>
    <t>Příplatek k cenám kontaktního zateplení podhledů za zápustnou montáž a použití  použití tepelněizolačních zátek z polystyrenu</t>
  </si>
  <si>
    <t>118324912</t>
  </si>
  <si>
    <t>46</t>
  </si>
  <si>
    <t>621251105</t>
  </si>
  <si>
    <t>Příplatek k cenám kontaktního zateplení podhledů za zápustnou montáž a použití  použití tepelněizolačních zátek z minerální vlny</t>
  </si>
  <si>
    <t>-1276645635</t>
  </si>
  <si>
    <t>21,13+498,352</t>
  </si>
  <si>
    <t>47</t>
  </si>
  <si>
    <t>622151001</t>
  </si>
  <si>
    <t>Penetrační akrylátový nátěr vnějších pastovitých tenkovrstvých omítek stěn</t>
  </si>
  <si>
    <t>1623868795</t>
  </si>
  <si>
    <t>48</t>
  </si>
  <si>
    <t>2144222603</t>
  </si>
  <si>
    <t>49</t>
  </si>
  <si>
    <t>622511112</t>
  </si>
  <si>
    <t>Tenkovrstvá akrylátová mozaiková střednězrnná omítka vnějších stěn</t>
  </si>
  <si>
    <t>355679627</t>
  </si>
  <si>
    <t>45,8" dle popisu projektu - SOKL OBJEKTU</t>
  </si>
  <si>
    <t>50</t>
  </si>
  <si>
    <t>622531012</t>
  </si>
  <si>
    <t>Tenkovrstvá silikonová zrnitá omítka zrnitost 1,5 mm vnějších stěn</t>
  </si>
  <si>
    <t>880111605</t>
  </si>
  <si>
    <t>" dle popisu projektu ozn 2+3+4</t>
  </si>
  <si>
    <t>21,13</t>
  </si>
  <si>
    <t>498,352</t>
  </si>
  <si>
    <t>95,6</t>
  </si>
  <si>
    <t>51</t>
  </si>
  <si>
    <t>9001</t>
  </si>
  <si>
    <t>Podrobná prohlídka stávajícího stavu po postavení lešení</t>
  </si>
  <si>
    <t>kpl</t>
  </si>
  <si>
    <t>-1973704134</t>
  </si>
  <si>
    <t>52</t>
  </si>
  <si>
    <t>9002</t>
  </si>
  <si>
    <t>Výtažné a odtrhové zkoušky</t>
  </si>
  <si>
    <t>305317937</t>
  </si>
  <si>
    <t>53</t>
  </si>
  <si>
    <t>9003</t>
  </si>
  <si>
    <t>Kontrola vlhkosti zdiva</t>
  </si>
  <si>
    <t>-634728615</t>
  </si>
  <si>
    <t>54</t>
  </si>
  <si>
    <t>978059641</t>
  </si>
  <si>
    <t>Odsekání a odebrání obkladů stěn z vnějších obkládaček plochy přes 1 m2</t>
  </si>
  <si>
    <t>1694389028</t>
  </si>
  <si>
    <t>55</t>
  </si>
  <si>
    <t>622335102</t>
  </si>
  <si>
    <t>Oprava cementové hladké omítky vnějších stěn v rozsahu přes 10 do 30 %</t>
  </si>
  <si>
    <t>-379907609</t>
  </si>
  <si>
    <t>56</t>
  </si>
  <si>
    <t>629991001</t>
  </si>
  <si>
    <t>Zakrytí podélných ploch fólií volně položenou</t>
  </si>
  <si>
    <t>1926052833</t>
  </si>
  <si>
    <t>57</t>
  </si>
  <si>
    <t>629991011</t>
  </si>
  <si>
    <t>Zakrytí výplní otvorů a svislých ploch fólií přilepenou lepící páskou</t>
  </si>
  <si>
    <t>-1687176142</t>
  </si>
  <si>
    <t>1,4*2,4*6</t>
  </si>
  <si>
    <t>1,3*0,95</t>
  </si>
  <si>
    <t>1,5*1,5*2</t>
  </si>
  <si>
    <t>1,4*3,1</t>
  </si>
  <si>
    <t>1,0*2,1</t>
  </si>
  <si>
    <t>1,25*1,8</t>
  </si>
  <si>
    <t>2,2*3,2</t>
  </si>
  <si>
    <t>2,7*3,2</t>
  </si>
  <si>
    <t>1,45*2,5</t>
  </si>
  <si>
    <t>3,5*3,2</t>
  </si>
  <si>
    <t>0,8*1,4*2</t>
  </si>
  <si>
    <t>1,4*2,0*6</t>
  </si>
  <si>
    <t>1,5*1,5</t>
  </si>
  <si>
    <t>1,5*2,0</t>
  </si>
  <si>
    <t>1,0*2,8</t>
  </si>
  <si>
    <t>2,8*3,2</t>
  </si>
  <si>
    <t>1,4*1,8</t>
  </si>
  <si>
    <t>1,4*2,4*3</t>
  </si>
  <si>
    <t>1,3*1,9*3</t>
  </si>
  <si>
    <t>1,0*1,3*2</t>
  </si>
  <si>
    <t>2,6*3,2</t>
  </si>
  <si>
    <t>1,0*0,9</t>
  </si>
  <si>
    <t>0,7*1,2*2</t>
  </si>
  <si>
    <t>1,4*1,0</t>
  </si>
  <si>
    <t>zakr*1,15</t>
  </si>
  <si>
    <t>58</t>
  </si>
  <si>
    <t>629995101</t>
  </si>
  <si>
    <t>Očištění vnějších ploch tlakovou vodou</t>
  </si>
  <si>
    <t>-1232753558</t>
  </si>
  <si>
    <t>59</t>
  </si>
  <si>
    <t>1522437769</t>
  </si>
  <si>
    <t>60</t>
  </si>
  <si>
    <t>629999031</t>
  </si>
  <si>
    <t>Příplatek k omítce vnějších povrchů za zvýšenou pracnost při ploše otvorů přes 45 do 65 %</t>
  </si>
  <si>
    <t>409040890</t>
  </si>
  <si>
    <t>61</t>
  </si>
  <si>
    <t>637111112</t>
  </si>
  <si>
    <t>Okapový chodník ze štěrkopísku tl 150 mm s udusáním</t>
  </si>
  <si>
    <t>1241572359</t>
  </si>
  <si>
    <t>" zásyp po izolaci soklu kolem KZS</t>
  </si>
  <si>
    <t>62</t>
  </si>
  <si>
    <t>637211321</t>
  </si>
  <si>
    <t>Okapový chodník z betonových vymývaných dlaždic do tl 50 mm kladených do písku se zalitím spár MC</t>
  </si>
  <si>
    <t>2074830883</t>
  </si>
  <si>
    <t>" nový okap chodník</t>
  </si>
  <si>
    <t>63</t>
  </si>
  <si>
    <t>644941112</t>
  </si>
  <si>
    <t>Osazování ventilačních mřížek velikosti přes 150 x 200 do 300 x 300 mm</t>
  </si>
  <si>
    <t>1908758123</t>
  </si>
  <si>
    <t>5+1 " dle tabulky výrobků pozice A1 a A2</t>
  </si>
  <si>
    <t>64</t>
  </si>
  <si>
    <t>56245640</t>
  </si>
  <si>
    <t>mřížka větrací kruhová plast se síťovinou 160mm</t>
  </si>
  <si>
    <t>101705997</t>
  </si>
  <si>
    <t>65</t>
  </si>
  <si>
    <t>56245644</t>
  </si>
  <si>
    <t>mřížka větrací kruhová plast se síťovinou 125mm</t>
  </si>
  <si>
    <t>-1867176522</t>
  </si>
  <si>
    <t>66</t>
  </si>
  <si>
    <t>644941121</t>
  </si>
  <si>
    <t>Montáž průchodky k větrací mřížce se zhotovením otvoru v tepelné izolaci</t>
  </si>
  <si>
    <t>1502057570</t>
  </si>
  <si>
    <t>67</t>
  </si>
  <si>
    <t>28377610</t>
  </si>
  <si>
    <t>tvarovka průchodka pro drenážní nopové fólie</t>
  </si>
  <si>
    <t>-1080057437</t>
  </si>
  <si>
    <t>30*0,2 'Přepočtené koeficientem množství</t>
  </si>
  <si>
    <t>Ostatní konstrukce a práce, bourání</t>
  </si>
  <si>
    <t>68</t>
  </si>
  <si>
    <t>941111132</t>
  </si>
  <si>
    <t>Montáž lešení řadového trubkového lehkého s podlahami zatížení do 200 kg/m2 š přes 1,2 do 1,5 m v přes 10 do 25 m</t>
  </si>
  <si>
    <t>476850014</t>
  </si>
  <si>
    <t>" dle popisu v. č. D.3.1.1-D.3.1.8</t>
  </si>
  <si>
    <t>32*6</t>
  </si>
  <si>
    <t>16*8</t>
  </si>
  <si>
    <t>32*8,5</t>
  </si>
  <si>
    <t>69</t>
  </si>
  <si>
    <t>941111232</t>
  </si>
  <si>
    <t>Příplatek k lešení řadovému trubkovému lehkému s podlahami š 1,5 m v 25 m za první a ZKD den použití</t>
  </si>
  <si>
    <t>-1192159495</t>
  </si>
  <si>
    <t>leseni*120</t>
  </si>
  <si>
    <t>70</t>
  </si>
  <si>
    <t>941111832</t>
  </si>
  <si>
    <t>Demontáž lešení řadového trubkového lehkého s podlahami zatížení do 200 kg/m2 š přes 1,2 do 1,5 m v přes 10 do 25 m</t>
  </si>
  <si>
    <t>565993892</t>
  </si>
  <si>
    <t>71</t>
  </si>
  <si>
    <t>944511111</t>
  </si>
  <si>
    <t>Montáž ochranné sítě z textilie z umělých vláken</t>
  </si>
  <si>
    <t>-320846298</t>
  </si>
  <si>
    <t>72</t>
  </si>
  <si>
    <t>944511211</t>
  </si>
  <si>
    <t>Příplatek k ochranné síti za první a ZKD den použití</t>
  </si>
  <si>
    <t>1918036869</t>
  </si>
  <si>
    <t>73</t>
  </si>
  <si>
    <t>944511811</t>
  </si>
  <si>
    <t>Demontáž ochranné sítě z textilie z umělých vláken</t>
  </si>
  <si>
    <t>-1820423715</t>
  </si>
  <si>
    <t>74</t>
  </si>
  <si>
    <t>944711111</t>
  </si>
  <si>
    <t>Montáž záchytné stříšky š do 1,5 m</t>
  </si>
  <si>
    <t>101543690</t>
  </si>
  <si>
    <t>u vstupů</t>
  </si>
  <si>
    <t>75</t>
  </si>
  <si>
    <t>944711211</t>
  </si>
  <si>
    <t>Příplatek k záchytné stříšce š přes do 1,5 m za první a ZKD den použití</t>
  </si>
  <si>
    <t>-859365071</t>
  </si>
  <si>
    <t>32*120</t>
  </si>
  <si>
    <t>76</t>
  </si>
  <si>
    <t>944711811</t>
  </si>
  <si>
    <t>Demontáž záchytné stříšky š přes do 1,5 m</t>
  </si>
  <si>
    <t>843808518</t>
  </si>
  <si>
    <t>77</t>
  </si>
  <si>
    <t>978036141</t>
  </si>
  <si>
    <t>Otlučení (osekání) cementových omítek vnějších ploch v rozsahu přes 10 do 30 %</t>
  </si>
  <si>
    <t>-408512229</t>
  </si>
  <si>
    <t>25,6*4,6</t>
  </si>
  <si>
    <t>10,7*1,6</t>
  </si>
  <si>
    <t>(3,75+1,6)*4,3</t>
  </si>
  <si>
    <t xml:space="preserve">Mezisoučet pohled SV - vstup </t>
  </si>
  <si>
    <t>(3,45+3,4)*4,3</t>
  </si>
  <si>
    <t>3,85*6,3</t>
  </si>
  <si>
    <t>4,0*7,8</t>
  </si>
  <si>
    <t>-1,45*2,5</t>
  </si>
  <si>
    <t>0,2*7,8</t>
  </si>
  <si>
    <t>(16,38+4,3+10,5)*7,9</t>
  </si>
  <si>
    <t>11,025*6,6</t>
  </si>
  <si>
    <t>11,025*1,6</t>
  </si>
  <si>
    <t>Mezisoučet SOKL</t>
  </si>
  <si>
    <t>(1,4+2,4*2)*6*0,2</t>
  </si>
  <si>
    <t>(1,3+0,95*2)*0,2</t>
  </si>
  <si>
    <t>(1,4+3,1*2)*0,2</t>
  </si>
  <si>
    <t>1,5*3*2*0,2</t>
  </si>
  <si>
    <t>(1,0+2,1*2)*0,2</t>
  </si>
  <si>
    <t>(1,25+1,8*2)*0,2</t>
  </si>
  <si>
    <t>(2,2+3,2*2)*0,2</t>
  </si>
  <si>
    <t>(2,6+3,2*2)*0,2</t>
  </si>
  <si>
    <t>(1,45+2,5*2)*0,2</t>
  </si>
  <si>
    <t>(3,5+3,2*2)*0,2</t>
  </si>
  <si>
    <t>(0,8+1,4*2)*2*0,2</t>
  </si>
  <si>
    <t>(1,4+2,4*2)*3*0,2</t>
  </si>
  <si>
    <t>(2,8+3,2*2)*0,2</t>
  </si>
  <si>
    <t>(1,4+2,0*2)*6*0,2</t>
  </si>
  <si>
    <t>(1,0+3,1*2)*0,2</t>
  </si>
  <si>
    <t>1,5*3*0,2</t>
  </si>
  <si>
    <t>(1,5+2,0*2)*0,2</t>
  </si>
  <si>
    <t>(1,3+1,9*2)*3*0,2</t>
  </si>
  <si>
    <t>(1,4+1,8*2)*0,2</t>
  </si>
  <si>
    <t>(1,0+1,3*2)*3*0,2</t>
  </si>
  <si>
    <t>(2,7+3,2*2)*0,2</t>
  </si>
  <si>
    <t>(0,7+1,2*2)*2*0,2</t>
  </si>
  <si>
    <t>(1,0+0,9*2)*0,2</t>
  </si>
  <si>
    <t>(1,4+1,0*2)*0,2</t>
  </si>
  <si>
    <t>78</t>
  </si>
  <si>
    <t>985311-R11</t>
  </si>
  <si>
    <t xml:space="preserve">Trhová zkoušky </t>
  </si>
  <si>
    <t>sada</t>
  </si>
  <si>
    <t>CS vlastní</t>
  </si>
  <si>
    <t>-1273869430</t>
  </si>
  <si>
    <t>Poznámka k položce:_x000D_
kompletní provedení vč. přesunu hmot a stavebních přípomocí</t>
  </si>
  <si>
    <t>997</t>
  </si>
  <si>
    <t>Přesun sutě</t>
  </si>
  <si>
    <t>79</t>
  </si>
  <si>
    <t>997006002</t>
  </si>
  <si>
    <t>Třídění stavebního odpadu na jednotlivé druhy</t>
  </si>
  <si>
    <t>752655607</t>
  </si>
  <si>
    <t>80</t>
  </si>
  <si>
    <t>997013152</t>
  </si>
  <si>
    <t>Vnitrostaveništní doprava suti a vybouraných hmot pro budovy v přes 6 do 9 m s omezením mechanizace</t>
  </si>
  <si>
    <t>68746996</t>
  </si>
  <si>
    <t>81</t>
  </si>
  <si>
    <t>997013501</t>
  </si>
  <si>
    <t>Odvoz suti a vybouraných hmot na skládku nebo meziskládku do 1 km se složením</t>
  </si>
  <si>
    <t>-282488083</t>
  </si>
  <si>
    <t>82</t>
  </si>
  <si>
    <t>997013509</t>
  </si>
  <si>
    <t>Příplatek k odvozu suti a vybouraných hmot na skládku ZKD 1 km přes 1 km</t>
  </si>
  <si>
    <t>1279481002</t>
  </si>
  <si>
    <t>28,894*10 'Přepočtené koeficientem množství</t>
  </si>
  <si>
    <t>83</t>
  </si>
  <si>
    <t>997013631</t>
  </si>
  <si>
    <t>Poplatek za uložení na skládce (skládkovné) stavebního odpadu směsného kód odpadu 17 09 04</t>
  </si>
  <si>
    <t>1488943664</t>
  </si>
  <si>
    <t>998</t>
  </si>
  <si>
    <t>Přesun hmot</t>
  </si>
  <si>
    <t>84</t>
  </si>
  <si>
    <t>998017002</t>
  </si>
  <si>
    <t>Přesun hmot s omezením mechanizace pro budovy v přes 6 do 12 m</t>
  </si>
  <si>
    <t>1020098438</t>
  </si>
  <si>
    <t>PSV</t>
  </si>
  <si>
    <t>Práce a dodávky PSV</t>
  </si>
  <si>
    <t>711</t>
  </si>
  <si>
    <t>Izolace proti vodě, vlhkosti a plynům</t>
  </si>
  <si>
    <t>85</t>
  </si>
  <si>
    <t>711161115</t>
  </si>
  <si>
    <t>Izolace proti zemní vlhkosti nopovou fólií vodorovná, nopek v 20,0 mm, tl do 1,0 mm</t>
  </si>
  <si>
    <t>924833005</t>
  </si>
  <si>
    <t>(31+14,8+7,5)*1,1" izolace soklu kde KZS je zataženo pod terén</t>
  </si>
  <si>
    <t>86</t>
  </si>
  <si>
    <t>711161384</t>
  </si>
  <si>
    <t>Izolace proti zemní vlhkosti nopovou fólií ukončení provětrávací lištou</t>
  </si>
  <si>
    <t>-84979669</t>
  </si>
  <si>
    <t>(31+14,8+7,5)*1,5" izolace soklu kde KZS je zataženo pod terén</t>
  </si>
  <si>
    <t>87</t>
  </si>
  <si>
    <t>711493121</t>
  </si>
  <si>
    <t>Izolace proti podpovrchové a tlakové vodě svislá těsnicí hmotou dvousložkovou na bázi cementu</t>
  </si>
  <si>
    <t>-1179414123</t>
  </si>
  <si>
    <t>sokl</t>
  </si>
  <si>
    <t xml:space="preserve">(31+14,8+7,5)*0,5 </t>
  </si>
  <si>
    <t>88</t>
  </si>
  <si>
    <t>998711102</t>
  </si>
  <si>
    <t>Přesun hmot tonážní pro izolace proti vodě, vlhkosti a plynům v objektech v přes 6 do 12 m</t>
  </si>
  <si>
    <t>1136346825</t>
  </si>
  <si>
    <t>713</t>
  </si>
  <si>
    <t>Izolace tepelné</t>
  </si>
  <si>
    <t>89</t>
  </si>
  <si>
    <t>713131141</t>
  </si>
  <si>
    <t>Montáž izolace tepelné stěn a základů lepením celoplošně rohoží, pásů, dílců, desek</t>
  </si>
  <si>
    <t>-1432156091</t>
  </si>
  <si>
    <t>90</t>
  </si>
  <si>
    <t>28375930</t>
  </si>
  <si>
    <t>deska EPS 70 fasádní ?=0,039 tl 20mm</t>
  </si>
  <si>
    <t>-705869650</t>
  </si>
  <si>
    <t>91</t>
  </si>
  <si>
    <t>998713102</t>
  </si>
  <si>
    <t>Přesun hmot tonážní pro izolace tepelné v objektech v přes 6 do 12 m</t>
  </si>
  <si>
    <t>822313811</t>
  </si>
  <si>
    <t>741</t>
  </si>
  <si>
    <t>Elektroinstalace - silnoproud</t>
  </si>
  <si>
    <t>92</t>
  </si>
  <si>
    <t>741-R01</t>
  </si>
  <si>
    <t>Přesazení svodů hromosvodu ozn. E2. Kompletní provedení vč. přesunu hmot.</t>
  </si>
  <si>
    <t>892645834</t>
  </si>
  <si>
    <t>Poznámka k položce:_x000D_
výměna kotvení, přesvorkování apod...vč. všech souvisejících prací _x000D_
kompletní provedení vč. přesunu hmot a stavebních přípomocí</t>
  </si>
  <si>
    <t>1"dle tabulky výrobků pozice E2</t>
  </si>
  <si>
    <t>93</t>
  </si>
  <si>
    <t>741-R02</t>
  </si>
  <si>
    <t>Přesazení svítidla dle popisu projektu ozn. E1. Kompletní provedení vč. přesunu hmot.</t>
  </si>
  <si>
    <t>806718921</t>
  </si>
  <si>
    <t xml:space="preserve">Poznámka k položce:_x000D_
kompletní provedení vč. přesunu hmot a stavebních přípomocí_x000D_
</t>
  </si>
  <si>
    <t>5"dle tabulky výrobků pozice E1</t>
  </si>
  <si>
    <t>762</t>
  </si>
  <si>
    <t>Konstrukce tesařské</t>
  </si>
  <si>
    <t>94</t>
  </si>
  <si>
    <t>762811922</t>
  </si>
  <si>
    <t>Vyřezání části záklopu nebo podbíjení stropu z prken tl do 32 mm pl jednotlivě přes 0,25 do 1 m2</t>
  </si>
  <si>
    <t>1531295505</t>
  </si>
  <si>
    <t xml:space="preserve">" přesné množství se upřesní na stavbě zjišťovacím protokolem a bude fakturováno dle skutečnosti </t>
  </si>
  <si>
    <t xml:space="preserve">" výměna poškozeného podbití </t>
  </si>
  <si>
    <t>(17*2+33*2)*2*0,45</t>
  </si>
  <si>
    <t>95</t>
  </si>
  <si>
    <t>762841952</t>
  </si>
  <si>
    <t>Doplnění části podbíjení palubkami pl jednotlivě přes 0,25 do 1 m2</t>
  </si>
  <si>
    <t>1917181544</t>
  </si>
  <si>
    <t>(17*2+33*2)*2*(0,9)*0,45</t>
  </si>
  <si>
    <t>96</t>
  </si>
  <si>
    <t>762895000</t>
  </si>
  <si>
    <t>Spojovací prostředky pro montáž záklopu, stropnice a podbíjení</t>
  </si>
  <si>
    <t>-884956988</t>
  </si>
  <si>
    <t>8,1</t>
  </si>
  <si>
    <t>97</t>
  </si>
  <si>
    <t>998762102</t>
  </si>
  <si>
    <t>Přesun hmot tonážní pro kce tesařské v objektech v přes 6 do 12 m</t>
  </si>
  <si>
    <t>1493243271</t>
  </si>
  <si>
    <t>764</t>
  </si>
  <si>
    <t>Konstrukce klempířské</t>
  </si>
  <si>
    <t>98</t>
  </si>
  <si>
    <t>764002851</t>
  </si>
  <si>
    <t>Demontáž oplechování parapetů do suti</t>
  </si>
  <si>
    <t>-749574373</t>
  </si>
  <si>
    <t>99</t>
  </si>
  <si>
    <t>764002861</t>
  </si>
  <si>
    <t>Demontáž oplechování říms a ozdobných prvků do suti</t>
  </si>
  <si>
    <t>199131141</t>
  </si>
  <si>
    <t>11*2" odskok fasády</t>
  </si>
  <si>
    <t>100</t>
  </si>
  <si>
    <t>764216645</t>
  </si>
  <si>
    <t>Oplechování rovných parapetů celoplošně lepené z Pz s povrchovou úpravou rš 400 mm</t>
  </si>
  <si>
    <t>-711679096</t>
  </si>
  <si>
    <t>"dle výpisu klempířských výrobků  pozice K1-9</t>
  </si>
  <si>
    <t>0,67</t>
  </si>
  <si>
    <t>0,68</t>
  </si>
  <si>
    <t>0,81*2</t>
  </si>
  <si>
    <t>0,99*2</t>
  </si>
  <si>
    <t>1,25</t>
  </si>
  <si>
    <t>1,26*3</t>
  </si>
  <si>
    <t>1,28</t>
  </si>
  <si>
    <t>1,305</t>
  </si>
  <si>
    <t>1,33</t>
  </si>
  <si>
    <t>"dle výpisu klempířských výrobků  pozice K11-K26</t>
  </si>
  <si>
    <t>1,35*2</t>
  </si>
  <si>
    <t>1,37</t>
  </si>
  <si>
    <t>1,385*4</t>
  </si>
  <si>
    <t>1,4</t>
  </si>
  <si>
    <t>1,405</t>
  </si>
  <si>
    <t>1,415</t>
  </si>
  <si>
    <t>1,445</t>
  </si>
  <si>
    <t>1,47*2</t>
  </si>
  <si>
    <t>1,475</t>
  </si>
  <si>
    <t>1,49</t>
  </si>
  <si>
    <t>1,5</t>
  </si>
  <si>
    <t>2,195</t>
  </si>
  <si>
    <t>2,63*2</t>
  </si>
  <si>
    <t>2,81</t>
  </si>
  <si>
    <t>3,48</t>
  </si>
  <si>
    <t>1,0</t>
  </si>
  <si>
    <t>"dle výpisu klempířských výrobků  pozice K10 RŠ 360</t>
  </si>
  <si>
    <t>1,34*2</t>
  </si>
  <si>
    <t>101</t>
  </si>
  <si>
    <t>764218624</t>
  </si>
  <si>
    <t>Oplechování rovné římsy celoplošně lepené z Pz s upraveným povrchem rš 330 mm</t>
  </si>
  <si>
    <t>-2077197607</t>
  </si>
  <si>
    <t>11*2 "dle výpisu klempířských výrobků  pozice K27</t>
  </si>
  <si>
    <t>102</t>
  </si>
  <si>
    <t>7645081-R1</t>
  </si>
  <si>
    <t>Demontáž a zpětná montáž svodů po zateplení objektu. Kompletní provedení vč. přesunu hmot.</t>
  </si>
  <si>
    <t>284735528</t>
  </si>
  <si>
    <t>K-28</t>
  </si>
  <si>
    <t>8,1*7 " dle v.č .D.3.1.8 - BUDE UPŘESNĚNO NA STAVBĚ ZJIŠŤOVACÍM PROTOKOLEM</t>
  </si>
  <si>
    <t>103</t>
  </si>
  <si>
    <t>998764102</t>
  </si>
  <si>
    <t>Přesun hmot tonážní pro konstrukce klempířské v objektech v přes 6 do 12 m</t>
  </si>
  <si>
    <t>1689638421</t>
  </si>
  <si>
    <t>766</t>
  </si>
  <si>
    <t>Konstrukce truhlářské</t>
  </si>
  <si>
    <t>104</t>
  </si>
  <si>
    <t>766421821</t>
  </si>
  <si>
    <t>Demontáž truhlářského obložení podhledů z palubek</t>
  </si>
  <si>
    <t>-1042705547</t>
  </si>
  <si>
    <t xml:space="preserve">" demontáž kastle </t>
  </si>
  <si>
    <t>(1,6+0,9*2)*1,1</t>
  </si>
  <si>
    <t>1,6*0,9</t>
  </si>
  <si>
    <t>105</t>
  </si>
  <si>
    <t>766423113</t>
  </si>
  <si>
    <t>Montáž obložení podhledů členitých palubkami z měkkého dřeva š přes 80 do 100 mm</t>
  </si>
  <si>
    <t>453835189</t>
  </si>
  <si>
    <t xml:space="preserve">5,5 " nové podbití kastle </t>
  </si>
  <si>
    <t>106</t>
  </si>
  <si>
    <t>61191120</t>
  </si>
  <si>
    <t>palubky obkladové smrk profil klasický 12,5x96mm jakost A/B</t>
  </si>
  <si>
    <t>-2010498689</t>
  </si>
  <si>
    <t>5,5*1,2</t>
  </si>
  <si>
    <t>107</t>
  </si>
  <si>
    <t>766427112</t>
  </si>
  <si>
    <t>Montáž obložení podhledů podkladového roštu</t>
  </si>
  <si>
    <t>-1758201569</t>
  </si>
  <si>
    <t xml:space="preserve">15" doplnění roštu </t>
  </si>
  <si>
    <t>108</t>
  </si>
  <si>
    <t>60514114</t>
  </si>
  <si>
    <t>řezivo jehličnaté lať impregnovaná dl 4 m</t>
  </si>
  <si>
    <t>-420433259</t>
  </si>
  <si>
    <t>0,11</t>
  </si>
  <si>
    <t>109</t>
  </si>
  <si>
    <t>998766102</t>
  </si>
  <si>
    <t>Přesun hmot tonážní pro kce truhlářské v objektech v přes 6 do 12 m</t>
  </si>
  <si>
    <t>1707464695</t>
  </si>
  <si>
    <t>783</t>
  </si>
  <si>
    <t>Dokončovací práce - nátěry</t>
  </si>
  <si>
    <t>110</t>
  </si>
  <si>
    <t>783101201</t>
  </si>
  <si>
    <t>Hrubé obroušení podkladu truhlářských konstrukcí před provedením nátěru</t>
  </si>
  <si>
    <t>-1424369905</t>
  </si>
  <si>
    <t xml:space="preserve">" kastle </t>
  </si>
  <si>
    <t xml:space="preserve">" podbití </t>
  </si>
  <si>
    <t>(17*2+33*2)*2*0,9</t>
  </si>
  <si>
    <t>111</t>
  </si>
  <si>
    <t>783114101</t>
  </si>
  <si>
    <t>Základní jednonásobný syntetický nátěr truhlářských konstrukcí</t>
  </si>
  <si>
    <t>500059159</t>
  </si>
  <si>
    <t>112</t>
  </si>
  <si>
    <t>783117101</t>
  </si>
  <si>
    <t>Krycí jednonásobný syntetický nátěr truhlářských konstrukcí</t>
  </si>
  <si>
    <t>-1744169330</t>
  </si>
  <si>
    <t xml:space="preserve">185,18*2" 2 nátery </t>
  </si>
  <si>
    <t>HZS</t>
  </si>
  <si>
    <t>Hodinové zúčtovací sazby</t>
  </si>
  <si>
    <t>113</t>
  </si>
  <si>
    <t>HZS1291</t>
  </si>
  <si>
    <t>Hodinová zúčtovací sazba pomocný stavební dělník</t>
  </si>
  <si>
    <t>hod</t>
  </si>
  <si>
    <t>512</t>
  </si>
  <si>
    <t>316342505</t>
  </si>
  <si>
    <t>sejmutí doplňkových komponentů fasády a pomocné práce při jejich montáži zpět</t>
  </si>
  <si>
    <t xml:space="preserve">odstranění jiných nežadoucích prvků na fasádě </t>
  </si>
  <si>
    <t xml:space="preserve">02 - Výměna výplní otvorů </t>
  </si>
  <si>
    <t xml:space="preserve">    767 - Konstrukce zámečnické</t>
  </si>
  <si>
    <t xml:space="preserve">    784 - Dokončovací práce - malby</t>
  </si>
  <si>
    <t>612325302</t>
  </si>
  <si>
    <t>Vápenocementová štuková omítka ostění nebo nadpraží</t>
  </si>
  <si>
    <t>749470371</t>
  </si>
  <si>
    <t>" práce spojené s výměnou okenních výplní  - cca pruh 50 cm kolem dveří</t>
  </si>
  <si>
    <t>(2,63*2+3,2*2)*2</t>
  </si>
  <si>
    <t>2,81*2+3,2*2</t>
  </si>
  <si>
    <t>2,195*2+3,2</t>
  </si>
  <si>
    <t>3,48*3,2</t>
  </si>
  <si>
    <t>54,066*0,5</t>
  </si>
  <si>
    <t>619991001</t>
  </si>
  <si>
    <t>Zakrytí podlah fólií přilepenou lepící páskou</t>
  </si>
  <si>
    <t>-203225280</t>
  </si>
  <si>
    <t>80" práce spojené s výměnou výplní otvorů</t>
  </si>
  <si>
    <t>619991011</t>
  </si>
  <si>
    <t>Obalení konstrukcí a prvků fólií přilepenou lepící páskou</t>
  </si>
  <si>
    <t>-368218724</t>
  </si>
  <si>
    <t>50" práce spojené s výměnou výplní otvorů</t>
  </si>
  <si>
    <t>619991021</t>
  </si>
  <si>
    <t>Oblepení rámů a keramických soklů lepící páskou</t>
  </si>
  <si>
    <t>-1239864728</t>
  </si>
  <si>
    <t xml:space="preserve">Poznámka k položce:_x000D_
" přesné množství se upřesní na stavbě zjišťovacím protokolem a bude fakturováno dle skutečnosti </t>
  </si>
  <si>
    <t>586377277</t>
  </si>
  <si>
    <t xml:space="preserve">" práce spojené s výměnou okenních výplní  </t>
  </si>
  <si>
    <t>622143003</t>
  </si>
  <si>
    <t>Montáž omítkových plastových nebo pozinkovaných rohových profilů s tkaninou</t>
  </si>
  <si>
    <t>75387356</t>
  </si>
  <si>
    <t>lišta rohová PVC 10/15cm s tkaninou</t>
  </si>
  <si>
    <t>1065259258</t>
  </si>
  <si>
    <t>55*1,1</t>
  </si>
  <si>
    <t>622143004</t>
  </si>
  <si>
    <t>Montáž omítkových samolepících začišťovacích profilů pro spojení s okenním rámem</t>
  </si>
  <si>
    <t>1084940590</t>
  </si>
  <si>
    <t>(2,63+3,2*2)*2</t>
  </si>
  <si>
    <t>2,81+3,2*2</t>
  </si>
  <si>
    <t>2,195+3,2*2</t>
  </si>
  <si>
    <t>3,48+3,2*2</t>
  </si>
  <si>
    <t>profil okenní začišťovací se sklovláknitou armovací tkaninou 9 mm/2,4 m</t>
  </si>
  <si>
    <t>-1867599814</t>
  </si>
  <si>
    <t>45,745*1,1</t>
  </si>
  <si>
    <t>949101111</t>
  </si>
  <si>
    <t>Lešení pomocné pro objekty pozemních staveb s lešeňovou podlahou v do 1,9 m zatížení do 150 kg/m2</t>
  </si>
  <si>
    <t>486378896</t>
  </si>
  <si>
    <t>952901111</t>
  </si>
  <si>
    <t>Vyčištění budov bytové a občanské výstavby při výšce podlaží do 4 m</t>
  </si>
  <si>
    <t>-991726837</t>
  </si>
  <si>
    <t>80"práce spojené s výměnou výplní otvorů</t>
  </si>
  <si>
    <t>968062355</t>
  </si>
  <si>
    <t>Vybourání dřevěných rámů oken dvojitých včetně křídel pl do 2 m2</t>
  </si>
  <si>
    <t>-217919576</t>
  </si>
  <si>
    <t>2,63*3,2*2</t>
  </si>
  <si>
    <t>2,81*3,2</t>
  </si>
  <si>
    <t>2,195*3,2</t>
  </si>
  <si>
    <t>978013191</t>
  </si>
  <si>
    <t>Otlučení (osekání) vnitřní vápenné nebo vápenocementové omítky stěn v rozsahu přes 50 do 100 %</t>
  </si>
  <si>
    <t>-1869554997</t>
  </si>
  <si>
    <t>-318818938</t>
  </si>
  <si>
    <t>997013214</t>
  </si>
  <si>
    <t>Vnitrostaveništní doprava suti a vybouraných hmot pro budovy v do 15 m ručně</t>
  </si>
  <si>
    <t>224571436</t>
  </si>
  <si>
    <t>-1497624251</t>
  </si>
  <si>
    <t>-314100101</t>
  </si>
  <si>
    <t>3,971*19 'Přepočtené koeficientem množství</t>
  </si>
  <si>
    <t>Poplatek za uložení na skládce (skládkovné) stavebního odpadu směsného</t>
  </si>
  <si>
    <t>-1238214829</t>
  </si>
  <si>
    <t xml:space="preserve">Poznámka k položce:_x000D_
v případě že se při realizaci zjistí jiný druh odpadu, bude po odsouhlasení účtováno dle skutečnosti </t>
  </si>
  <si>
    <t>998018003</t>
  </si>
  <si>
    <t>Přesun hmot ruční pro budovy v do 24 m</t>
  </si>
  <si>
    <t>1604676499</t>
  </si>
  <si>
    <t>767</t>
  </si>
  <si>
    <t>Konstrukce zámečnické</t>
  </si>
  <si>
    <t>7676-R101</t>
  </si>
  <si>
    <t>Dodávka a montáž nové okno Al dle popisu PD ozn O1</t>
  </si>
  <si>
    <t>-1792078282</t>
  </si>
  <si>
    <t>2 "součástí dodávky jsou i vnitřní parapety a související prvky pro kompletní dodávku okna - vše dle popisu PD</t>
  </si>
  <si>
    <t>7676-R102</t>
  </si>
  <si>
    <t>Dodávka a montáž nové okno Al dle popisu PD ozn O2</t>
  </si>
  <si>
    <t>472705174</t>
  </si>
  <si>
    <t>1 "součástí dodávky jsou i vnitřní parapety a související prvky pro kompletní dodávku okna - vše dle popisu PD</t>
  </si>
  <si>
    <t>7676-R103</t>
  </si>
  <si>
    <t>Dodávka a montáž nové okno Al dle popisu PD ozn O3</t>
  </si>
  <si>
    <t>1629400935</t>
  </si>
  <si>
    <t>7676-R104</t>
  </si>
  <si>
    <t>Dodávka a montáž nové okno Al dle popisu PD ozn O4</t>
  </si>
  <si>
    <t>1048196089</t>
  </si>
  <si>
    <t>784</t>
  </si>
  <si>
    <t>Dokončovací práce - malby</t>
  </si>
  <si>
    <t>784181121</t>
  </si>
  <si>
    <t>Hloubková jednonásobná penetrace podkladu v místnostech výšky do 3,80 m</t>
  </si>
  <si>
    <t>-1694681932</t>
  </si>
  <si>
    <t>" práce spojené s výměnou okenních výplní  - cca pruh 150 cm kolem dveří</t>
  </si>
  <si>
    <t>55*1,5</t>
  </si>
  <si>
    <t>784211101</t>
  </si>
  <si>
    <t>Dvojnásobné bílé malby ze směsí za mokra výborně oděruvzdorných v místnostech v do 3,80 m</t>
  </si>
  <si>
    <t>-639260486</t>
  </si>
  <si>
    <t>VRN - Vedlejší rozpočtové náklady</t>
  </si>
  <si>
    <t>013254000</t>
  </si>
  <si>
    <t>Dokumentace skutečného provedení stavby</t>
  </si>
  <si>
    <t>Kč</t>
  </si>
  <si>
    <t>1024</t>
  </si>
  <si>
    <t>633923248</t>
  </si>
  <si>
    <t>020001000</t>
  </si>
  <si>
    <t>Příprava staveniště</t>
  </si>
  <si>
    <t>-455800244</t>
  </si>
  <si>
    <t>030001000</t>
  </si>
  <si>
    <t>Zařízení staveniště</t>
  </si>
  <si>
    <t>-28301605</t>
  </si>
  <si>
    <t>Poznámka k položce:_x000D_
Náklady spojené s vybudováním, provozem a likvidací zařízení staveniště, manipulační a zdvihací technika dle zvyklostí dodavatele</t>
  </si>
  <si>
    <t>034103000</t>
  </si>
  <si>
    <t>Oplocení staveniště</t>
  </si>
  <si>
    <t>780114752</t>
  </si>
  <si>
    <t>039002000</t>
  </si>
  <si>
    <t>Zrušení zařízení staveniště</t>
  </si>
  <si>
    <t>-667618584</t>
  </si>
  <si>
    <t>043002000</t>
  </si>
  <si>
    <t>Zkoušky a ostatní měření</t>
  </si>
  <si>
    <t>1322061225</t>
  </si>
  <si>
    <t>070001000</t>
  </si>
  <si>
    <t>Provozní vlivy</t>
  </si>
  <si>
    <t>CS ÚRS 2018 01</t>
  </si>
  <si>
    <t>-167314479</t>
  </si>
  <si>
    <t>Poznámka k položce:_x000D_
Náklady na opatření proti poškození cizího majetku a vnitřních prostor stavby, součinnost s vlastníky stavbou dotčených prostor</t>
  </si>
  <si>
    <t>090001000</t>
  </si>
  <si>
    <t>Ostatní náklady</t>
  </si>
  <si>
    <t>-617460136</t>
  </si>
  <si>
    <t xml:space="preserve">Poznámka k položce:_x000D_
Náklady spojené s dodávkou energie, opatření na dodržování technologických předpisů ochrana sousedních pozemků </t>
  </si>
  <si>
    <t>SEZNAM FIGUR</t>
  </si>
  <si>
    <t>Výměra</t>
  </si>
  <si>
    <t xml:space="preserve"> 01</t>
  </si>
  <si>
    <t>Použití figury:</t>
  </si>
  <si>
    <t>deska_kon</t>
  </si>
  <si>
    <t>eps140</t>
  </si>
  <si>
    <t>EPS50</t>
  </si>
  <si>
    <t>lis_dilata</t>
  </si>
  <si>
    <t>MW30</t>
  </si>
  <si>
    <t>puda</t>
  </si>
  <si>
    <t>rošt</t>
  </si>
  <si>
    <t>XPS120</t>
  </si>
  <si>
    <t>XPS14</t>
  </si>
  <si>
    <t>XPS80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</si>
</sst>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2" t="s">
        <v>5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21"/>
      <c r="BE5" s="224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21"/>
      <c r="BE6" s="225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5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25"/>
      <c r="BS8" s="18" t="s">
        <v>6</v>
      </c>
    </row>
    <row r="9" spans="1:74" s="1" customFormat="1" ht="14.45" customHeight="1">
      <c r="B9" s="21"/>
      <c r="AR9" s="21"/>
      <c r="BE9" s="225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25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25"/>
      <c r="BS11" s="18" t="s">
        <v>6</v>
      </c>
    </row>
    <row r="12" spans="1:74" s="1" customFormat="1" ht="6.95" customHeight="1">
      <c r="B12" s="21"/>
      <c r="AR12" s="21"/>
      <c r="BE12" s="225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25"/>
      <c r="BS13" s="18" t="s">
        <v>6</v>
      </c>
    </row>
    <row r="14" spans="1:74" ht="12.75">
      <c r="B14" s="21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8" t="s">
        <v>27</v>
      </c>
      <c r="AN14" s="30" t="s">
        <v>29</v>
      </c>
      <c r="AR14" s="21"/>
      <c r="BE14" s="225"/>
      <c r="BS14" s="18" t="s">
        <v>6</v>
      </c>
    </row>
    <row r="15" spans="1:74" s="1" customFormat="1" ht="6.95" customHeight="1">
      <c r="B15" s="21"/>
      <c r="AR15" s="21"/>
      <c r="BE15" s="225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25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25"/>
      <c r="BS17" s="18" t="s">
        <v>32</v>
      </c>
    </row>
    <row r="18" spans="1:71" s="1" customFormat="1" ht="6.95" customHeight="1">
      <c r="B18" s="21"/>
      <c r="AR18" s="21"/>
      <c r="BE18" s="225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25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25"/>
      <c r="BS20" s="18" t="s">
        <v>32</v>
      </c>
    </row>
    <row r="21" spans="1:71" s="1" customFormat="1" ht="6.95" customHeight="1">
      <c r="B21" s="21"/>
      <c r="AR21" s="21"/>
      <c r="BE21" s="225"/>
    </row>
    <row r="22" spans="1:71" s="1" customFormat="1" ht="12" customHeight="1">
      <c r="B22" s="21"/>
      <c r="D22" s="28" t="s">
        <v>35</v>
      </c>
      <c r="AR22" s="21"/>
      <c r="BE22" s="225"/>
    </row>
    <row r="23" spans="1:71" s="1" customFormat="1" ht="214.5" customHeight="1">
      <c r="B23" s="21"/>
      <c r="E23" s="232" t="s">
        <v>36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1"/>
      <c r="BE23" s="225"/>
    </row>
    <row r="24" spans="1:71" s="1" customFormat="1" ht="6.95" customHeight="1">
      <c r="B24" s="21"/>
      <c r="AR24" s="21"/>
      <c r="BE24" s="22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5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3">
        <f>ROUND(AG94,2)</f>
        <v>0</v>
      </c>
      <c r="AL26" s="234"/>
      <c r="AM26" s="234"/>
      <c r="AN26" s="234"/>
      <c r="AO26" s="234"/>
      <c r="AP26" s="33"/>
      <c r="AQ26" s="33"/>
      <c r="AR26" s="34"/>
      <c r="BE26" s="22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5" t="s">
        <v>38</v>
      </c>
      <c r="M28" s="235"/>
      <c r="N28" s="235"/>
      <c r="O28" s="235"/>
      <c r="P28" s="235"/>
      <c r="Q28" s="33"/>
      <c r="R28" s="33"/>
      <c r="S28" s="33"/>
      <c r="T28" s="33"/>
      <c r="U28" s="33"/>
      <c r="V28" s="33"/>
      <c r="W28" s="235" t="s">
        <v>39</v>
      </c>
      <c r="X28" s="235"/>
      <c r="Y28" s="235"/>
      <c r="Z28" s="235"/>
      <c r="AA28" s="235"/>
      <c r="AB28" s="235"/>
      <c r="AC28" s="235"/>
      <c r="AD28" s="235"/>
      <c r="AE28" s="235"/>
      <c r="AF28" s="33"/>
      <c r="AG28" s="33"/>
      <c r="AH28" s="33"/>
      <c r="AI28" s="33"/>
      <c r="AJ28" s="33"/>
      <c r="AK28" s="235" t="s">
        <v>40</v>
      </c>
      <c r="AL28" s="235"/>
      <c r="AM28" s="235"/>
      <c r="AN28" s="235"/>
      <c r="AO28" s="235"/>
      <c r="AP28" s="33"/>
      <c r="AQ28" s="33"/>
      <c r="AR28" s="34"/>
      <c r="BE28" s="225"/>
    </row>
    <row r="29" spans="1:71" s="3" customFormat="1" ht="14.45" customHeight="1">
      <c r="B29" s="38"/>
      <c r="D29" s="28" t="s">
        <v>41</v>
      </c>
      <c r="F29" s="28" t="s">
        <v>42</v>
      </c>
      <c r="L29" s="238">
        <v>0.21</v>
      </c>
      <c r="M29" s="237"/>
      <c r="N29" s="237"/>
      <c r="O29" s="237"/>
      <c r="P29" s="2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6">
        <f>ROUND(AV94, 2)</f>
        <v>0</v>
      </c>
      <c r="AL29" s="237"/>
      <c r="AM29" s="237"/>
      <c r="AN29" s="237"/>
      <c r="AO29" s="237"/>
      <c r="AR29" s="38"/>
      <c r="BE29" s="226"/>
    </row>
    <row r="30" spans="1:71" s="3" customFormat="1" ht="14.45" customHeight="1">
      <c r="B30" s="38"/>
      <c r="F30" s="28" t="s">
        <v>43</v>
      </c>
      <c r="L30" s="238">
        <v>0.15</v>
      </c>
      <c r="M30" s="237"/>
      <c r="N30" s="237"/>
      <c r="O30" s="237"/>
      <c r="P30" s="2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ROUND(AW94, 2)</f>
        <v>0</v>
      </c>
      <c r="AL30" s="237"/>
      <c r="AM30" s="237"/>
      <c r="AN30" s="237"/>
      <c r="AO30" s="237"/>
      <c r="AR30" s="38"/>
      <c r="BE30" s="226"/>
    </row>
    <row r="31" spans="1:71" s="3" customFormat="1" ht="14.45" hidden="1" customHeight="1">
      <c r="B31" s="38"/>
      <c r="F31" s="28" t="s">
        <v>44</v>
      </c>
      <c r="L31" s="238">
        <v>0.21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8"/>
      <c r="BE31" s="226"/>
    </row>
    <row r="32" spans="1:71" s="3" customFormat="1" ht="14.45" hidden="1" customHeight="1">
      <c r="B32" s="38"/>
      <c r="F32" s="28" t="s">
        <v>45</v>
      </c>
      <c r="L32" s="238">
        <v>0.15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8"/>
      <c r="BE32" s="226"/>
    </row>
    <row r="33" spans="1:57" s="3" customFormat="1" ht="14.45" hidden="1" customHeight="1">
      <c r="B33" s="38"/>
      <c r="F33" s="28" t="s">
        <v>46</v>
      </c>
      <c r="L33" s="238">
        <v>0</v>
      </c>
      <c r="M33" s="237"/>
      <c r="N33" s="237"/>
      <c r="O33" s="237"/>
      <c r="P33" s="2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8"/>
      <c r="BE33" s="226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5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39" t="s">
        <v>49</v>
      </c>
      <c r="Y35" s="240"/>
      <c r="Z35" s="240"/>
      <c r="AA35" s="240"/>
      <c r="AB35" s="240"/>
      <c r="AC35" s="41"/>
      <c r="AD35" s="41"/>
      <c r="AE35" s="41"/>
      <c r="AF35" s="41"/>
      <c r="AG35" s="41"/>
      <c r="AH35" s="41"/>
      <c r="AI35" s="41"/>
      <c r="AJ35" s="41"/>
      <c r="AK35" s="241">
        <f>SUM(AK26:AK33)</f>
        <v>0</v>
      </c>
      <c r="AL35" s="240"/>
      <c r="AM35" s="240"/>
      <c r="AN35" s="240"/>
      <c r="AO35" s="24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09092021</v>
      </c>
      <c r="AR84" s="52"/>
    </row>
    <row r="85" spans="1:91" s="5" customFormat="1" ht="36.950000000000003" customHeight="1">
      <c r="B85" s="53"/>
      <c r="C85" s="54" t="s">
        <v>16</v>
      </c>
      <c r="L85" s="243" t="str">
        <f>K6</f>
        <v>Revitalizace centra dětí a mládeže Kostelec nad Orlicí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Palackého náměstí 38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5" t="str">
        <f>IF(AN8= "","",AN8)</f>
        <v>9. 9. 2021</v>
      </c>
      <c r="AN87" s="245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Kostelec nad Orlicí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46" t="str">
        <f>IF(E17="","",E17)</f>
        <v>OBCHODNÍ PROJEKT HRADEC KRÁLOVÉ</v>
      </c>
      <c r="AN89" s="247"/>
      <c r="AO89" s="247"/>
      <c r="AP89" s="247"/>
      <c r="AQ89" s="33"/>
      <c r="AR89" s="34"/>
      <c r="AS89" s="248" t="s">
        <v>57</v>
      </c>
      <c r="AT89" s="24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46" t="str">
        <f>IF(E20="","",E20)</f>
        <v xml:space="preserve"> </v>
      </c>
      <c r="AN90" s="247"/>
      <c r="AO90" s="247"/>
      <c r="AP90" s="247"/>
      <c r="AQ90" s="33"/>
      <c r="AR90" s="34"/>
      <c r="AS90" s="250"/>
      <c r="AT90" s="25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0"/>
      <c r="AT91" s="25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52" t="s">
        <v>58</v>
      </c>
      <c r="D92" s="253"/>
      <c r="E92" s="253"/>
      <c r="F92" s="253"/>
      <c r="G92" s="253"/>
      <c r="H92" s="61"/>
      <c r="I92" s="254" t="s">
        <v>59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5" t="s">
        <v>60</v>
      </c>
      <c r="AH92" s="253"/>
      <c r="AI92" s="253"/>
      <c r="AJ92" s="253"/>
      <c r="AK92" s="253"/>
      <c r="AL92" s="253"/>
      <c r="AM92" s="253"/>
      <c r="AN92" s="254" t="s">
        <v>61</v>
      </c>
      <c r="AO92" s="253"/>
      <c r="AP92" s="256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0">
        <f>ROUND(SUM(AG95:AG97),2)</f>
        <v>0</v>
      </c>
      <c r="AH94" s="260"/>
      <c r="AI94" s="260"/>
      <c r="AJ94" s="260"/>
      <c r="AK94" s="260"/>
      <c r="AL94" s="260"/>
      <c r="AM94" s="260"/>
      <c r="AN94" s="261">
        <f>SUM(AG94,AT94)</f>
        <v>0</v>
      </c>
      <c r="AO94" s="261"/>
      <c r="AP94" s="261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A95" s="80" t="s">
        <v>81</v>
      </c>
      <c r="B95" s="81"/>
      <c r="C95" s="82"/>
      <c r="D95" s="259" t="s">
        <v>82</v>
      </c>
      <c r="E95" s="259"/>
      <c r="F95" s="259"/>
      <c r="G95" s="259"/>
      <c r="H95" s="259"/>
      <c r="I95" s="83"/>
      <c r="J95" s="259" t="s">
        <v>83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7">
        <f>'01 - Zateplení obvodových...'!J30</f>
        <v>0</v>
      </c>
      <c r="AH95" s="258"/>
      <c r="AI95" s="258"/>
      <c r="AJ95" s="258"/>
      <c r="AK95" s="258"/>
      <c r="AL95" s="258"/>
      <c r="AM95" s="258"/>
      <c r="AN95" s="257">
        <f>SUM(AG95,AT95)</f>
        <v>0</v>
      </c>
      <c r="AO95" s="258"/>
      <c r="AP95" s="258"/>
      <c r="AQ95" s="84" t="s">
        <v>84</v>
      </c>
      <c r="AR95" s="81"/>
      <c r="AS95" s="85">
        <v>0</v>
      </c>
      <c r="AT95" s="86">
        <f>ROUND(SUM(AV95:AW95),2)</f>
        <v>0</v>
      </c>
      <c r="AU95" s="87">
        <f>'01 - Zateplení obvodových...'!P131</f>
        <v>0</v>
      </c>
      <c r="AV95" s="86">
        <f>'01 - Zateplení obvodových...'!J33</f>
        <v>0</v>
      </c>
      <c r="AW95" s="86">
        <f>'01 - Zateplení obvodových...'!J34</f>
        <v>0</v>
      </c>
      <c r="AX95" s="86">
        <f>'01 - Zateplení obvodových...'!J35</f>
        <v>0</v>
      </c>
      <c r="AY95" s="86">
        <f>'01 - Zateplení obvodových...'!J36</f>
        <v>0</v>
      </c>
      <c r="AZ95" s="86">
        <f>'01 - Zateplení obvodových...'!F33</f>
        <v>0</v>
      </c>
      <c r="BA95" s="86">
        <f>'01 - Zateplení obvodových...'!F34</f>
        <v>0</v>
      </c>
      <c r="BB95" s="86">
        <f>'01 - Zateplení obvodových...'!F35</f>
        <v>0</v>
      </c>
      <c r="BC95" s="86">
        <f>'01 - Zateplení obvodových...'!F36</f>
        <v>0</v>
      </c>
      <c r="BD95" s="88">
        <f>'01 - Zateplení obvodových...'!F37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</v>
      </c>
      <c r="CM95" s="89" t="s">
        <v>87</v>
      </c>
    </row>
    <row r="96" spans="1:91" s="7" customFormat="1" ht="16.5" customHeight="1">
      <c r="A96" s="80" t="s">
        <v>81</v>
      </c>
      <c r="B96" s="81"/>
      <c r="C96" s="82"/>
      <c r="D96" s="259" t="s">
        <v>88</v>
      </c>
      <c r="E96" s="259"/>
      <c r="F96" s="259"/>
      <c r="G96" s="259"/>
      <c r="H96" s="259"/>
      <c r="I96" s="83"/>
      <c r="J96" s="259" t="s">
        <v>89</v>
      </c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7">
        <f>'02 - Výměna výplní otvorů '!J30</f>
        <v>0</v>
      </c>
      <c r="AH96" s="258"/>
      <c r="AI96" s="258"/>
      <c r="AJ96" s="258"/>
      <c r="AK96" s="258"/>
      <c r="AL96" s="258"/>
      <c r="AM96" s="258"/>
      <c r="AN96" s="257">
        <f>SUM(AG96,AT96)</f>
        <v>0</v>
      </c>
      <c r="AO96" s="258"/>
      <c r="AP96" s="258"/>
      <c r="AQ96" s="84" t="s">
        <v>84</v>
      </c>
      <c r="AR96" s="81"/>
      <c r="AS96" s="85">
        <v>0</v>
      </c>
      <c r="AT96" s="86">
        <f>ROUND(SUM(AV96:AW96),2)</f>
        <v>0</v>
      </c>
      <c r="AU96" s="87">
        <f>'02 - Výměna výplní otvorů '!P124</f>
        <v>0</v>
      </c>
      <c r="AV96" s="86">
        <f>'02 - Výměna výplní otvorů '!J33</f>
        <v>0</v>
      </c>
      <c r="AW96" s="86">
        <f>'02 - Výměna výplní otvorů '!J34</f>
        <v>0</v>
      </c>
      <c r="AX96" s="86">
        <f>'02 - Výměna výplní otvorů '!J35</f>
        <v>0</v>
      </c>
      <c r="AY96" s="86">
        <f>'02 - Výměna výplní otvorů '!J36</f>
        <v>0</v>
      </c>
      <c r="AZ96" s="86">
        <f>'02 - Výměna výplní otvorů '!F33</f>
        <v>0</v>
      </c>
      <c r="BA96" s="86">
        <f>'02 - Výměna výplní otvorů '!F34</f>
        <v>0</v>
      </c>
      <c r="BB96" s="86">
        <f>'02 - Výměna výplní otvorů '!F35</f>
        <v>0</v>
      </c>
      <c r="BC96" s="86">
        <f>'02 - Výměna výplní otvorů '!F36</f>
        <v>0</v>
      </c>
      <c r="BD96" s="88">
        <f>'02 - Výměna výplní otvorů '!F37</f>
        <v>0</v>
      </c>
      <c r="BT96" s="89" t="s">
        <v>85</v>
      </c>
      <c r="BV96" s="89" t="s">
        <v>79</v>
      </c>
      <c r="BW96" s="89" t="s">
        <v>90</v>
      </c>
      <c r="BX96" s="89" t="s">
        <v>4</v>
      </c>
      <c r="CL96" s="89" t="s">
        <v>1</v>
      </c>
      <c r="CM96" s="89" t="s">
        <v>87</v>
      </c>
    </row>
    <row r="97" spans="1:91" s="7" customFormat="1" ht="16.5" customHeight="1">
      <c r="A97" s="80" t="s">
        <v>81</v>
      </c>
      <c r="B97" s="81"/>
      <c r="C97" s="82"/>
      <c r="D97" s="259" t="s">
        <v>91</v>
      </c>
      <c r="E97" s="259"/>
      <c r="F97" s="259"/>
      <c r="G97" s="259"/>
      <c r="H97" s="259"/>
      <c r="I97" s="83"/>
      <c r="J97" s="259" t="s">
        <v>92</v>
      </c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7">
        <f>'VRN - Vedlejší rozpočtové...'!J30</f>
        <v>0</v>
      </c>
      <c r="AH97" s="258"/>
      <c r="AI97" s="258"/>
      <c r="AJ97" s="258"/>
      <c r="AK97" s="258"/>
      <c r="AL97" s="258"/>
      <c r="AM97" s="258"/>
      <c r="AN97" s="257">
        <f>SUM(AG97,AT97)</f>
        <v>0</v>
      </c>
      <c r="AO97" s="258"/>
      <c r="AP97" s="258"/>
      <c r="AQ97" s="84" t="s">
        <v>84</v>
      </c>
      <c r="AR97" s="81"/>
      <c r="AS97" s="90">
        <v>0</v>
      </c>
      <c r="AT97" s="91">
        <f>ROUND(SUM(AV97:AW97),2)</f>
        <v>0</v>
      </c>
      <c r="AU97" s="92">
        <f>'VRN - Vedlejší rozpočtové...'!P117</f>
        <v>0</v>
      </c>
      <c r="AV97" s="91">
        <f>'VRN - Vedlejší rozpočtové...'!J33</f>
        <v>0</v>
      </c>
      <c r="AW97" s="91">
        <f>'VRN - Vedlejší rozpočtové...'!J34</f>
        <v>0</v>
      </c>
      <c r="AX97" s="91">
        <f>'VRN - Vedlejší rozpočtové...'!J35</f>
        <v>0</v>
      </c>
      <c r="AY97" s="91">
        <f>'VRN - Vedlejší rozpočtové...'!J36</f>
        <v>0</v>
      </c>
      <c r="AZ97" s="91">
        <f>'VRN - Vedlejší rozpočtové...'!F33</f>
        <v>0</v>
      </c>
      <c r="BA97" s="91">
        <f>'VRN - Vedlejší rozpočtové...'!F34</f>
        <v>0</v>
      </c>
      <c r="BB97" s="91">
        <f>'VRN - Vedlejší rozpočtové...'!F35</f>
        <v>0</v>
      </c>
      <c r="BC97" s="91">
        <f>'VRN - Vedlejší rozpočtové...'!F36</f>
        <v>0</v>
      </c>
      <c r="BD97" s="93">
        <f>'VRN - Vedlejší rozpočtové...'!F37</f>
        <v>0</v>
      </c>
      <c r="BT97" s="89" t="s">
        <v>85</v>
      </c>
      <c r="BV97" s="89" t="s">
        <v>79</v>
      </c>
      <c r="BW97" s="89" t="s">
        <v>93</v>
      </c>
      <c r="BX97" s="89" t="s">
        <v>4</v>
      </c>
      <c r="CL97" s="89" t="s">
        <v>1</v>
      </c>
      <c r="CM97" s="89" t="s">
        <v>87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Zateplení obvodových...'!C2" display="/" xr:uid="{00000000-0004-0000-0000-000000000000}"/>
    <hyperlink ref="A96" location="'02 - Výměna výplní otvorů 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2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8" t="s">
        <v>86</v>
      </c>
      <c r="AZ2" s="94" t="s">
        <v>94</v>
      </c>
      <c r="BA2" s="94" t="s">
        <v>1</v>
      </c>
      <c r="BB2" s="94" t="s">
        <v>1</v>
      </c>
      <c r="BC2" s="94" t="s">
        <v>95</v>
      </c>
      <c r="BD2" s="94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94" t="s">
        <v>96</v>
      </c>
      <c r="BA3" s="94" t="s">
        <v>1</v>
      </c>
      <c r="BB3" s="94" t="s">
        <v>1</v>
      </c>
      <c r="BC3" s="94" t="s">
        <v>97</v>
      </c>
      <c r="BD3" s="94" t="s">
        <v>87</v>
      </c>
    </row>
    <row r="4" spans="1:56" s="1" customFormat="1" ht="24.95" customHeight="1">
      <c r="B4" s="21"/>
      <c r="D4" s="22" t="s">
        <v>98</v>
      </c>
      <c r="L4" s="21"/>
      <c r="M4" s="95" t="s">
        <v>10</v>
      </c>
      <c r="AT4" s="18" t="s">
        <v>3</v>
      </c>
      <c r="AZ4" s="94" t="s">
        <v>99</v>
      </c>
      <c r="BA4" s="94" t="s">
        <v>1</v>
      </c>
      <c r="BB4" s="94" t="s">
        <v>1</v>
      </c>
      <c r="BC4" s="94" t="s">
        <v>100</v>
      </c>
      <c r="BD4" s="94" t="s">
        <v>87</v>
      </c>
    </row>
    <row r="5" spans="1:56" s="1" customFormat="1" ht="6.95" customHeight="1">
      <c r="B5" s="21"/>
      <c r="L5" s="21"/>
      <c r="AZ5" s="94" t="s">
        <v>101</v>
      </c>
      <c r="BA5" s="94" t="s">
        <v>1</v>
      </c>
      <c r="BB5" s="94" t="s">
        <v>1</v>
      </c>
      <c r="BC5" s="94" t="s">
        <v>102</v>
      </c>
      <c r="BD5" s="94" t="s">
        <v>87</v>
      </c>
    </row>
    <row r="6" spans="1:56" s="1" customFormat="1" ht="12" customHeight="1">
      <c r="B6" s="21"/>
      <c r="D6" s="28" t="s">
        <v>16</v>
      </c>
      <c r="L6" s="21"/>
      <c r="AZ6" s="94" t="s">
        <v>103</v>
      </c>
      <c r="BA6" s="94" t="s">
        <v>1</v>
      </c>
      <c r="BB6" s="94" t="s">
        <v>1</v>
      </c>
      <c r="BC6" s="94" t="s">
        <v>104</v>
      </c>
      <c r="BD6" s="94" t="s">
        <v>87</v>
      </c>
    </row>
    <row r="7" spans="1:56" s="1" customFormat="1" ht="16.5" customHeight="1">
      <c r="B7" s="21"/>
      <c r="E7" s="263" t="str">
        <f>'Rekapitulace stavby'!K6</f>
        <v>Revitalizace centra dětí a mládeže Kostelec nad Orlicí</v>
      </c>
      <c r="F7" s="264"/>
      <c r="G7" s="264"/>
      <c r="H7" s="264"/>
      <c r="L7" s="21"/>
      <c r="AZ7" s="94" t="s">
        <v>105</v>
      </c>
      <c r="BA7" s="94" t="s">
        <v>1</v>
      </c>
      <c r="BB7" s="94" t="s">
        <v>1</v>
      </c>
      <c r="BC7" s="94" t="s">
        <v>106</v>
      </c>
      <c r="BD7" s="94" t="s">
        <v>87</v>
      </c>
    </row>
    <row r="8" spans="1:5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108</v>
      </c>
      <c r="BA8" s="94" t="s">
        <v>1</v>
      </c>
      <c r="BB8" s="94" t="s">
        <v>1</v>
      </c>
      <c r="BC8" s="94" t="s">
        <v>95</v>
      </c>
      <c r="BD8" s="94" t="s">
        <v>87</v>
      </c>
    </row>
    <row r="9" spans="1:56" s="2" customFormat="1" ht="16.5" customHeight="1">
      <c r="A9" s="33"/>
      <c r="B9" s="34"/>
      <c r="C9" s="33"/>
      <c r="D9" s="33"/>
      <c r="E9" s="243" t="s">
        <v>109</v>
      </c>
      <c r="F9" s="265"/>
      <c r="G9" s="265"/>
      <c r="H9" s="26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110</v>
      </c>
      <c r="BA9" s="94" t="s">
        <v>1</v>
      </c>
      <c r="BB9" s="94" t="s">
        <v>1</v>
      </c>
      <c r="BC9" s="94" t="s">
        <v>111</v>
      </c>
      <c r="BD9" s="94" t="s">
        <v>87</v>
      </c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9. 9. 2021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'Rekapitulace stavby'!E14</f>
        <v>Vyplň údaj</v>
      </c>
      <c r="F18" s="227"/>
      <c r="G18" s="227"/>
      <c r="H18" s="227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02.5" customHeight="1">
      <c r="A27" s="96"/>
      <c r="B27" s="97"/>
      <c r="C27" s="96"/>
      <c r="D27" s="96"/>
      <c r="E27" s="232" t="s">
        <v>112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ROUND(J131,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ROUND((SUM(BE131:BE635)),  2)</f>
        <v>0</v>
      </c>
      <c r="G33" s="33"/>
      <c r="H33" s="33"/>
      <c r="I33" s="102">
        <v>0.21</v>
      </c>
      <c r="J33" s="101">
        <f>ROUND(((SUM(BE131:BE635))*I33),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ROUND((SUM(BF131:BF635)),  2)</f>
        <v>0</v>
      </c>
      <c r="G34" s="33"/>
      <c r="H34" s="33"/>
      <c r="I34" s="102">
        <v>0.15</v>
      </c>
      <c r="J34" s="101">
        <f>ROUND(((SUM(BF131:BF635))*I34),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ROUND((SUM(BG131:BG635)),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ROUND((SUM(BH131:BH635)),  2)</f>
        <v>0</v>
      </c>
      <c r="G36" s="33"/>
      <c r="H36" s="33"/>
      <c r="I36" s="102">
        <v>0.15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ROUND((SUM(BI131:BI635)),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3" t="str">
        <f>E7</f>
        <v>Revitalizace centra dětí a mládeže Kostelec nad Orlicí</v>
      </c>
      <c r="F85" s="264"/>
      <c r="G85" s="264"/>
      <c r="H85" s="26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01 - Zateplení obvodových stěn</v>
      </c>
      <c r="F87" s="265"/>
      <c r="G87" s="265"/>
      <c r="H87" s="26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Palackého náměstí 38</v>
      </c>
      <c r="G89" s="33"/>
      <c r="H89" s="33"/>
      <c r="I89" s="28" t="s">
        <v>22</v>
      </c>
      <c r="J89" s="56" t="str">
        <f>IF(J12="","",J12)</f>
        <v>9. 9. 2021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Město Kostelec nad Orlicí</v>
      </c>
      <c r="G91" s="33"/>
      <c r="H91" s="33"/>
      <c r="I91" s="28" t="s">
        <v>30</v>
      </c>
      <c r="J91" s="31" t="str">
        <f>E21</f>
        <v>OBCHODNÍ PROJEKT HRADEC KRÁLOVÉ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114</v>
      </c>
      <c r="D94" s="103"/>
      <c r="E94" s="103"/>
      <c r="F94" s="103"/>
      <c r="G94" s="103"/>
      <c r="H94" s="103"/>
      <c r="I94" s="103"/>
      <c r="J94" s="112" t="s">
        <v>115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116</v>
      </c>
      <c r="D96" s="33"/>
      <c r="E96" s="33"/>
      <c r="F96" s="33"/>
      <c r="G96" s="33"/>
      <c r="H96" s="33"/>
      <c r="I96" s="33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4"/>
      <c r="D97" s="115" t="s">
        <v>118</v>
      </c>
      <c r="E97" s="116"/>
      <c r="F97" s="116"/>
      <c r="G97" s="116"/>
      <c r="H97" s="116"/>
      <c r="I97" s="116"/>
      <c r="J97" s="117">
        <f>J132</f>
        <v>0</v>
      </c>
      <c r="L97" s="114"/>
    </row>
    <row r="98" spans="1:31" s="10" customFormat="1" ht="19.899999999999999" customHeight="1">
      <c r="B98" s="118"/>
      <c r="D98" s="119" t="s">
        <v>119</v>
      </c>
      <c r="E98" s="120"/>
      <c r="F98" s="120"/>
      <c r="G98" s="120"/>
      <c r="H98" s="120"/>
      <c r="I98" s="120"/>
      <c r="J98" s="121">
        <f>J133</f>
        <v>0</v>
      </c>
      <c r="L98" s="118"/>
    </row>
    <row r="99" spans="1:31" s="10" customFormat="1" ht="19.899999999999999" customHeight="1">
      <c r="B99" s="118"/>
      <c r="D99" s="119" t="s">
        <v>120</v>
      </c>
      <c r="E99" s="120"/>
      <c r="F99" s="120"/>
      <c r="G99" s="120"/>
      <c r="H99" s="120"/>
      <c r="I99" s="120"/>
      <c r="J99" s="121">
        <f>J166</f>
        <v>0</v>
      </c>
      <c r="L99" s="118"/>
    </row>
    <row r="100" spans="1:31" s="10" customFormat="1" ht="19.899999999999999" customHeight="1">
      <c r="B100" s="118"/>
      <c r="D100" s="119" t="s">
        <v>121</v>
      </c>
      <c r="E100" s="120"/>
      <c r="F100" s="120"/>
      <c r="G100" s="120"/>
      <c r="H100" s="120"/>
      <c r="I100" s="120"/>
      <c r="J100" s="121">
        <f>J410</f>
        <v>0</v>
      </c>
      <c r="L100" s="118"/>
    </row>
    <row r="101" spans="1:31" s="10" customFormat="1" ht="19.899999999999999" customHeight="1">
      <c r="B101" s="118"/>
      <c r="D101" s="119" t="s">
        <v>122</v>
      </c>
      <c r="E101" s="120"/>
      <c r="F101" s="120"/>
      <c r="G101" s="120"/>
      <c r="H101" s="120"/>
      <c r="I101" s="120"/>
      <c r="J101" s="121">
        <f>J513</f>
        <v>0</v>
      </c>
      <c r="L101" s="118"/>
    </row>
    <row r="102" spans="1:31" s="10" customFormat="1" ht="19.899999999999999" customHeight="1">
      <c r="B102" s="118"/>
      <c r="D102" s="119" t="s">
        <v>123</v>
      </c>
      <c r="E102" s="120"/>
      <c r="F102" s="120"/>
      <c r="G102" s="120"/>
      <c r="H102" s="120"/>
      <c r="I102" s="120"/>
      <c r="J102" s="121">
        <f>J520</f>
        <v>0</v>
      </c>
      <c r="L102" s="118"/>
    </row>
    <row r="103" spans="1:31" s="9" customFormat="1" ht="24.95" customHeight="1">
      <c r="B103" s="114"/>
      <c r="D103" s="115" t="s">
        <v>124</v>
      </c>
      <c r="E103" s="116"/>
      <c r="F103" s="116"/>
      <c r="G103" s="116"/>
      <c r="H103" s="116"/>
      <c r="I103" s="116"/>
      <c r="J103" s="117">
        <f>J522</f>
        <v>0</v>
      </c>
      <c r="L103" s="114"/>
    </row>
    <row r="104" spans="1:31" s="10" customFormat="1" ht="19.899999999999999" customHeight="1">
      <c r="B104" s="118"/>
      <c r="D104" s="119" t="s">
        <v>125</v>
      </c>
      <c r="E104" s="120"/>
      <c r="F104" s="120"/>
      <c r="G104" s="120"/>
      <c r="H104" s="120"/>
      <c r="I104" s="120"/>
      <c r="J104" s="121">
        <f>J523</f>
        <v>0</v>
      </c>
      <c r="L104" s="118"/>
    </row>
    <row r="105" spans="1:31" s="10" customFormat="1" ht="19.899999999999999" customHeight="1">
      <c r="B105" s="118"/>
      <c r="D105" s="119" t="s">
        <v>126</v>
      </c>
      <c r="E105" s="120"/>
      <c r="F105" s="120"/>
      <c r="G105" s="120"/>
      <c r="H105" s="120"/>
      <c r="I105" s="120"/>
      <c r="J105" s="121">
        <f>J532</f>
        <v>0</v>
      </c>
      <c r="L105" s="118"/>
    </row>
    <row r="106" spans="1:31" s="10" customFormat="1" ht="19.899999999999999" customHeight="1">
      <c r="B106" s="118"/>
      <c r="D106" s="119" t="s">
        <v>127</v>
      </c>
      <c r="E106" s="120"/>
      <c r="F106" s="120"/>
      <c r="G106" s="120"/>
      <c r="H106" s="120"/>
      <c r="I106" s="120"/>
      <c r="J106" s="121">
        <f>J536</f>
        <v>0</v>
      </c>
      <c r="L106" s="118"/>
    </row>
    <row r="107" spans="1:31" s="10" customFormat="1" ht="19.899999999999999" customHeight="1">
      <c r="B107" s="118"/>
      <c r="D107" s="119" t="s">
        <v>128</v>
      </c>
      <c r="E107" s="120"/>
      <c r="F107" s="120"/>
      <c r="G107" s="120"/>
      <c r="H107" s="120"/>
      <c r="I107" s="120"/>
      <c r="J107" s="121">
        <f>J543</f>
        <v>0</v>
      </c>
      <c r="L107" s="118"/>
    </row>
    <row r="108" spans="1:31" s="10" customFormat="1" ht="19.899999999999999" customHeight="1">
      <c r="B108" s="118"/>
      <c r="D108" s="119" t="s">
        <v>129</v>
      </c>
      <c r="E108" s="120"/>
      <c r="F108" s="120"/>
      <c r="G108" s="120"/>
      <c r="H108" s="120"/>
      <c r="I108" s="120"/>
      <c r="J108" s="121">
        <f>J557</f>
        <v>0</v>
      </c>
      <c r="L108" s="118"/>
    </row>
    <row r="109" spans="1:31" s="10" customFormat="1" ht="19.899999999999999" customHeight="1">
      <c r="B109" s="118"/>
      <c r="D109" s="119" t="s">
        <v>130</v>
      </c>
      <c r="E109" s="120"/>
      <c r="F109" s="120"/>
      <c r="G109" s="120"/>
      <c r="H109" s="120"/>
      <c r="I109" s="120"/>
      <c r="J109" s="121">
        <f>J601</f>
        <v>0</v>
      </c>
      <c r="L109" s="118"/>
    </row>
    <row r="110" spans="1:31" s="10" customFormat="1" ht="19.899999999999999" customHeight="1">
      <c r="B110" s="118"/>
      <c r="D110" s="119" t="s">
        <v>131</v>
      </c>
      <c r="E110" s="120"/>
      <c r="F110" s="120"/>
      <c r="G110" s="120"/>
      <c r="H110" s="120"/>
      <c r="I110" s="120"/>
      <c r="J110" s="121">
        <f>J616</f>
        <v>0</v>
      </c>
      <c r="L110" s="118"/>
    </row>
    <row r="111" spans="1:31" s="9" customFormat="1" ht="24.95" customHeight="1">
      <c r="B111" s="114"/>
      <c r="D111" s="115" t="s">
        <v>132</v>
      </c>
      <c r="E111" s="116"/>
      <c r="F111" s="116"/>
      <c r="G111" s="116"/>
      <c r="H111" s="116"/>
      <c r="I111" s="116"/>
      <c r="J111" s="117">
        <f>J630</f>
        <v>0</v>
      </c>
      <c r="L111" s="114"/>
    </row>
    <row r="112" spans="1:31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133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63" t="str">
        <f>E7</f>
        <v>Revitalizace centra dětí a mládeže Kostelec nad Orlicí</v>
      </c>
      <c r="F121" s="264"/>
      <c r="G121" s="264"/>
      <c r="H121" s="264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107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43" t="str">
        <f>E9</f>
        <v>01 - Zateplení obvodových stěn</v>
      </c>
      <c r="F123" s="265"/>
      <c r="G123" s="265"/>
      <c r="H123" s="265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20</v>
      </c>
      <c r="D125" s="33"/>
      <c r="E125" s="33"/>
      <c r="F125" s="26" t="str">
        <f>F12</f>
        <v>Palackého náměstí 38</v>
      </c>
      <c r="G125" s="33"/>
      <c r="H125" s="33"/>
      <c r="I125" s="28" t="s">
        <v>22</v>
      </c>
      <c r="J125" s="56" t="str">
        <f>IF(J12="","",J12)</f>
        <v>9. 9. 2021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40.15" customHeight="1">
      <c r="A127" s="33"/>
      <c r="B127" s="34"/>
      <c r="C127" s="28" t="s">
        <v>24</v>
      </c>
      <c r="D127" s="33"/>
      <c r="E127" s="33"/>
      <c r="F127" s="26" t="str">
        <f>E15</f>
        <v>Město Kostelec nad Orlicí</v>
      </c>
      <c r="G127" s="33"/>
      <c r="H127" s="33"/>
      <c r="I127" s="28" t="s">
        <v>30</v>
      </c>
      <c r="J127" s="31" t="str">
        <f>E21</f>
        <v>OBCHODNÍ PROJEKT HRADEC KRÁLOVÉ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28</v>
      </c>
      <c r="D128" s="33"/>
      <c r="E128" s="33"/>
      <c r="F128" s="26" t="str">
        <f>IF(E18="","",E18)</f>
        <v>Vyplň údaj</v>
      </c>
      <c r="G128" s="33"/>
      <c r="H128" s="33"/>
      <c r="I128" s="28" t="s">
        <v>33</v>
      </c>
      <c r="J128" s="31" t="str">
        <f>E24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22"/>
      <c r="B130" s="123"/>
      <c r="C130" s="124" t="s">
        <v>134</v>
      </c>
      <c r="D130" s="125" t="s">
        <v>62</v>
      </c>
      <c r="E130" s="125" t="s">
        <v>58</v>
      </c>
      <c r="F130" s="125" t="s">
        <v>59</v>
      </c>
      <c r="G130" s="125" t="s">
        <v>135</v>
      </c>
      <c r="H130" s="125" t="s">
        <v>136</v>
      </c>
      <c r="I130" s="125" t="s">
        <v>137</v>
      </c>
      <c r="J130" s="125" t="s">
        <v>115</v>
      </c>
      <c r="K130" s="126" t="s">
        <v>138</v>
      </c>
      <c r="L130" s="127"/>
      <c r="M130" s="63" t="s">
        <v>1</v>
      </c>
      <c r="N130" s="64" t="s">
        <v>41</v>
      </c>
      <c r="O130" s="64" t="s">
        <v>139</v>
      </c>
      <c r="P130" s="64" t="s">
        <v>140</v>
      </c>
      <c r="Q130" s="64" t="s">
        <v>141</v>
      </c>
      <c r="R130" s="64" t="s">
        <v>142</v>
      </c>
      <c r="S130" s="64" t="s">
        <v>143</v>
      </c>
      <c r="T130" s="65" t="s">
        <v>144</v>
      </c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</row>
    <row r="131" spans="1:65" s="2" customFormat="1" ht="22.9" customHeight="1">
      <c r="A131" s="33"/>
      <c r="B131" s="34"/>
      <c r="C131" s="70" t="s">
        <v>145</v>
      </c>
      <c r="D131" s="33"/>
      <c r="E131" s="33"/>
      <c r="F131" s="33"/>
      <c r="G131" s="33"/>
      <c r="H131" s="33"/>
      <c r="I131" s="33"/>
      <c r="J131" s="128">
        <f>BK131</f>
        <v>0</v>
      </c>
      <c r="K131" s="33"/>
      <c r="L131" s="34"/>
      <c r="M131" s="66"/>
      <c r="N131" s="57"/>
      <c r="O131" s="67"/>
      <c r="P131" s="129">
        <f>P132+P522+P630</f>
        <v>0</v>
      </c>
      <c r="Q131" s="67"/>
      <c r="R131" s="129">
        <f>R132+R522+R630</f>
        <v>61.277958739999995</v>
      </c>
      <c r="S131" s="67"/>
      <c r="T131" s="130">
        <f>T132+T522+T630</f>
        <v>28.894364299999996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76</v>
      </c>
      <c r="AU131" s="18" t="s">
        <v>117</v>
      </c>
      <c r="BK131" s="131">
        <f>BK132+BK522+BK630</f>
        <v>0</v>
      </c>
    </row>
    <row r="132" spans="1:65" s="12" customFormat="1" ht="25.9" customHeight="1">
      <c r="B132" s="132"/>
      <c r="D132" s="133" t="s">
        <v>76</v>
      </c>
      <c r="E132" s="134" t="s">
        <v>146</v>
      </c>
      <c r="F132" s="134" t="s">
        <v>147</v>
      </c>
      <c r="I132" s="135"/>
      <c r="J132" s="136">
        <f>BK132</f>
        <v>0</v>
      </c>
      <c r="L132" s="132"/>
      <c r="M132" s="137"/>
      <c r="N132" s="138"/>
      <c r="O132" s="138"/>
      <c r="P132" s="139">
        <f>P133+P166+P410+P513+P520</f>
        <v>0</v>
      </c>
      <c r="Q132" s="138"/>
      <c r="R132" s="139">
        <f>R133+R166+R410+R513+R520</f>
        <v>59.684981539999995</v>
      </c>
      <c r="S132" s="138"/>
      <c r="T132" s="140">
        <f>T133+T166+T410+T513+T520</f>
        <v>28.297621999999997</v>
      </c>
      <c r="AR132" s="133" t="s">
        <v>85</v>
      </c>
      <c r="AT132" s="141" t="s">
        <v>76</v>
      </c>
      <c r="AU132" s="141" t="s">
        <v>77</v>
      </c>
      <c r="AY132" s="133" t="s">
        <v>148</v>
      </c>
      <c r="BK132" s="142">
        <f>BK133+BK166+BK410+BK513+BK520</f>
        <v>0</v>
      </c>
    </row>
    <row r="133" spans="1:65" s="12" customFormat="1" ht="22.9" customHeight="1">
      <c r="B133" s="132"/>
      <c r="D133" s="133" t="s">
        <v>76</v>
      </c>
      <c r="E133" s="143" t="s">
        <v>85</v>
      </c>
      <c r="F133" s="143" t="s">
        <v>149</v>
      </c>
      <c r="I133" s="135"/>
      <c r="J133" s="144">
        <f>BK133</f>
        <v>0</v>
      </c>
      <c r="L133" s="132"/>
      <c r="M133" s="137"/>
      <c r="N133" s="138"/>
      <c r="O133" s="138"/>
      <c r="P133" s="139">
        <f>SUM(P134:P165)</f>
        <v>0</v>
      </c>
      <c r="Q133" s="138"/>
      <c r="R133" s="139">
        <f>SUM(R134:R165)</f>
        <v>10.675990000000001</v>
      </c>
      <c r="S133" s="138"/>
      <c r="T133" s="140">
        <f>SUM(T134:T165)</f>
        <v>18.521749999999997</v>
      </c>
      <c r="AR133" s="133" t="s">
        <v>85</v>
      </c>
      <c r="AT133" s="141" t="s">
        <v>76</v>
      </c>
      <c r="AU133" s="141" t="s">
        <v>85</v>
      </c>
      <c r="AY133" s="133" t="s">
        <v>148</v>
      </c>
      <c r="BK133" s="142">
        <f>SUM(BK134:BK165)</f>
        <v>0</v>
      </c>
    </row>
    <row r="134" spans="1:65" s="2" customFormat="1" ht="24.2" customHeight="1">
      <c r="A134" s="33"/>
      <c r="B134" s="145"/>
      <c r="C134" s="146" t="s">
        <v>85</v>
      </c>
      <c r="D134" s="146" t="s">
        <v>150</v>
      </c>
      <c r="E134" s="147" t="s">
        <v>151</v>
      </c>
      <c r="F134" s="148" t="s">
        <v>152</v>
      </c>
      <c r="G134" s="149" t="s">
        <v>153</v>
      </c>
      <c r="H134" s="150">
        <v>26.65</v>
      </c>
      <c r="I134" s="151"/>
      <c r="J134" s="152">
        <f>ROUND(I134*H134,2)</f>
        <v>0</v>
      </c>
      <c r="K134" s="148" t="s">
        <v>154</v>
      </c>
      <c r="L134" s="34"/>
      <c r="M134" s="153" t="s">
        <v>1</v>
      </c>
      <c r="N134" s="154" t="s">
        <v>42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0.255</v>
      </c>
      <c r="T134" s="156">
        <f>S134*H134</f>
        <v>6.79575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155</v>
      </c>
      <c r="AT134" s="157" t="s">
        <v>150</v>
      </c>
      <c r="AU134" s="157" t="s">
        <v>87</v>
      </c>
      <c r="AY134" s="18" t="s">
        <v>148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85</v>
      </c>
      <c r="BK134" s="158">
        <f>ROUND(I134*H134,2)</f>
        <v>0</v>
      </c>
      <c r="BL134" s="18" t="s">
        <v>155</v>
      </c>
      <c r="BM134" s="157" t="s">
        <v>156</v>
      </c>
    </row>
    <row r="135" spans="1:65" s="13" customFormat="1" ht="11.25">
      <c r="B135" s="159"/>
      <c r="D135" s="160" t="s">
        <v>157</v>
      </c>
      <c r="E135" s="161" t="s">
        <v>1</v>
      </c>
      <c r="F135" s="162" t="s">
        <v>158</v>
      </c>
      <c r="H135" s="161" t="s">
        <v>1</v>
      </c>
      <c r="I135" s="163"/>
      <c r="L135" s="159"/>
      <c r="M135" s="164"/>
      <c r="N135" s="165"/>
      <c r="O135" s="165"/>
      <c r="P135" s="165"/>
      <c r="Q135" s="165"/>
      <c r="R135" s="165"/>
      <c r="S135" s="165"/>
      <c r="T135" s="166"/>
      <c r="AT135" s="161" t="s">
        <v>157</v>
      </c>
      <c r="AU135" s="161" t="s">
        <v>87</v>
      </c>
      <c r="AV135" s="13" t="s">
        <v>85</v>
      </c>
      <c r="AW135" s="13" t="s">
        <v>32</v>
      </c>
      <c r="AX135" s="13" t="s">
        <v>77</v>
      </c>
      <c r="AY135" s="161" t="s">
        <v>148</v>
      </c>
    </row>
    <row r="136" spans="1:65" s="14" customFormat="1" ht="11.25">
      <c r="B136" s="167"/>
      <c r="D136" s="160" t="s">
        <v>157</v>
      </c>
      <c r="E136" s="168" t="s">
        <v>1</v>
      </c>
      <c r="F136" s="169" t="s">
        <v>159</v>
      </c>
      <c r="H136" s="170">
        <v>26.65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8" t="s">
        <v>157</v>
      </c>
      <c r="AU136" s="168" t="s">
        <v>87</v>
      </c>
      <c r="AV136" s="14" t="s">
        <v>87</v>
      </c>
      <c r="AW136" s="14" t="s">
        <v>32</v>
      </c>
      <c r="AX136" s="14" t="s">
        <v>77</v>
      </c>
      <c r="AY136" s="168" t="s">
        <v>148</v>
      </c>
    </row>
    <row r="137" spans="1:65" s="15" customFormat="1" ht="11.25">
      <c r="B137" s="175"/>
      <c r="D137" s="160" t="s">
        <v>157</v>
      </c>
      <c r="E137" s="176" t="s">
        <v>1</v>
      </c>
      <c r="F137" s="177" t="s">
        <v>160</v>
      </c>
      <c r="H137" s="178">
        <v>26.65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6" t="s">
        <v>157</v>
      </c>
      <c r="AU137" s="176" t="s">
        <v>87</v>
      </c>
      <c r="AV137" s="15" t="s">
        <v>155</v>
      </c>
      <c r="AW137" s="15" t="s">
        <v>32</v>
      </c>
      <c r="AX137" s="15" t="s">
        <v>85</v>
      </c>
      <c r="AY137" s="176" t="s">
        <v>148</v>
      </c>
    </row>
    <row r="138" spans="1:65" s="2" customFormat="1" ht="24.2" customHeight="1">
      <c r="A138" s="33"/>
      <c r="B138" s="145"/>
      <c r="C138" s="146" t="s">
        <v>87</v>
      </c>
      <c r="D138" s="146" t="s">
        <v>150</v>
      </c>
      <c r="E138" s="147" t="s">
        <v>161</v>
      </c>
      <c r="F138" s="148" t="s">
        <v>162</v>
      </c>
      <c r="G138" s="149" t="s">
        <v>153</v>
      </c>
      <c r="H138" s="150">
        <v>26.65</v>
      </c>
      <c r="I138" s="151"/>
      <c r="J138" s="152">
        <f>ROUND(I138*H138,2)</f>
        <v>0</v>
      </c>
      <c r="K138" s="148" t="s">
        <v>154</v>
      </c>
      <c r="L138" s="34"/>
      <c r="M138" s="153" t="s">
        <v>1</v>
      </c>
      <c r="N138" s="154" t="s">
        <v>42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0.44</v>
      </c>
      <c r="T138" s="156">
        <f>S138*H138</f>
        <v>11.725999999999999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155</v>
      </c>
      <c r="AT138" s="157" t="s">
        <v>150</v>
      </c>
      <c r="AU138" s="157" t="s">
        <v>87</v>
      </c>
      <c r="AY138" s="18" t="s">
        <v>148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85</v>
      </c>
      <c r="BK138" s="158">
        <f>ROUND(I138*H138,2)</f>
        <v>0</v>
      </c>
      <c r="BL138" s="18" t="s">
        <v>155</v>
      </c>
      <c r="BM138" s="157" t="s">
        <v>163</v>
      </c>
    </row>
    <row r="139" spans="1:65" s="13" customFormat="1" ht="11.25">
      <c r="B139" s="159"/>
      <c r="D139" s="160" t="s">
        <v>157</v>
      </c>
      <c r="E139" s="161" t="s">
        <v>1</v>
      </c>
      <c r="F139" s="162" t="s">
        <v>158</v>
      </c>
      <c r="H139" s="161" t="s">
        <v>1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157</v>
      </c>
      <c r="AU139" s="161" t="s">
        <v>87</v>
      </c>
      <c r="AV139" s="13" t="s">
        <v>85</v>
      </c>
      <c r="AW139" s="13" t="s">
        <v>32</v>
      </c>
      <c r="AX139" s="13" t="s">
        <v>77</v>
      </c>
      <c r="AY139" s="161" t="s">
        <v>148</v>
      </c>
    </row>
    <row r="140" spans="1:65" s="14" customFormat="1" ht="11.25">
      <c r="B140" s="167"/>
      <c r="D140" s="160" t="s">
        <v>157</v>
      </c>
      <c r="E140" s="168" t="s">
        <v>1</v>
      </c>
      <c r="F140" s="169" t="s">
        <v>159</v>
      </c>
      <c r="H140" s="170">
        <v>26.65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157</v>
      </c>
      <c r="AU140" s="168" t="s">
        <v>87</v>
      </c>
      <c r="AV140" s="14" t="s">
        <v>87</v>
      </c>
      <c r="AW140" s="14" t="s">
        <v>32</v>
      </c>
      <c r="AX140" s="14" t="s">
        <v>77</v>
      </c>
      <c r="AY140" s="168" t="s">
        <v>148</v>
      </c>
    </row>
    <row r="141" spans="1:65" s="15" customFormat="1" ht="11.25">
      <c r="B141" s="175"/>
      <c r="D141" s="160" t="s">
        <v>157</v>
      </c>
      <c r="E141" s="176" t="s">
        <v>1</v>
      </c>
      <c r="F141" s="177" t="s">
        <v>160</v>
      </c>
      <c r="H141" s="178">
        <v>26.65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6" t="s">
        <v>157</v>
      </c>
      <c r="AU141" s="176" t="s">
        <v>87</v>
      </c>
      <c r="AV141" s="15" t="s">
        <v>155</v>
      </c>
      <c r="AW141" s="15" t="s">
        <v>32</v>
      </c>
      <c r="AX141" s="15" t="s">
        <v>85</v>
      </c>
      <c r="AY141" s="176" t="s">
        <v>148</v>
      </c>
    </row>
    <row r="142" spans="1:65" s="2" customFormat="1" ht="24.2" customHeight="1">
      <c r="A142" s="33"/>
      <c r="B142" s="145"/>
      <c r="C142" s="146" t="s">
        <v>164</v>
      </c>
      <c r="D142" s="146" t="s">
        <v>150</v>
      </c>
      <c r="E142" s="147" t="s">
        <v>165</v>
      </c>
      <c r="F142" s="148" t="s">
        <v>166</v>
      </c>
      <c r="G142" s="149" t="s">
        <v>167</v>
      </c>
      <c r="H142" s="150">
        <v>7.9950000000000001</v>
      </c>
      <c r="I142" s="151"/>
      <c r="J142" s="152">
        <f>ROUND(I142*H142,2)</f>
        <v>0</v>
      </c>
      <c r="K142" s="148" t="s">
        <v>154</v>
      </c>
      <c r="L142" s="34"/>
      <c r="M142" s="153" t="s">
        <v>1</v>
      </c>
      <c r="N142" s="154" t="s">
        <v>42</v>
      </c>
      <c r="O142" s="59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155</v>
      </c>
      <c r="AT142" s="157" t="s">
        <v>150</v>
      </c>
      <c r="AU142" s="157" t="s">
        <v>87</v>
      </c>
      <c r="AY142" s="18" t="s">
        <v>148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85</v>
      </c>
      <c r="BK142" s="158">
        <f>ROUND(I142*H142,2)</f>
        <v>0</v>
      </c>
      <c r="BL142" s="18" t="s">
        <v>155</v>
      </c>
      <c r="BM142" s="157" t="s">
        <v>168</v>
      </c>
    </row>
    <row r="143" spans="1:65" s="13" customFormat="1" ht="22.5">
      <c r="B143" s="159"/>
      <c r="D143" s="160" t="s">
        <v>157</v>
      </c>
      <c r="E143" s="161" t="s">
        <v>1</v>
      </c>
      <c r="F143" s="162" t="s">
        <v>169</v>
      </c>
      <c r="H143" s="161" t="s">
        <v>1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157</v>
      </c>
      <c r="AU143" s="161" t="s">
        <v>87</v>
      </c>
      <c r="AV143" s="13" t="s">
        <v>85</v>
      </c>
      <c r="AW143" s="13" t="s">
        <v>32</v>
      </c>
      <c r="AX143" s="13" t="s">
        <v>77</v>
      </c>
      <c r="AY143" s="161" t="s">
        <v>148</v>
      </c>
    </row>
    <row r="144" spans="1:65" s="14" customFormat="1" ht="11.25">
      <c r="B144" s="167"/>
      <c r="D144" s="160" t="s">
        <v>157</v>
      </c>
      <c r="E144" s="168" t="s">
        <v>1</v>
      </c>
      <c r="F144" s="169" t="s">
        <v>170</v>
      </c>
      <c r="H144" s="170">
        <v>7.9950000000000001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157</v>
      </c>
      <c r="AU144" s="168" t="s">
        <v>87</v>
      </c>
      <c r="AV144" s="14" t="s">
        <v>87</v>
      </c>
      <c r="AW144" s="14" t="s">
        <v>32</v>
      </c>
      <c r="AX144" s="14" t="s">
        <v>85</v>
      </c>
      <c r="AY144" s="168" t="s">
        <v>148</v>
      </c>
    </row>
    <row r="145" spans="1:65" s="2" customFormat="1" ht="37.9" customHeight="1">
      <c r="A145" s="33"/>
      <c r="B145" s="145"/>
      <c r="C145" s="146" t="s">
        <v>155</v>
      </c>
      <c r="D145" s="146" t="s">
        <v>150</v>
      </c>
      <c r="E145" s="147" t="s">
        <v>171</v>
      </c>
      <c r="F145" s="148" t="s">
        <v>172</v>
      </c>
      <c r="G145" s="149" t="s">
        <v>167</v>
      </c>
      <c r="H145" s="150">
        <v>7.9950000000000001</v>
      </c>
      <c r="I145" s="151"/>
      <c r="J145" s="152">
        <f>ROUND(I145*H145,2)</f>
        <v>0</v>
      </c>
      <c r="K145" s="148" t="s">
        <v>154</v>
      </c>
      <c r="L145" s="34"/>
      <c r="M145" s="153" t="s">
        <v>1</v>
      </c>
      <c r="N145" s="154" t="s">
        <v>42</v>
      </c>
      <c r="O145" s="59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155</v>
      </c>
      <c r="AT145" s="157" t="s">
        <v>150</v>
      </c>
      <c r="AU145" s="157" t="s">
        <v>87</v>
      </c>
      <c r="AY145" s="18" t="s">
        <v>148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85</v>
      </c>
      <c r="BK145" s="158">
        <f>ROUND(I145*H145,2)</f>
        <v>0</v>
      </c>
      <c r="BL145" s="18" t="s">
        <v>155</v>
      </c>
      <c r="BM145" s="157" t="s">
        <v>173</v>
      </c>
    </row>
    <row r="146" spans="1:65" s="14" customFormat="1" ht="11.25">
      <c r="B146" s="167"/>
      <c r="D146" s="160" t="s">
        <v>157</v>
      </c>
      <c r="E146" s="168" t="s">
        <v>1</v>
      </c>
      <c r="F146" s="169" t="s">
        <v>174</v>
      </c>
      <c r="H146" s="170">
        <v>7.9950000000000001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157</v>
      </c>
      <c r="AU146" s="168" t="s">
        <v>87</v>
      </c>
      <c r="AV146" s="14" t="s">
        <v>87</v>
      </c>
      <c r="AW146" s="14" t="s">
        <v>32</v>
      </c>
      <c r="AX146" s="14" t="s">
        <v>85</v>
      </c>
      <c r="AY146" s="168" t="s">
        <v>148</v>
      </c>
    </row>
    <row r="147" spans="1:65" s="2" customFormat="1" ht="24.2" customHeight="1">
      <c r="A147" s="33"/>
      <c r="B147" s="145"/>
      <c r="C147" s="146" t="s">
        <v>175</v>
      </c>
      <c r="D147" s="146" t="s">
        <v>150</v>
      </c>
      <c r="E147" s="147" t="s">
        <v>176</v>
      </c>
      <c r="F147" s="148" t="s">
        <v>177</v>
      </c>
      <c r="G147" s="149" t="s">
        <v>167</v>
      </c>
      <c r="H147" s="150">
        <v>7.9950000000000001</v>
      </c>
      <c r="I147" s="151"/>
      <c r="J147" s="152">
        <f>ROUND(I147*H147,2)</f>
        <v>0</v>
      </c>
      <c r="K147" s="148" t="s">
        <v>154</v>
      </c>
      <c r="L147" s="34"/>
      <c r="M147" s="153" t="s">
        <v>1</v>
      </c>
      <c r="N147" s="154" t="s">
        <v>42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155</v>
      </c>
      <c r="AT147" s="157" t="s">
        <v>150</v>
      </c>
      <c r="AU147" s="157" t="s">
        <v>87</v>
      </c>
      <c r="AY147" s="18" t="s">
        <v>148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85</v>
      </c>
      <c r="BK147" s="158">
        <f>ROUND(I147*H147,2)</f>
        <v>0</v>
      </c>
      <c r="BL147" s="18" t="s">
        <v>155</v>
      </c>
      <c r="BM147" s="157" t="s">
        <v>178</v>
      </c>
    </row>
    <row r="148" spans="1:65" s="13" customFormat="1" ht="22.5">
      <c r="B148" s="159"/>
      <c r="D148" s="160" t="s">
        <v>157</v>
      </c>
      <c r="E148" s="161" t="s">
        <v>1</v>
      </c>
      <c r="F148" s="162" t="s">
        <v>179</v>
      </c>
      <c r="H148" s="161" t="s">
        <v>1</v>
      </c>
      <c r="I148" s="163"/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157</v>
      </c>
      <c r="AU148" s="161" t="s">
        <v>87</v>
      </c>
      <c r="AV148" s="13" t="s">
        <v>85</v>
      </c>
      <c r="AW148" s="13" t="s">
        <v>32</v>
      </c>
      <c r="AX148" s="13" t="s">
        <v>77</v>
      </c>
      <c r="AY148" s="161" t="s">
        <v>148</v>
      </c>
    </row>
    <row r="149" spans="1:65" s="14" customFormat="1" ht="11.25">
      <c r="B149" s="167"/>
      <c r="D149" s="160" t="s">
        <v>157</v>
      </c>
      <c r="E149" s="168" t="s">
        <v>1</v>
      </c>
      <c r="F149" s="169" t="s">
        <v>174</v>
      </c>
      <c r="H149" s="170">
        <v>7.9950000000000001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8" t="s">
        <v>157</v>
      </c>
      <c r="AU149" s="168" t="s">
        <v>87</v>
      </c>
      <c r="AV149" s="14" t="s">
        <v>87</v>
      </c>
      <c r="AW149" s="14" t="s">
        <v>32</v>
      </c>
      <c r="AX149" s="14" t="s">
        <v>85</v>
      </c>
      <c r="AY149" s="168" t="s">
        <v>148</v>
      </c>
    </row>
    <row r="150" spans="1:65" s="2" customFormat="1" ht="33" customHeight="1">
      <c r="A150" s="33"/>
      <c r="B150" s="145"/>
      <c r="C150" s="146" t="s">
        <v>180</v>
      </c>
      <c r="D150" s="146" t="s">
        <v>150</v>
      </c>
      <c r="E150" s="147" t="s">
        <v>181</v>
      </c>
      <c r="F150" s="148" t="s">
        <v>182</v>
      </c>
      <c r="G150" s="149" t="s">
        <v>167</v>
      </c>
      <c r="H150" s="150">
        <v>5.33</v>
      </c>
      <c r="I150" s="151"/>
      <c r="J150" s="152">
        <f>ROUND(I150*H150,2)</f>
        <v>0</v>
      </c>
      <c r="K150" s="148" t="s">
        <v>154</v>
      </c>
      <c r="L150" s="34"/>
      <c r="M150" s="153" t="s">
        <v>1</v>
      </c>
      <c r="N150" s="154" t="s">
        <v>42</v>
      </c>
      <c r="O150" s="59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155</v>
      </c>
      <c r="AT150" s="157" t="s">
        <v>150</v>
      </c>
      <c r="AU150" s="157" t="s">
        <v>87</v>
      </c>
      <c r="AY150" s="18" t="s">
        <v>148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85</v>
      </c>
      <c r="BK150" s="158">
        <f>ROUND(I150*H150,2)</f>
        <v>0</v>
      </c>
      <c r="BL150" s="18" t="s">
        <v>155</v>
      </c>
      <c r="BM150" s="157" t="s">
        <v>183</v>
      </c>
    </row>
    <row r="151" spans="1:65" s="13" customFormat="1" ht="11.25">
      <c r="B151" s="159"/>
      <c r="D151" s="160" t="s">
        <v>157</v>
      </c>
      <c r="E151" s="161" t="s">
        <v>1</v>
      </c>
      <c r="F151" s="162" t="s">
        <v>184</v>
      </c>
      <c r="H151" s="161" t="s">
        <v>1</v>
      </c>
      <c r="I151" s="163"/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157</v>
      </c>
      <c r="AU151" s="161" t="s">
        <v>87</v>
      </c>
      <c r="AV151" s="13" t="s">
        <v>85</v>
      </c>
      <c r="AW151" s="13" t="s">
        <v>32</v>
      </c>
      <c r="AX151" s="13" t="s">
        <v>77</v>
      </c>
      <c r="AY151" s="161" t="s">
        <v>148</v>
      </c>
    </row>
    <row r="152" spans="1:65" s="14" customFormat="1" ht="11.25">
      <c r="B152" s="167"/>
      <c r="D152" s="160" t="s">
        <v>157</v>
      </c>
      <c r="E152" s="168" t="s">
        <v>1</v>
      </c>
      <c r="F152" s="169" t="s">
        <v>185</v>
      </c>
      <c r="H152" s="170">
        <v>5.33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157</v>
      </c>
      <c r="AU152" s="168" t="s">
        <v>87</v>
      </c>
      <c r="AV152" s="14" t="s">
        <v>87</v>
      </c>
      <c r="AW152" s="14" t="s">
        <v>32</v>
      </c>
      <c r="AX152" s="14" t="s">
        <v>77</v>
      </c>
      <c r="AY152" s="168" t="s">
        <v>148</v>
      </c>
    </row>
    <row r="153" spans="1:65" s="15" customFormat="1" ht="11.25">
      <c r="B153" s="175"/>
      <c r="D153" s="160" t="s">
        <v>157</v>
      </c>
      <c r="E153" s="176" t="s">
        <v>1</v>
      </c>
      <c r="F153" s="177" t="s">
        <v>160</v>
      </c>
      <c r="H153" s="178">
        <v>5.33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6" t="s">
        <v>157</v>
      </c>
      <c r="AU153" s="176" t="s">
        <v>87</v>
      </c>
      <c r="AV153" s="15" t="s">
        <v>155</v>
      </c>
      <c r="AW153" s="15" t="s">
        <v>32</v>
      </c>
      <c r="AX153" s="15" t="s">
        <v>85</v>
      </c>
      <c r="AY153" s="176" t="s">
        <v>148</v>
      </c>
    </row>
    <row r="154" spans="1:65" s="2" customFormat="1" ht="16.5" customHeight="1">
      <c r="A154" s="33"/>
      <c r="B154" s="145"/>
      <c r="C154" s="183" t="s">
        <v>186</v>
      </c>
      <c r="D154" s="183" t="s">
        <v>187</v>
      </c>
      <c r="E154" s="184" t="s">
        <v>188</v>
      </c>
      <c r="F154" s="185" t="s">
        <v>189</v>
      </c>
      <c r="G154" s="186" t="s">
        <v>190</v>
      </c>
      <c r="H154" s="187">
        <v>10.66</v>
      </c>
      <c r="I154" s="188"/>
      <c r="J154" s="189">
        <f>ROUND(I154*H154,2)</f>
        <v>0</v>
      </c>
      <c r="K154" s="185" t="s">
        <v>154</v>
      </c>
      <c r="L154" s="190"/>
      <c r="M154" s="191" t="s">
        <v>1</v>
      </c>
      <c r="N154" s="192" t="s">
        <v>42</v>
      </c>
      <c r="O154" s="59"/>
      <c r="P154" s="155">
        <f>O154*H154</f>
        <v>0</v>
      </c>
      <c r="Q154" s="155">
        <v>1</v>
      </c>
      <c r="R154" s="155">
        <f>Q154*H154</f>
        <v>10.66</v>
      </c>
      <c r="S154" s="155">
        <v>0</v>
      </c>
      <c r="T154" s="15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191</v>
      </c>
      <c r="AT154" s="157" t="s">
        <v>187</v>
      </c>
      <c r="AU154" s="157" t="s">
        <v>87</v>
      </c>
      <c r="AY154" s="18" t="s">
        <v>148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85</v>
      </c>
      <c r="BK154" s="158">
        <f>ROUND(I154*H154,2)</f>
        <v>0</v>
      </c>
      <c r="BL154" s="18" t="s">
        <v>155</v>
      </c>
      <c r="BM154" s="157" t="s">
        <v>192</v>
      </c>
    </row>
    <row r="155" spans="1:65" s="14" customFormat="1" ht="11.25">
      <c r="B155" s="167"/>
      <c r="D155" s="160" t="s">
        <v>157</v>
      </c>
      <c r="E155" s="168" t="s">
        <v>1</v>
      </c>
      <c r="F155" s="169" t="s">
        <v>193</v>
      </c>
      <c r="H155" s="170">
        <v>10.66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157</v>
      </c>
      <c r="AU155" s="168" t="s">
        <v>87</v>
      </c>
      <c r="AV155" s="14" t="s">
        <v>87</v>
      </c>
      <c r="AW155" s="14" t="s">
        <v>32</v>
      </c>
      <c r="AX155" s="14" t="s">
        <v>85</v>
      </c>
      <c r="AY155" s="168" t="s">
        <v>148</v>
      </c>
    </row>
    <row r="156" spans="1:65" s="2" customFormat="1" ht="37.9" customHeight="1">
      <c r="A156" s="33"/>
      <c r="B156" s="145"/>
      <c r="C156" s="146" t="s">
        <v>191</v>
      </c>
      <c r="D156" s="146" t="s">
        <v>150</v>
      </c>
      <c r="E156" s="147" t="s">
        <v>194</v>
      </c>
      <c r="F156" s="148" t="s">
        <v>195</v>
      </c>
      <c r="G156" s="149" t="s">
        <v>153</v>
      </c>
      <c r="H156" s="150">
        <v>106.6</v>
      </c>
      <c r="I156" s="151"/>
      <c r="J156" s="152">
        <f>ROUND(I156*H156,2)</f>
        <v>0</v>
      </c>
      <c r="K156" s="148" t="s">
        <v>154</v>
      </c>
      <c r="L156" s="34"/>
      <c r="M156" s="153" t="s">
        <v>1</v>
      </c>
      <c r="N156" s="154" t="s">
        <v>42</v>
      </c>
      <c r="O156" s="59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155</v>
      </c>
      <c r="AT156" s="157" t="s">
        <v>150</v>
      </c>
      <c r="AU156" s="157" t="s">
        <v>87</v>
      </c>
      <c r="AY156" s="18" t="s">
        <v>148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85</v>
      </c>
      <c r="BK156" s="158">
        <f>ROUND(I156*H156,2)</f>
        <v>0</v>
      </c>
      <c r="BL156" s="18" t="s">
        <v>155</v>
      </c>
      <c r="BM156" s="157" t="s">
        <v>196</v>
      </c>
    </row>
    <row r="157" spans="1:65" s="2" customFormat="1" ht="33" customHeight="1">
      <c r="A157" s="33"/>
      <c r="B157" s="145"/>
      <c r="C157" s="146" t="s">
        <v>197</v>
      </c>
      <c r="D157" s="146" t="s">
        <v>150</v>
      </c>
      <c r="E157" s="147" t="s">
        <v>198</v>
      </c>
      <c r="F157" s="148" t="s">
        <v>199</v>
      </c>
      <c r="G157" s="149" t="s">
        <v>153</v>
      </c>
      <c r="H157" s="150">
        <v>106.6</v>
      </c>
      <c r="I157" s="151"/>
      <c r="J157" s="152">
        <f>ROUND(I157*H157,2)</f>
        <v>0</v>
      </c>
      <c r="K157" s="148" t="s">
        <v>154</v>
      </c>
      <c r="L157" s="34"/>
      <c r="M157" s="153" t="s">
        <v>1</v>
      </c>
      <c r="N157" s="154" t="s">
        <v>42</v>
      </c>
      <c r="O157" s="59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155</v>
      </c>
      <c r="AT157" s="157" t="s">
        <v>150</v>
      </c>
      <c r="AU157" s="157" t="s">
        <v>87</v>
      </c>
      <c r="AY157" s="18" t="s">
        <v>148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85</v>
      </c>
      <c r="BK157" s="158">
        <f>ROUND(I157*H157,2)</f>
        <v>0</v>
      </c>
      <c r="BL157" s="18" t="s">
        <v>155</v>
      </c>
      <c r="BM157" s="157" t="s">
        <v>200</v>
      </c>
    </row>
    <row r="158" spans="1:65" s="2" customFormat="1" ht="24.2" customHeight="1">
      <c r="A158" s="33"/>
      <c r="B158" s="145"/>
      <c r="C158" s="146" t="s">
        <v>201</v>
      </c>
      <c r="D158" s="146" t="s">
        <v>150</v>
      </c>
      <c r="E158" s="147" t="s">
        <v>202</v>
      </c>
      <c r="F158" s="148" t="s">
        <v>203</v>
      </c>
      <c r="G158" s="149" t="s">
        <v>153</v>
      </c>
      <c r="H158" s="150">
        <v>106.6</v>
      </c>
      <c r="I158" s="151"/>
      <c r="J158" s="152">
        <f>ROUND(I158*H158,2)</f>
        <v>0</v>
      </c>
      <c r="K158" s="148" t="s">
        <v>154</v>
      </c>
      <c r="L158" s="34"/>
      <c r="M158" s="153" t="s">
        <v>1</v>
      </c>
      <c r="N158" s="154" t="s">
        <v>42</v>
      </c>
      <c r="O158" s="59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155</v>
      </c>
      <c r="AT158" s="157" t="s">
        <v>150</v>
      </c>
      <c r="AU158" s="157" t="s">
        <v>87</v>
      </c>
      <c r="AY158" s="18" t="s">
        <v>148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85</v>
      </c>
      <c r="BK158" s="158">
        <f>ROUND(I158*H158,2)</f>
        <v>0</v>
      </c>
      <c r="BL158" s="18" t="s">
        <v>155</v>
      </c>
      <c r="BM158" s="157" t="s">
        <v>204</v>
      </c>
    </row>
    <row r="159" spans="1:65" s="13" customFormat="1" ht="22.5">
      <c r="B159" s="159"/>
      <c r="D159" s="160" t="s">
        <v>157</v>
      </c>
      <c r="E159" s="161" t="s">
        <v>1</v>
      </c>
      <c r="F159" s="162" t="s">
        <v>205</v>
      </c>
      <c r="H159" s="161" t="s">
        <v>1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157</v>
      </c>
      <c r="AU159" s="161" t="s">
        <v>87</v>
      </c>
      <c r="AV159" s="13" t="s">
        <v>85</v>
      </c>
      <c r="AW159" s="13" t="s">
        <v>32</v>
      </c>
      <c r="AX159" s="13" t="s">
        <v>77</v>
      </c>
      <c r="AY159" s="161" t="s">
        <v>148</v>
      </c>
    </row>
    <row r="160" spans="1:65" s="14" customFormat="1" ht="11.25">
      <c r="B160" s="167"/>
      <c r="D160" s="160" t="s">
        <v>157</v>
      </c>
      <c r="E160" s="168" t="s">
        <v>1</v>
      </c>
      <c r="F160" s="169" t="s">
        <v>206</v>
      </c>
      <c r="H160" s="170">
        <v>106.6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157</v>
      </c>
      <c r="AU160" s="168" t="s">
        <v>87</v>
      </c>
      <c r="AV160" s="14" t="s">
        <v>87</v>
      </c>
      <c r="AW160" s="14" t="s">
        <v>32</v>
      </c>
      <c r="AX160" s="14" t="s">
        <v>85</v>
      </c>
      <c r="AY160" s="168" t="s">
        <v>148</v>
      </c>
    </row>
    <row r="161" spans="1:65" s="2" customFormat="1" ht="16.5" customHeight="1">
      <c r="A161" s="33"/>
      <c r="B161" s="145"/>
      <c r="C161" s="183" t="s">
        <v>207</v>
      </c>
      <c r="D161" s="183" t="s">
        <v>187</v>
      </c>
      <c r="E161" s="184" t="s">
        <v>208</v>
      </c>
      <c r="F161" s="185" t="s">
        <v>209</v>
      </c>
      <c r="G161" s="186" t="s">
        <v>210</v>
      </c>
      <c r="H161" s="187">
        <v>15.99</v>
      </c>
      <c r="I161" s="188"/>
      <c r="J161" s="189">
        <f>ROUND(I161*H161,2)</f>
        <v>0</v>
      </c>
      <c r="K161" s="185" t="s">
        <v>154</v>
      </c>
      <c r="L161" s="190"/>
      <c r="M161" s="191" t="s">
        <v>1</v>
      </c>
      <c r="N161" s="192" t="s">
        <v>42</v>
      </c>
      <c r="O161" s="59"/>
      <c r="P161" s="155">
        <f>O161*H161</f>
        <v>0</v>
      </c>
      <c r="Q161" s="155">
        <v>1E-3</v>
      </c>
      <c r="R161" s="155">
        <f>Q161*H161</f>
        <v>1.5990000000000001E-2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191</v>
      </c>
      <c r="AT161" s="157" t="s">
        <v>187</v>
      </c>
      <c r="AU161" s="157" t="s">
        <v>87</v>
      </c>
      <c r="AY161" s="18" t="s">
        <v>148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85</v>
      </c>
      <c r="BK161" s="158">
        <f>ROUND(I161*H161,2)</f>
        <v>0</v>
      </c>
      <c r="BL161" s="18" t="s">
        <v>155</v>
      </c>
      <c r="BM161" s="157" t="s">
        <v>211</v>
      </c>
    </row>
    <row r="162" spans="1:65" s="14" customFormat="1" ht="11.25">
      <c r="B162" s="167"/>
      <c r="D162" s="160" t="s">
        <v>157</v>
      </c>
      <c r="E162" s="168" t="s">
        <v>1</v>
      </c>
      <c r="F162" s="169" t="s">
        <v>212</v>
      </c>
      <c r="H162" s="170">
        <v>106.6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157</v>
      </c>
      <c r="AU162" s="168" t="s">
        <v>87</v>
      </c>
      <c r="AV162" s="14" t="s">
        <v>87</v>
      </c>
      <c r="AW162" s="14" t="s">
        <v>32</v>
      </c>
      <c r="AX162" s="14" t="s">
        <v>85</v>
      </c>
      <c r="AY162" s="168" t="s">
        <v>148</v>
      </c>
    </row>
    <row r="163" spans="1:65" s="14" customFormat="1" ht="11.25">
      <c r="B163" s="167"/>
      <c r="D163" s="160" t="s">
        <v>157</v>
      </c>
      <c r="F163" s="169" t="s">
        <v>213</v>
      </c>
      <c r="H163" s="170">
        <v>15.99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8" t="s">
        <v>157</v>
      </c>
      <c r="AU163" s="168" t="s">
        <v>87</v>
      </c>
      <c r="AV163" s="14" t="s">
        <v>87</v>
      </c>
      <c r="AW163" s="14" t="s">
        <v>3</v>
      </c>
      <c r="AX163" s="14" t="s">
        <v>85</v>
      </c>
      <c r="AY163" s="168" t="s">
        <v>148</v>
      </c>
    </row>
    <row r="164" spans="1:65" s="2" customFormat="1" ht="24.2" customHeight="1">
      <c r="A164" s="33"/>
      <c r="B164" s="145"/>
      <c r="C164" s="146" t="s">
        <v>214</v>
      </c>
      <c r="D164" s="146" t="s">
        <v>150</v>
      </c>
      <c r="E164" s="147" t="s">
        <v>215</v>
      </c>
      <c r="F164" s="148" t="s">
        <v>216</v>
      </c>
      <c r="G164" s="149" t="s">
        <v>153</v>
      </c>
      <c r="H164" s="150">
        <v>106.6</v>
      </c>
      <c r="I164" s="151"/>
      <c r="J164" s="152">
        <f>ROUND(I164*H164,2)</f>
        <v>0</v>
      </c>
      <c r="K164" s="148" t="s">
        <v>154</v>
      </c>
      <c r="L164" s="34"/>
      <c r="M164" s="153" t="s">
        <v>1</v>
      </c>
      <c r="N164" s="154" t="s">
        <v>42</v>
      </c>
      <c r="O164" s="59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155</v>
      </c>
      <c r="AT164" s="157" t="s">
        <v>150</v>
      </c>
      <c r="AU164" s="157" t="s">
        <v>87</v>
      </c>
      <c r="AY164" s="18" t="s">
        <v>148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85</v>
      </c>
      <c r="BK164" s="158">
        <f>ROUND(I164*H164,2)</f>
        <v>0</v>
      </c>
      <c r="BL164" s="18" t="s">
        <v>155</v>
      </c>
      <c r="BM164" s="157" t="s">
        <v>217</v>
      </c>
    </row>
    <row r="165" spans="1:65" s="2" customFormat="1" ht="21.75" customHeight="1">
      <c r="A165" s="33"/>
      <c r="B165" s="145"/>
      <c r="C165" s="146" t="s">
        <v>218</v>
      </c>
      <c r="D165" s="146" t="s">
        <v>150</v>
      </c>
      <c r="E165" s="147" t="s">
        <v>219</v>
      </c>
      <c r="F165" s="148" t="s">
        <v>220</v>
      </c>
      <c r="G165" s="149" t="s">
        <v>153</v>
      </c>
      <c r="H165" s="150">
        <v>106.6</v>
      </c>
      <c r="I165" s="151"/>
      <c r="J165" s="152">
        <f>ROUND(I165*H165,2)</f>
        <v>0</v>
      </c>
      <c r="K165" s="148" t="s">
        <v>154</v>
      </c>
      <c r="L165" s="34"/>
      <c r="M165" s="153" t="s">
        <v>1</v>
      </c>
      <c r="N165" s="154" t="s">
        <v>42</v>
      </c>
      <c r="O165" s="59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155</v>
      </c>
      <c r="AT165" s="157" t="s">
        <v>150</v>
      </c>
      <c r="AU165" s="157" t="s">
        <v>87</v>
      </c>
      <c r="AY165" s="18" t="s">
        <v>148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85</v>
      </c>
      <c r="BK165" s="158">
        <f>ROUND(I165*H165,2)</f>
        <v>0</v>
      </c>
      <c r="BL165" s="18" t="s">
        <v>155</v>
      </c>
      <c r="BM165" s="157" t="s">
        <v>221</v>
      </c>
    </row>
    <row r="166" spans="1:65" s="12" customFormat="1" ht="22.9" customHeight="1">
      <c r="B166" s="132"/>
      <c r="D166" s="133" t="s">
        <v>76</v>
      </c>
      <c r="E166" s="143" t="s">
        <v>180</v>
      </c>
      <c r="F166" s="143" t="s">
        <v>222</v>
      </c>
      <c r="I166" s="135"/>
      <c r="J166" s="144">
        <f>BK166</f>
        <v>0</v>
      </c>
      <c r="L166" s="132"/>
      <c r="M166" s="137"/>
      <c r="N166" s="138"/>
      <c r="O166" s="138"/>
      <c r="P166" s="139">
        <f>SUM(P167:P409)</f>
        <v>0</v>
      </c>
      <c r="Q166" s="138"/>
      <c r="R166" s="139">
        <f>SUM(R167:R409)</f>
        <v>48.989561539999997</v>
      </c>
      <c r="S166" s="138"/>
      <c r="T166" s="140">
        <f>SUM(T167:T409)</f>
        <v>0.38400000000000001</v>
      </c>
      <c r="AR166" s="133" t="s">
        <v>85</v>
      </c>
      <c r="AT166" s="141" t="s">
        <v>76</v>
      </c>
      <c r="AU166" s="141" t="s">
        <v>85</v>
      </c>
      <c r="AY166" s="133" t="s">
        <v>148</v>
      </c>
      <c r="BK166" s="142">
        <f>SUM(BK167:BK409)</f>
        <v>0</v>
      </c>
    </row>
    <row r="167" spans="1:65" s="2" customFormat="1" ht="21.75" customHeight="1">
      <c r="A167" s="33"/>
      <c r="B167" s="145"/>
      <c r="C167" s="146" t="s">
        <v>223</v>
      </c>
      <c r="D167" s="146" t="s">
        <v>150</v>
      </c>
      <c r="E167" s="147" t="s">
        <v>224</v>
      </c>
      <c r="F167" s="148" t="s">
        <v>225</v>
      </c>
      <c r="G167" s="149" t="s">
        <v>153</v>
      </c>
      <c r="H167" s="150">
        <v>43.395000000000003</v>
      </c>
      <c r="I167" s="151"/>
      <c r="J167" s="152">
        <f>ROUND(I167*H167,2)</f>
        <v>0</v>
      </c>
      <c r="K167" s="148" t="s">
        <v>154</v>
      </c>
      <c r="L167" s="34"/>
      <c r="M167" s="153" t="s">
        <v>1</v>
      </c>
      <c r="N167" s="154" t="s">
        <v>42</v>
      </c>
      <c r="O167" s="59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155</v>
      </c>
      <c r="AT167" s="157" t="s">
        <v>150</v>
      </c>
      <c r="AU167" s="157" t="s">
        <v>87</v>
      </c>
      <c r="AY167" s="18" t="s">
        <v>148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85</v>
      </c>
      <c r="BK167" s="158">
        <f>ROUND(I167*H167,2)</f>
        <v>0</v>
      </c>
      <c r="BL167" s="18" t="s">
        <v>155</v>
      </c>
      <c r="BM167" s="157" t="s">
        <v>226</v>
      </c>
    </row>
    <row r="168" spans="1:65" s="2" customFormat="1" ht="24.2" customHeight="1">
      <c r="A168" s="33"/>
      <c r="B168" s="145"/>
      <c r="C168" s="146" t="s">
        <v>8</v>
      </c>
      <c r="D168" s="146" t="s">
        <v>150</v>
      </c>
      <c r="E168" s="147" t="s">
        <v>227</v>
      </c>
      <c r="F168" s="148" t="s">
        <v>228</v>
      </c>
      <c r="G168" s="149" t="s">
        <v>153</v>
      </c>
      <c r="H168" s="150">
        <v>192</v>
      </c>
      <c r="I168" s="151"/>
      <c r="J168" s="152">
        <f>ROUND(I168*H168,2)</f>
        <v>0</v>
      </c>
      <c r="K168" s="148" t="s">
        <v>154</v>
      </c>
      <c r="L168" s="34"/>
      <c r="M168" s="153" t="s">
        <v>1</v>
      </c>
      <c r="N168" s="154" t="s">
        <v>42</v>
      </c>
      <c r="O168" s="59"/>
      <c r="P168" s="155">
        <f>O168*H168</f>
        <v>0</v>
      </c>
      <c r="Q168" s="155">
        <v>2.2000000000000001E-4</v>
      </c>
      <c r="R168" s="155">
        <f>Q168*H168</f>
        <v>4.224E-2</v>
      </c>
      <c r="S168" s="155">
        <v>2E-3</v>
      </c>
      <c r="T168" s="156">
        <f>S168*H168</f>
        <v>0.38400000000000001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155</v>
      </c>
      <c r="AT168" s="157" t="s">
        <v>150</v>
      </c>
      <c r="AU168" s="157" t="s">
        <v>87</v>
      </c>
      <c r="AY168" s="18" t="s">
        <v>148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85</v>
      </c>
      <c r="BK168" s="158">
        <f>ROUND(I168*H168,2)</f>
        <v>0</v>
      </c>
      <c r="BL168" s="18" t="s">
        <v>155</v>
      </c>
      <c r="BM168" s="157" t="s">
        <v>229</v>
      </c>
    </row>
    <row r="169" spans="1:65" s="13" customFormat="1" ht="11.25">
      <c r="B169" s="159"/>
      <c r="D169" s="160" t="s">
        <v>157</v>
      </c>
      <c r="E169" s="161" t="s">
        <v>1</v>
      </c>
      <c r="F169" s="162" t="s">
        <v>230</v>
      </c>
      <c r="H169" s="161" t="s">
        <v>1</v>
      </c>
      <c r="I169" s="163"/>
      <c r="L169" s="159"/>
      <c r="M169" s="164"/>
      <c r="N169" s="165"/>
      <c r="O169" s="165"/>
      <c r="P169" s="165"/>
      <c r="Q169" s="165"/>
      <c r="R169" s="165"/>
      <c r="S169" s="165"/>
      <c r="T169" s="166"/>
      <c r="AT169" s="161" t="s">
        <v>157</v>
      </c>
      <c r="AU169" s="161" t="s">
        <v>87</v>
      </c>
      <c r="AV169" s="13" t="s">
        <v>85</v>
      </c>
      <c r="AW169" s="13" t="s">
        <v>32</v>
      </c>
      <c r="AX169" s="13" t="s">
        <v>77</v>
      </c>
      <c r="AY169" s="161" t="s">
        <v>148</v>
      </c>
    </row>
    <row r="170" spans="1:65" s="14" customFormat="1" ht="11.25">
      <c r="B170" s="167"/>
      <c r="D170" s="160" t="s">
        <v>157</v>
      </c>
      <c r="E170" s="168" t="s">
        <v>1</v>
      </c>
      <c r="F170" s="169" t="s">
        <v>231</v>
      </c>
      <c r="H170" s="170">
        <v>192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157</v>
      </c>
      <c r="AU170" s="168" t="s">
        <v>87</v>
      </c>
      <c r="AV170" s="14" t="s">
        <v>87</v>
      </c>
      <c r="AW170" s="14" t="s">
        <v>32</v>
      </c>
      <c r="AX170" s="14" t="s">
        <v>77</v>
      </c>
      <c r="AY170" s="168" t="s">
        <v>148</v>
      </c>
    </row>
    <row r="171" spans="1:65" s="15" customFormat="1" ht="11.25">
      <c r="B171" s="175"/>
      <c r="D171" s="160" t="s">
        <v>157</v>
      </c>
      <c r="E171" s="176" t="s">
        <v>1</v>
      </c>
      <c r="F171" s="177" t="s">
        <v>160</v>
      </c>
      <c r="H171" s="178">
        <v>192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6" t="s">
        <v>157</v>
      </c>
      <c r="AU171" s="176" t="s">
        <v>87</v>
      </c>
      <c r="AV171" s="15" t="s">
        <v>155</v>
      </c>
      <c r="AW171" s="15" t="s">
        <v>32</v>
      </c>
      <c r="AX171" s="15" t="s">
        <v>85</v>
      </c>
      <c r="AY171" s="176" t="s">
        <v>148</v>
      </c>
    </row>
    <row r="172" spans="1:65" s="2" customFormat="1" ht="24.2" customHeight="1">
      <c r="A172" s="33"/>
      <c r="B172" s="145"/>
      <c r="C172" s="146" t="s">
        <v>232</v>
      </c>
      <c r="D172" s="146" t="s">
        <v>150</v>
      </c>
      <c r="E172" s="147" t="s">
        <v>233</v>
      </c>
      <c r="F172" s="148" t="s">
        <v>234</v>
      </c>
      <c r="G172" s="149" t="s">
        <v>235</v>
      </c>
      <c r="H172" s="150">
        <v>249.91</v>
      </c>
      <c r="I172" s="151"/>
      <c r="J172" s="152">
        <f>ROUND(I172*H172,2)</f>
        <v>0</v>
      </c>
      <c r="K172" s="148" t="s">
        <v>154</v>
      </c>
      <c r="L172" s="34"/>
      <c r="M172" s="153" t="s">
        <v>1</v>
      </c>
      <c r="N172" s="154" t="s">
        <v>42</v>
      </c>
      <c r="O172" s="59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155</v>
      </c>
      <c r="AT172" s="157" t="s">
        <v>150</v>
      </c>
      <c r="AU172" s="157" t="s">
        <v>87</v>
      </c>
      <c r="AY172" s="18" t="s">
        <v>148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85</v>
      </c>
      <c r="BK172" s="158">
        <f>ROUND(I172*H172,2)</f>
        <v>0</v>
      </c>
      <c r="BL172" s="18" t="s">
        <v>155</v>
      </c>
      <c r="BM172" s="157" t="s">
        <v>236</v>
      </c>
    </row>
    <row r="173" spans="1:65" s="2" customFormat="1" ht="24.2" customHeight="1">
      <c r="A173" s="33"/>
      <c r="B173" s="145"/>
      <c r="C173" s="146" t="s">
        <v>237</v>
      </c>
      <c r="D173" s="146" t="s">
        <v>150</v>
      </c>
      <c r="E173" s="147" t="s">
        <v>238</v>
      </c>
      <c r="F173" s="148" t="s">
        <v>239</v>
      </c>
      <c r="G173" s="149" t="s">
        <v>153</v>
      </c>
      <c r="H173" s="150">
        <v>176.09800000000001</v>
      </c>
      <c r="I173" s="151"/>
      <c r="J173" s="152">
        <f>ROUND(I173*H173,2)</f>
        <v>0</v>
      </c>
      <c r="K173" s="148" t="s">
        <v>154</v>
      </c>
      <c r="L173" s="34"/>
      <c r="M173" s="153" t="s">
        <v>1</v>
      </c>
      <c r="N173" s="154" t="s">
        <v>42</v>
      </c>
      <c r="O173" s="59"/>
      <c r="P173" s="155">
        <f>O173*H173</f>
        <v>0</v>
      </c>
      <c r="Q173" s="155">
        <v>7.3499999999999998E-3</v>
      </c>
      <c r="R173" s="155">
        <f>Q173*H173</f>
        <v>1.2943203000000001</v>
      </c>
      <c r="S173" s="155">
        <v>0</v>
      </c>
      <c r="T173" s="15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155</v>
      </c>
      <c r="AT173" s="157" t="s">
        <v>150</v>
      </c>
      <c r="AU173" s="157" t="s">
        <v>87</v>
      </c>
      <c r="AY173" s="18" t="s">
        <v>148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85</v>
      </c>
      <c r="BK173" s="158">
        <f>ROUND(I173*H173,2)</f>
        <v>0</v>
      </c>
      <c r="BL173" s="18" t="s">
        <v>155</v>
      </c>
      <c r="BM173" s="157" t="s">
        <v>240</v>
      </c>
    </row>
    <row r="174" spans="1:65" s="13" customFormat="1" ht="11.25">
      <c r="B174" s="159"/>
      <c r="D174" s="160" t="s">
        <v>157</v>
      </c>
      <c r="E174" s="161" t="s">
        <v>1</v>
      </c>
      <c r="F174" s="162" t="s">
        <v>241</v>
      </c>
      <c r="H174" s="161" t="s">
        <v>1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157</v>
      </c>
      <c r="AU174" s="161" t="s">
        <v>87</v>
      </c>
      <c r="AV174" s="13" t="s">
        <v>85</v>
      </c>
      <c r="AW174" s="13" t="s">
        <v>32</v>
      </c>
      <c r="AX174" s="13" t="s">
        <v>77</v>
      </c>
      <c r="AY174" s="161" t="s">
        <v>148</v>
      </c>
    </row>
    <row r="175" spans="1:65" s="14" customFormat="1" ht="11.25">
      <c r="B175" s="167"/>
      <c r="D175" s="160" t="s">
        <v>157</v>
      </c>
      <c r="E175" s="168" t="s">
        <v>1</v>
      </c>
      <c r="F175" s="169" t="s">
        <v>242</v>
      </c>
      <c r="H175" s="170">
        <v>176.09800000000001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157</v>
      </c>
      <c r="AU175" s="168" t="s">
        <v>87</v>
      </c>
      <c r="AV175" s="14" t="s">
        <v>87</v>
      </c>
      <c r="AW175" s="14" t="s">
        <v>32</v>
      </c>
      <c r="AX175" s="14" t="s">
        <v>77</v>
      </c>
      <c r="AY175" s="168" t="s">
        <v>148</v>
      </c>
    </row>
    <row r="176" spans="1:65" s="15" customFormat="1" ht="11.25">
      <c r="B176" s="175"/>
      <c r="D176" s="160" t="s">
        <v>157</v>
      </c>
      <c r="E176" s="176" t="s">
        <v>1</v>
      </c>
      <c r="F176" s="177" t="s">
        <v>160</v>
      </c>
      <c r="H176" s="178">
        <v>176.09800000000001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6" t="s">
        <v>157</v>
      </c>
      <c r="AU176" s="176" t="s">
        <v>87</v>
      </c>
      <c r="AV176" s="15" t="s">
        <v>155</v>
      </c>
      <c r="AW176" s="15" t="s">
        <v>32</v>
      </c>
      <c r="AX176" s="15" t="s">
        <v>85</v>
      </c>
      <c r="AY176" s="176" t="s">
        <v>148</v>
      </c>
    </row>
    <row r="177" spans="1:65" s="2" customFormat="1" ht="16.5" customHeight="1">
      <c r="A177" s="33"/>
      <c r="B177" s="145"/>
      <c r="C177" s="146" t="s">
        <v>243</v>
      </c>
      <c r="D177" s="146" t="s">
        <v>150</v>
      </c>
      <c r="E177" s="147" t="s">
        <v>244</v>
      </c>
      <c r="F177" s="148" t="s">
        <v>245</v>
      </c>
      <c r="G177" s="149" t="s">
        <v>153</v>
      </c>
      <c r="H177" s="150">
        <v>586.99199999999996</v>
      </c>
      <c r="I177" s="151"/>
      <c r="J177" s="152">
        <f>ROUND(I177*H177,2)</f>
        <v>0</v>
      </c>
      <c r="K177" s="148" t="s">
        <v>154</v>
      </c>
      <c r="L177" s="34"/>
      <c r="M177" s="153" t="s">
        <v>1</v>
      </c>
      <c r="N177" s="154" t="s">
        <v>42</v>
      </c>
      <c r="O177" s="59"/>
      <c r="P177" s="155">
        <f>O177*H177</f>
        <v>0</v>
      </c>
      <c r="Q177" s="155">
        <v>2.5999999999999998E-4</v>
      </c>
      <c r="R177" s="155">
        <f>Q177*H177</f>
        <v>0.15261791999999999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155</v>
      </c>
      <c r="AT177" s="157" t="s">
        <v>150</v>
      </c>
      <c r="AU177" s="157" t="s">
        <v>87</v>
      </c>
      <c r="AY177" s="18" t="s">
        <v>148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85</v>
      </c>
      <c r="BK177" s="158">
        <f>ROUND(I177*H177,2)</f>
        <v>0</v>
      </c>
      <c r="BL177" s="18" t="s">
        <v>155</v>
      </c>
      <c r="BM177" s="157" t="s">
        <v>246</v>
      </c>
    </row>
    <row r="178" spans="1:65" s="14" customFormat="1" ht="11.25">
      <c r="B178" s="167"/>
      <c r="D178" s="160" t="s">
        <v>157</v>
      </c>
      <c r="E178" s="168" t="s">
        <v>1</v>
      </c>
      <c r="F178" s="169" t="s">
        <v>247</v>
      </c>
      <c r="H178" s="170">
        <v>586.99199999999996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8" t="s">
        <v>157</v>
      </c>
      <c r="AU178" s="168" t="s">
        <v>87</v>
      </c>
      <c r="AV178" s="14" t="s">
        <v>87</v>
      </c>
      <c r="AW178" s="14" t="s">
        <v>32</v>
      </c>
      <c r="AX178" s="14" t="s">
        <v>77</v>
      </c>
      <c r="AY178" s="168" t="s">
        <v>148</v>
      </c>
    </row>
    <row r="179" spans="1:65" s="15" customFormat="1" ht="11.25">
      <c r="B179" s="175"/>
      <c r="D179" s="160" t="s">
        <v>157</v>
      </c>
      <c r="E179" s="176" t="s">
        <v>1</v>
      </c>
      <c r="F179" s="177" t="s">
        <v>160</v>
      </c>
      <c r="H179" s="178">
        <v>586.99199999999996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6" t="s">
        <v>157</v>
      </c>
      <c r="AU179" s="176" t="s">
        <v>87</v>
      </c>
      <c r="AV179" s="15" t="s">
        <v>155</v>
      </c>
      <c r="AW179" s="15" t="s">
        <v>32</v>
      </c>
      <c r="AX179" s="15" t="s">
        <v>85</v>
      </c>
      <c r="AY179" s="176" t="s">
        <v>148</v>
      </c>
    </row>
    <row r="180" spans="1:65" s="2" customFormat="1" ht="24.2" customHeight="1">
      <c r="A180" s="33"/>
      <c r="B180" s="145"/>
      <c r="C180" s="146" t="s">
        <v>248</v>
      </c>
      <c r="D180" s="146" t="s">
        <v>150</v>
      </c>
      <c r="E180" s="147" t="s">
        <v>249</v>
      </c>
      <c r="F180" s="148" t="s">
        <v>250</v>
      </c>
      <c r="G180" s="149" t="s">
        <v>153</v>
      </c>
      <c r="H180" s="150">
        <v>176.09800000000001</v>
      </c>
      <c r="I180" s="151"/>
      <c r="J180" s="152">
        <f>ROUND(I180*H180,2)</f>
        <v>0</v>
      </c>
      <c r="K180" s="148" t="s">
        <v>154</v>
      </c>
      <c r="L180" s="34"/>
      <c r="M180" s="153" t="s">
        <v>1</v>
      </c>
      <c r="N180" s="154" t="s">
        <v>42</v>
      </c>
      <c r="O180" s="59"/>
      <c r="P180" s="155">
        <f>O180*H180</f>
        <v>0</v>
      </c>
      <c r="Q180" s="155">
        <v>2.7300000000000001E-2</v>
      </c>
      <c r="R180" s="155">
        <f>Q180*H180</f>
        <v>4.8074754000000004</v>
      </c>
      <c r="S180" s="155">
        <v>0</v>
      </c>
      <c r="T180" s="15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155</v>
      </c>
      <c r="AT180" s="157" t="s">
        <v>150</v>
      </c>
      <c r="AU180" s="157" t="s">
        <v>87</v>
      </c>
      <c r="AY180" s="18" t="s">
        <v>148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85</v>
      </c>
      <c r="BK180" s="158">
        <f>ROUND(I180*H180,2)</f>
        <v>0</v>
      </c>
      <c r="BL180" s="18" t="s">
        <v>155</v>
      </c>
      <c r="BM180" s="157" t="s">
        <v>251</v>
      </c>
    </row>
    <row r="181" spans="1:65" s="13" customFormat="1" ht="11.25">
      <c r="B181" s="159"/>
      <c r="D181" s="160" t="s">
        <v>157</v>
      </c>
      <c r="E181" s="161" t="s">
        <v>1</v>
      </c>
      <c r="F181" s="162" t="s">
        <v>252</v>
      </c>
      <c r="H181" s="161" t="s">
        <v>1</v>
      </c>
      <c r="I181" s="163"/>
      <c r="L181" s="159"/>
      <c r="M181" s="164"/>
      <c r="N181" s="165"/>
      <c r="O181" s="165"/>
      <c r="P181" s="165"/>
      <c r="Q181" s="165"/>
      <c r="R181" s="165"/>
      <c r="S181" s="165"/>
      <c r="T181" s="166"/>
      <c r="AT181" s="161" t="s">
        <v>157</v>
      </c>
      <c r="AU181" s="161" t="s">
        <v>87</v>
      </c>
      <c r="AV181" s="13" t="s">
        <v>85</v>
      </c>
      <c r="AW181" s="13" t="s">
        <v>32</v>
      </c>
      <c r="AX181" s="13" t="s">
        <v>77</v>
      </c>
      <c r="AY181" s="161" t="s">
        <v>148</v>
      </c>
    </row>
    <row r="182" spans="1:65" s="14" customFormat="1" ht="11.25">
      <c r="B182" s="167"/>
      <c r="D182" s="160" t="s">
        <v>157</v>
      </c>
      <c r="E182" s="168" t="s">
        <v>1</v>
      </c>
      <c r="F182" s="169" t="s">
        <v>242</v>
      </c>
      <c r="H182" s="170">
        <v>176.09800000000001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8" t="s">
        <v>157</v>
      </c>
      <c r="AU182" s="168" t="s">
        <v>87</v>
      </c>
      <c r="AV182" s="14" t="s">
        <v>87</v>
      </c>
      <c r="AW182" s="14" t="s">
        <v>32</v>
      </c>
      <c r="AX182" s="14" t="s">
        <v>77</v>
      </c>
      <c r="AY182" s="168" t="s">
        <v>148</v>
      </c>
    </row>
    <row r="183" spans="1:65" s="15" customFormat="1" ht="11.25">
      <c r="B183" s="175"/>
      <c r="D183" s="160" t="s">
        <v>157</v>
      </c>
      <c r="E183" s="176" t="s">
        <v>1</v>
      </c>
      <c r="F183" s="177" t="s">
        <v>160</v>
      </c>
      <c r="H183" s="178">
        <v>176.09800000000001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6" t="s">
        <v>157</v>
      </c>
      <c r="AU183" s="176" t="s">
        <v>87</v>
      </c>
      <c r="AV183" s="15" t="s">
        <v>155</v>
      </c>
      <c r="AW183" s="15" t="s">
        <v>32</v>
      </c>
      <c r="AX183" s="15" t="s">
        <v>85</v>
      </c>
      <c r="AY183" s="176" t="s">
        <v>148</v>
      </c>
    </row>
    <row r="184" spans="1:65" s="2" customFormat="1" ht="21.75" customHeight="1">
      <c r="A184" s="33"/>
      <c r="B184" s="145"/>
      <c r="C184" s="146" t="s">
        <v>253</v>
      </c>
      <c r="D184" s="146" t="s">
        <v>150</v>
      </c>
      <c r="E184" s="147" t="s">
        <v>254</v>
      </c>
      <c r="F184" s="148" t="s">
        <v>255</v>
      </c>
      <c r="G184" s="149" t="s">
        <v>153</v>
      </c>
      <c r="H184" s="150">
        <v>176.09800000000001</v>
      </c>
      <c r="I184" s="151"/>
      <c r="J184" s="152">
        <f>ROUND(I184*H184,2)</f>
        <v>0</v>
      </c>
      <c r="K184" s="148" t="s">
        <v>154</v>
      </c>
      <c r="L184" s="34"/>
      <c r="M184" s="153" t="s">
        <v>1</v>
      </c>
      <c r="N184" s="154" t="s">
        <v>42</v>
      </c>
      <c r="O184" s="59"/>
      <c r="P184" s="155">
        <f>O184*H184</f>
        <v>0</v>
      </c>
      <c r="Q184" s="155">
        <v>5.4599999999999996E-3</v>
      </c>
      <c r="R184" s="155">
        <f>Q184*H184</f>
        <v>0.96149507999999995</v>
      </c>
      <c r="S184" s="155">
        <v>0</v>
      </c>
      <c r="T184" s="15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155</v>
      </c>
      <c r="AT184" s="157" t="s">
        <v>150</v>
      </c>
      <c r="AU184" s="157" t="s">
        <v>87</v>
      </c>
      <c r="AY184" s="18" t="s">
        <v>148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85</v>
      </c>
      <c r="BK184" s="158">
        <f>ROUND(I184*H184,2)</f>
        <v>0</v>
      </c>
      <c r="BL184" s="18" t="s">
        <v>155</v>
      </c>
      <c r="BM184" s="157" t="s">
        <v>256</v>
      </c>
    </row>
    <row r="185" spans="1:65" s="14" customFormat="1" ht="22.5">
      <c r="B185" s="167"/>
      <c r="D185" s="160" t="s">
        <v>157</v>
      </c>
      <c r="E185" s="168" t="s">
        <v>1</v>
      </c>
      <c r="F185" s="169" t="s">
        <v>257</v>
      </c>
      <c r="H185" s="170">
        <v>176.09800000000001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8" t="s">
        <v>157</v>
      </c>
      <c r="AU185" s="168" t="s">
        <v>87</v>
      </c>
      <c r="AV185" s="14" t="s">
        <v>87</v>
      </c>
      <c r="AW185" s="14" t="s">
        <v>32</v>
      </c>
      <c r="AX185" s="14" t="s">
        <v>85</v>
      </c>
      <c r="AY185" s="168" t="s">
        <v>148</v>
      </c>
    </row>
    <row r="186" spans="1:65" s="2" customFormat="1" ht="44.25" customHeight="1">
      <c r="A186" s="33"/>
      <c r="B186" s="145"/>
      <c r="C186" s="146" t="s">
        <v>7</v>
      </c>
      <c r="D186" s="146" t="s">
        <v>150</v>
      </c>
      <c r="E186" s="147" t="s">
        <v>258</v>
      </c>
      <c r="F186" s="148" t="s">
        <v>259</v>
      </c>
      <c r="G186" s="149" t="s">
        <v>153</v>
      </c>
      <c r="H186" s="150">
        <v>45.8</v>
      </c>
      <c r="I186" s="151"/>
      <c r="J186" s="152">
        <f>ROUND(I186*H186,2)</f>
        <v>0</v>
      </c>
      <c r="K186" s="148" t="s">
        <v>154</v>
      </c>
      <c r="L186" s="34"/>
      <c r="M186" s="153" t="s">
        <v>1</v>
      </c>
      <c r="N186" s="154" t="s">
        <v>42</v>
      </c>
      <c r="O186" s="59"/>
      <c r="P186" s="155">
        <f>O186*H186</f>
        <v>0</v>
      </c>
      <c r="Q186" s="155">
        <v>8.5199999999999998E-3</v>
      </c>
      <c r="R186" s="155">
        <f>Q186*H186</f>
        <v>0.39021599999999995</v>
      </c>
      <c r="S186" s="155">
        <v>0</v>
      </c>
      <c r="T186" s="15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7" t="s">
        <v>155</v>
      </c>
      <c r="AT186" s="157" t="s">
        <v>150</v>
      </c>
      <c r="AU186" s="157" t="s">
        <v>87</v>
      </c>
      <c r="AY186" s="18" t="s">
        <v>148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8" t="s">
        <v>85</v>
      </c>
      <c r="BK186" s="158">
        <f>ROUND(I186*H186,2)</f>
        <v>0</v>
      </c>
      <c r="BL186" s="18" t="s">
        <v>155</v>
      </c>
      <c r="BM186" s="157" t="s">
        <v>260</v>
      </c>
    </row>
    <row r="187" spans="1:65" s="2" customFormat="1" ht="19.5">
      <c r="A187" s="33"/>
      <c r="B187" s="34"/>
      <c r="C187" s="33"/>
      <c r="D187" s="160" t="s">
        <v>261</v>
      </c>
      <c r="E187" s="33"/>
      <c r="F187" s="193" t="s">
        <v>262</v>
      </c>
      <c r="G187" s="33"/>
      <c r="H187" s="33"/>
      <c r="I187" s="194"/>
      <c r="J187" s="33"/>
      <c r="K187" s="33"/>
      <c r="L187" s="34"/>
      <c r="M187" s="195"/>
      <c r="N187" s="196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261</v>
      </c>
      <c r="AU187" s="18" t="s">
        <v>87</v>
      </c>
    </row>
    <row r="188" spans="1:65" s="13" customFormat="1" ht="11.25">
      <c r="B188" s="159"/>
      <c r="D188" s="160" t="s">
        <v>157</v>
      </c>
      <c r="E188" s="161" t="s">
        <v>1</v>
      </c>
      <c r="F188" s="162" t="s">
        <v>263</v>
      </c>
      <c r="H188" s="161" t="s">
        <v>1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157</v>
      </c>
      <c r="AU188" s="161" t="s">
        <v>87</v>
      </c>
      <c r="AV188" s="13" t="s">
        <v>85</v>
      </c>
      <c r="AW188" s="13" t="s">
        <v>32</v>
      </c>
      <c r="AX188" s="13" t="s">
        <v>77</v>
      </c>
      <c r="AY188" s="161" t="s">
        <v>148</v>
      </c>
    </row>
    <row r="189" spans="1:65" s="14" customFormat="1" ht="11.25">
      <c r="B189" s="167"/>
      <c r="D189" s="160" t="s">
        <v>157</v>
      </c>
      <c r="E189" s="168" t="s">
        <v>1</v>
      </c>
      <c r="F189" s="169" t="s">
        <v>264</v>
      </c>
      <c r="H189" s="170">
        <v>45.8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157</v>
      </c>
      <c r="AU189" s="168" t="s">
        <v>87</v>
      </c>
      <c r="AV189" s="14" t="s">
        <v>87</v>
      </c>
      <c r="AW189" s="14" t="s">
        <v>32</v>
      </c>
      <c r="AX189" s="14" t="s">
        <v>77</v>
      </c>
      <c r="AY189" s="168" t="s">
        <v>148</v>
      </c>
    </row>
    <row r="190" spans="1:65" s="15" customFormat="1" ht="11.25">
      <c r="B190" s="175"/>
      <c r="D190" s="160" t="s">
        <v>157</v>
      </c>
      <c r="E190" s="176" t="s">
        <v>1</v>
      </c>
      <c r="F190" s="177" t="s">
        <v>160</v>
      </c>
      <c r="H190" s="178">
        <v>45.8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6" t="s">
        <v>157</v>
      </c>
      <c r="AU190" s="176" t="s">
        <v>87</v>
      </c>
      <c r="AV190" s="15" t="s">
        <v>155</v>
      </c>
      <c r="AW190" s="15" t="s">
        <v>32</v>
      </c>
      <c r="AX190" s="15" t="s">
        <v>85</v>
      </c>
      <c r="AY190" s="176" t="s">
        <v>148</v>
      </c>
    </row>
    <row r="191" spans="1:65" s="2" customFormat="1" ht="24.2" customHeight="1">
      <c r="A191" s="33"/>
      <c r="B191" s="145"/>
      <c r="C191" s="183" t="s">
        <v>265</v>
      </c>
      <c r="D191" s="183" t="s">
        <v>187</v>
      </c>
      <c r="E191" s="184" t="s">
        <v>266</v>
      </c>
      <c r="F191" s="185" t="s">
        <v>267</v>
      </c>
      <c r="G191" s="186" t="s">
        <v>153</v>
      </c>
      <c r="H191" s="187">
        <v>50.38</v>
      </c>
      <c r="I191" s="188"/>
      <c r="J191" s="189">
        <f>ROUND(I191*H191,2)</f>
        <v>0</v>
      </c>
      <c r="K191" s="185" t="s">
        <v>154</v>
      </c>
      <c r="L191" s="190"/>
      <c r="M191" s="191" t="s">
        <v>1</v>
      </c>
      <c r="N191" s="192" t="s">
        <v>42</v>
      </c>
      <c r="O191" s="59"/>
      <c r="P191" s="155">
        <f>O191*H191</f>
        <v>0</v>
      </c>
      <c r="Q191" s="155">
        <v>3.0000000000000001E-3</v>
      </c>
      <c r="R191" s="155">
        <f>Q191*H191</f>
        <v>0.15114000000000002</v>
      </c>
      <c r="S191" s="155">
        <v>0</v>
      </c>
      <c r="T191" s="15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7" t="s">
        <v>191</v>
      </c>
      <c r="AT191" s="157" t="s">
        <v>187</v>
      </c>
      <c r="AU191" s="157" t="s">
        <v>87</v>
      </c>
      <c r="AY191" s="18" t="s">
        <v>148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85</v>
      </c>
      <c r="BK191" s="158">
        <f>ROUND(I191*H191,2)</f>
        <v>0</v>
      </c>
      <c r="BL191" s="18" t="s">
        <v>155</v>
      </c>
      <c r="BM191" s="157" t="s">
        <v>268</v>
      </c>
    </row>
    <row r="192" spans="1:65" s="13" customFormat="1" ht="11.25">
      <c r="B192" s="159"/>
      <c r="D192" s="160" t="s">
        <v>157</v>
      </c>
      <c r="E192" s="161" t="s">
        <v>1</v>
      </c>
      <c r="F192" s="162" t="s">
        <v>269</v>
      </c>
      <c r="H192" s="161" t="s">
        <v>1</v>
      </c>
      <c r="I192" s="163"/>
      <c r="L192" s="159"/>
      <c r="M192" s="164"/>
      <c r="N192" s="165"/>
      <c r="O192" s="165"/>
      <c r="P192" s="165"/>
      <c r="Q192" s="165"/>
      <c r="R192" s="165"/>
      <c r="S192" s="165"/>
      <c r="T192" s="166"/>
      <c r="AT192" s="161" t="s">
        <v>157</v>
      </c>
      <c r="AU192" s="161" t="s">
        <v>87</v>
      </c>
      <c r="AV192" s="13" t="s">
        <v>85</v>
      </c>
      <c r="AW192" s="13" t="s">
        <v>32</v>
      </c>
      <c r="AX192" s="13" t="s">
        <v>77</v>
      </c>
      <c r="AY192" s="161" t="s">
        <v>148</v>
      </c>
    </row>
    <row r="193" spans="1:65" s="14" customFormat="1" ht="11.25">
      <c r="B193" s="167"/>
      <c r="D193" s="160" t="s">
        <v>157</v>
      </c>
      <c r="E193" s="168" t="s">
        <v>1</v>
      </c>
      <c r="F193" s="169" t="s">
        <v>270</v>
      </c>
      <c r="H193" s="170">
        <v>50.38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157</v>
      </c>
      <c r="AU193" s="168" t="s">
        <v>87</v>
      </c>
      <c r="AV193" s="14" t="s">
        <v>87</v>
      </c>
      <c r="AW193" s="14" t="s">
        <v>32</v>
      </c>
      <c r="AX193" s="14" t="s">
        <v>77</v>
      </c>
      <c r="AY193" s="168" t="s">
        <v>148</v>
      </c>
    </row>
    <row r="194" spans="1:65" s="15" customFormat="1" ht="11.25">
      <c r="B194" s="175"/>
      <c r="D194" s="160" t="s">
        <v>157</v>
      </c>
      <c r="E194" s="176" t="s">
        <v>1</v>
      </c>
      <c r="F194" s="177" t="s">
        <v>160</v>
      </c>
      <c r="H194" s="178">
        <v>50.38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6" t="s">
        <v>157</v>
      </c>
      <c r="AU194" s="176" t="s">
        <v>87</v>
      </c>
      <c r="AV194" s="15" t="s">
        <v>155</v>
      </c>
      <c r="AW194" s="15" t="s">
        <v>32</v>
      </c>
      <c r="AX194" s="15" t="s">
        <v>85</v>
      </c>
      <c r="AY194" s="176" t="s">
        <v>148</v>
      </c>
    </row>
    <row r="195" spans="1:65" s="2" customFormat="1" ht="44.25" customHeight="1">
      <c r="A195" s="33"/>
      <c r="B195" s="145"/>
      <c r="C195" s="146" t="s">
        <v>271</v>
      </c>
      <c r="D195" s="146" t="s">
        <v>150</v>
      </c>
      <c r="E195" s="147" t="s">
        <v>272</v>
      </c>
      <c r="F195" s="148" t="s">
        <v>273</v>
      </c>
      <c r="G195" s="149" t="s">
        <v>153</v>
      </c>
      <c r="H195" s="150">
        <v>21.13</v>
      </c>
      <c r="I195" s="151"/>
      <c r="J195" s="152">
        <f>ROUND(I195*H195,2)</f>
        <v>0</v>
      </c>
      <c r="K195" s="148" t="s">
        <v>154</v>
      </c>
      <c r="L195" s="34"/>
      <c r="M195" s="153" t="s">
        <v>1</v>
      </c>
      <c r="N195" s="154" t="s">
        <v>42</v>
      </c>
      <c r="O195" s="59"/>
      <c r="P195" s="155">
        <f>O195*H195</f>
        <v>0</v>
      </c>
      <c r="Q195" s="155">
        <v>1.1520000000000001E-2</v>
      </c>
      <c r="R195" s="155">
        <f>Q195*H195</f>
        <v>0.24341760000000001</v>
      </c>
      <c r="S195" s="155">
        <v>0</v>
      </c>
      <c r="T195" s="15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7" t="s">
        <v>155</v>
      </c>
      <c r="AT195" s="157" t="s">
        <v>150</v>
      </c>
      <c r="AU195" s="157" t="s">
        <v>87</v>
      </c>
      <c r="AY195" s="18" t="s">
        <v>148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85</v>
      </c>
      <c r="BK195" s="158">
        <f>ROUND(I195*H195,2)</f>
        <v>0</v>
      </c>
      <c r="BL195" s="18" t="s">
        <v>155</v>
      </c>
      <c r="BM195" s="157" t="s">
        <v>274</v>
      </c>
    </row>
    <row r="196" spans="1:65" s="2" customFormat="1" ht="19.5">
      <c r="A196" s="33"/>
      <c r="B196" s="34"/>
      <c r="C196" s="33"/>
      <c r="D196" s="160" t="s">
        <v>261</v>
      </c>
      <c r="E196" s="33"/>
      <c r="F196" s="193" t="s">
        <v>262</v>
      </c>
      <c r="G196" s="33"/>
      <c r="H196" s="33"/>
      <c r="I196" s="194"/>
      <c r="J196" s="33"/>
      <c r="K196" s="33"/>
      <c r="L196" s="34"/>
      <c r="M196" s="195"/>
      <c r="N196" s="196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261</v>
      </c>
      <c r="AU196" s="18" t="s">
        <v>87</v>
      </c>
    </row>
    <row r="197" spans="1:65" s="13" customFormat="1" ht="11.25">
      <c r="B197" s="159"/>
      <c r="D197" s="160" t="s">
        <v>157</v>
      </c>
      <c r="E197" s="161" t="s">
        <v>1</v>
      </c>
      <c r="F197" s="162" t="s">
        <v>275</v>
      </c>
      <c r="H197" s="161" t="s">
        <v>1</v>
      </c>
      <c r="I197" s="163"/>
      <c r="L197" s="159"/>
      <c r="M197" s="164"/>
      <c r="N197" s="165"/>
      <c r="O197" s="165"/>
      <c r="P197" s="165"/>
      <c r="Q197" s="165"/>
      <c r="R197" s="165"/>
      <c r="S197" s="165"/>
      <c r="T197" s="166"/>
      <c r="AT197" s="161" t="s">
        <v>157</v>
      </c>
      <c r="AU197" s="161" t="s">
        <v>87</v>
      </c>
      <c r="AV197" s="13" t="s">
        <v>85</v>
      </c>
      <c r="AW197" s="13" t="s">
        <v>32</v>
      </c>
      <c r="AX197" s="13" t="s">
        <v>77</v>
      </c>
      <c r="AY197" s="161" t="s">
        <v>148</v>
      </c>
    </row>
    <row r="198" spans="1:65" s="14" customFormat="1" ht="11.25">
      <c r="B198" s="167"/>
      <c r="D198" s="160" t="s">
        <v>157</v>
      </c>
      <c r="E198" s="168" t="s">
        <v>1</v>
      </c>
      <c r="F198" s="169" t="s">
        <v>276</v>
      </c>
      <c r="H198" s="170">
        <v>25.83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8" t="s">
        <v>157</v>
      </c>
      <c r="AU198" s="168" t="s">
        <v>87</v>
      </c>
      <c r="AV198" s="14" t="s">
        <v>87</v>
      </c>
      <c r="AW198" s="14" t="s">
        <v>32</v>
      </c>
      <c r="AX198" s="14" t="s">
        <v>77</v>
      </c>
      <c r="AY198" s="168" t="s">
        <v>148</v>
      </c>
    </row>
    <row r="199" spans="1:65" s="14" customFormat="1" ht="11.25">
      <c r="B199" s="167"/>
      <c r="D199" s="160" t="s">
        <v>157</v>
      </c>
      <c r="E199" s="168" t="s">
        <v>1</v>
      </c>
      <c r="F199" s="169" t="s">
        <v>277</v>
      </c>
      <c r="H199" s="170">
        <v>-7.04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157</v>
      </c>
      <c r="AU199" s="168" t="s">
        <v>87</v>
      </c>
      <c r="AV199" s="14" t="s">
        <v>87</v>
      </c>
      <c r="AW199" s="14" t="s">
        <v>32</v>
      </c>
      <c r="AX199" s="14" t="s">
        <v>77</v>
      </c>
      <c r="AY199" s="168" t="s">
        <v>148</v>
      </c>
    </row>
    <row r="200" spans="1:65" s="14" customFormat="1" ht="11.25">
      <c r="B200" s="167"/>
      <c r="D200" s="160" t="s">
        <v>157</v>
      </c>
      <c r="E200" s="168" t="s">
        <v>1</v>
      </c>
      <c r="F200" s="169" t="s">
        <v>278</v>
      </c>
      <c r="H200" s="170">
        <v>2.34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8" t="s">
        <v>157</v>
      </c>
      <c r="AU200" s="168" t="s">
        <v>87</v>
      </c>
      <c r="AV200" s="14" t="s">
        <v>87</v>
      </c>
      <c r="AW200" s="14" t="s">
        <v>32</v>
      </c>
      <c r="AX200" s="14" t="s">
        <v>77</v>
      </c>
      <c r="AY200" s="168" t="s">
        <v>148</v>
      </c>
    </row>
    <row r="201" spans="1:65" s="16" customFormat="1" ht="11.25">
      <c r="B201" s="197"/>
      <c r="D201" s="160" t="s">
        <v>157</v>
      </c>
      <c r="E201" s="198" t="s">
        <v>1</v>
      </c>
      <c r="F201" s="199" t="s">
        <v>279</v>
      </c>
      <c r="H201" s="200">
        <v>21.13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157</v>
      </c>
      <c r="AU201" s="198" t="s">
        <v>87</v>
      </c>
      <c r="AV201" s="16" t="s">
        <v>164</v>
      </c>
      <c r="AW201" s="16" t="s">
        <v>32</v>
      </c>
      <c r="AX201" s="16" t="s">
        <v>77</v>
      </c>
      <c r="AY201" s="198" t="s">
        <v>148</v>
      </c>
    </row>
    <row r="202" spans="1:65" s="15" customFormat="1" ht="11.25">
      <c r="B202" s="175"/>
      <c r="D202" s="160" t="s">
        <v>157</v>
      </c>
      <c r="E202" s="176" t="s">
        <v>1</v>
      </c>
      <c r="F202" s="177" t="s">
        <v>160</v>
      </c>
      <c r="H202" s="178">
        <v>21.13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6" t="s">
        <v>157</v>
      </c>
      <c r="AU202" s="176" t="s">
        <v>87</v>
      </c>
      <c r="AV202" s="15" t="s">
        <v>155</v>
      </c>
      <c r="AW202" s="15" t="s">
        <v>32</v>
      </c>
      <c r="AX202" s="15" t="s">
        <v>85</v>
      </c>
      <c r="AY202" s="176" t="s">
        <v>148</v>
      </c>
    </row>
    <row r="203" spans="1:65" s="2" customFormat="1" ht="24.2" customHeight="1">
      <c r="A203" s="33"/>
      <c r="B203" s="145"/>
      <c r="C203" s="183" t="s">
        <v>280</v>
      </c>
      <c r="D203" s="183" t="s">
        <v>187</v>
      </c>
      <c r="E203" s="184" t="s">
        <v>281</v>
      </c>
      <c r="F203" s="185" t="s">
        <v>282</v>
      </c>
      <c r="G203" s="186" t="s">
        <v>153</v>
      </c>
      <c r="H203" s="187">
        <v>23.242999999999999</v>
      </c>
      <c r="I203" s="188"/>
      <c r="J203" s="189">
        <f>ROUND(I203*H203,2)</f>
        <v>0</v>
      </c>
      <c r="K203" s="185" t="s">
        <v>154</v>
      </c>
      <c r="L203" s="190"/>
      <c r="M203" s="191" t="s">
        <v>1</v>
      </c>
      <c r="N203" s="192" t="s">
        <v>42</v>
      </c>
      <c r="O203" s="59"/>
      <c r="P203" s="155">
        <f>O203*H203</f>
        <v>0</v>
      </c>
      <c r="Q203" s="155">
        <v>1.35E-2</v>
      </c>
      <c r="R203" s="155">
        <f>Q203*H203</f>
        <v>0.31378049999999996</v>
      </c>
      <c r="S203" s="155">
        <v>0</v>
      </c>
      <c r="T203" s="15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7" t="s">
        <v>191</v>
      </c>
      <c r="AT203" s="157" t="s">
        <v>187</v>
      </c>
      <c r="AU203" s="157" t="s">
        <v>87</v>
      </c>
      <c r="AY203" s="18" t="s">
        <v>148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8" t="s">
        <v>85</v>
      </c>
      <c r="BK203" s="158">
        <f>ROUND(I203*H203,2)</f>
        <v>0</v>
      </c>
      <c r="BL203" s="18" t="s">
        <v>155</v>
      </c>
      <c r="BM203" s="157" t="s">
        <v>283</v>
      </c>
    </row>
    <row r="204" spans="1:65" s="14" customFormat="1" ht="11.25">
      <c r="B204" s="167"/>
      <c r="D204" s="160" t="s">
        <v>157</v>
      </c>
      <c r="E204" s="168" t="s">
        <v>1</v>
      </c>
      <c r="F204" s="169" t="s">
        <v>284</v>
      </c>
      <c r="H204" s="170">
        <v>23.242999999999999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8" t="s">
        <v>157</v>
      </c>
      <c r="AU204" s="168" t="s">
        <v>87</v>
      </c>
      <c r="AV204" s="14" t="s">
        <v>87</v>
      </c>
      <c r="AW204" s="14" t="s">
        <v>32</v>
      </c>
      <c r="AX204" s="14" t="s">
        <v>85</v>
      </c>
      <c r="AY204" s="168" t="s">
        <v>148</v>
      </c>
    </row>
    <row r="205" spans="1:65" s="2" customFormat="1" ht="44.25" customHeight="1">
      <c r="A205" s="33"/>
      <c r="B205" s="145"/>
      <c r="C205" s="146" t="s">
        <v>285</v>
      </c>
      <c r="D205" s="146" t="s">
        <v>150</v>
      </c>
      <c r="E205" s="147" t="s">
        <v>286</v>
      </c>
      <c r="F205" s="148" t="s">
        <v>287</v>
      </c>
      <c r="G205" s="149" t="s">
        <v>153</v>
      </c>
      <c r="H205" s="150">
        <v>498.35199999999998</v>
      </c>
      <c r="I205" s="151"/>
      <c r="J205" s="152">
        <f>ROUND(I205*H205,2)</f>
        <v>0</v>
      </c>
      <c r="K205" s="148" t="s">
        <v>154</v>
      </c>
      <c r="L205" s="34"/>
      <c r="M205" s="153" t="s">
        <v>1</v>
      </c>
      <c r="N205" s="154" t="s">
        <v>42</v>
      </c>
      <c r="O205" s="59"/>
      <c r="P205" s="155">
        <f>O205*H205</f>
        <v>0</v>
      </c>
      <c r="Q205" s="155">
        <v>1.1599999999999999E-2</v>
      </c>
      <c r="R205" s="155">
        <f>Q205*H205</f>
        <v>5.780883199999999</v>
      </c>
      <c r="S205" s="155">
        <v>0</v>
      </c>
      <c r="T205" s="15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7" t="s">
        <v>155</v>
      </c>
      <c r="AT205" s="157" t="s">
        <v>150</v>
      </c>
      <c r="AU205" s="157" t="s">
        <v>87</v>
      </c>
      <c r="AY205" s="18" t="s">
        <v>148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85</v>
      </c>
      <c r="BK205" s="158">
        <f>ROUND(I205*H205,2)</f>
        <v>0</v>
      </c>
      <c r="BL205" s="18" t="s">
        <v>155</v>
      </c>
      <c r="BM205" s="157" t="s">
        <v>288</v>
      </c>
    </row>
    <row r="206" spans="1:65" s="2" customFormat="1" ht="19.5">
      <c r="A206" s="33"/>
      <c r="B206" s="34"/>
      <c r="C206" s="33"/>
      <c r="D206" s="160" t="s">
        <v>261</v>
      </c>
      <c r="E206" s="33"/>
      <c r="F206" s="193" t="s">
        <v>262</v>
      </c>
      <c r="G206" s="33"/>
      <c r="H206" s="33"/>
      <c r="I206" s="194"/>
      <c r="J206" s="33"/>
      <c r="K206" s="33"/>
      <c r="L206" s="34"/>
      <c r="M206" s="195"/>
      <c r="N206" s="196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261</v>
      </c>
      <c r="AU206" s="18" t="s">
        <v>87</v>
      </c>
    </row>
    <row r="207" spans="1:65" s="13" customFormat="1" ht="11.25">
      <c r="B207" s="159"/>
      <c r="D207" s="160" t="s">
        <v>157</v>
      </c>
      <c r="E207" s="161" t="s">
        <v>1</v>
      </c>
      <c r="F207" s="162" t="s">
        <v>289</v>
      </c>
      <c r="H207" s="161" t="s">
        <v>1</v>
      </c>
      <c r="I207" s="163"/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157</v>
      </c>
      <c r="AU207" s="161" t="s">
        <v>87</v>
      </c>
      <c r="AV207" s="13" t="s">
        <v>85</v>
      </c>
      <c r="AW207" s="13" t="s">
        <v>32</v>
      </c>
      <c r="AX207" s="13" t="s">
        <v>77</v>
      </c>
      <c r="AY207" s="161" t="s">
        <v>148</v>
      </c>
    </row>
    <row r="208" spans="1:65" s="14" customFormat="1" ht="11.25">
      <c r="B208" s="167"/>
      <c r="D208" s="160" t="s">
        <v>157</v>
      </c>
      <c r="E208" s="168" t="s">
        <v>1</v>
      </c>
      <c r="F208" s="169" t="s">
        <v>290</v>
      </c>
      <c r="H208" s="170">
        <v>119.14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8" t="s">
        <v>157</v>
      </c>
      <c r="AU208" s="168" t="s">
        <v>87</v>
      </c>
      <c r="AV208" s="14" t="s">
        <v>87</v>
      </c>
      <c r="AW208" s="14" t="s">
        <v>32</v>
      </c>
      <c r="AX208" s="14" t="s">
        <v>77</v>
      </c>
      <c r="AY208" s="168" t="s">
        <v>148</v>
      </c>
    </row>
    <row r="209" spans="2:51" s="14" customFormat="1" ht="11.25">
      <c r="B209" s="167"/>
      <c r="D209" s="160" t="s">
        <v>157</v>
      </c>
      <c r="E209" s="168" t="s">
        <v>1</v>
      </c>
      <c r="F209" s="169" t="s">
        <v>291</v>
      </c>
      <c r="H209" s="170">
        <v>-20.16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8" t="s">
        <v>157</v>
      </c>
      <c r="AU209" s="168" t="s">
        <v>87</v>
      </c>
      <c r="AV209" s="14" t="s">
        <v>87</v>
      </c>
      <c r="AW209" s="14" t="s">
        <v>32</v>
      </c>
      <c r="AX209" s="14" t="s">
        <v>77</v>
      </c>
      <c r="AY209" s="168" t="s">
        <v>148</v>
      </c>
    </row>
    <row r="210" spans="2:51" s="14" customFormat="1" ht="11.25">
      <c r="B210" s="167"/>
      <c r="D210" s="160" t="s">
        <v>157</v>
      </c>
      <c r="E210" s="168" t="s">
        <v>1</v>
      </c>
      <c r="F210" s="169" t="s">
        <v>292</v>
      </c>
      <c r="H210" s="170">
        <v>-1.2350000000000001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8" t="s">
        <v>157</v>
      </c>
      <c r="AU210" s="168" t="s">
        <v>87</v>
      </c>
      <c r="AV210" s="14" t="s">
        <v>87</v>
      </c>
      <c r="AW210" s="14" t="s">
        <v>32</v>
      </c>
      <c r="AX210" s="14" t="s">
        <v>77</v>
      </c>
      <c r="AY210" s="168" t="s">
        <v>148</v>
      </c>
    </row>
    <row r="211" spans="2:51" s="14" customFormat="1" ht="11.25">
      <c r="B211" s="167"/>
      <c r="D211" s="160" t="s">
        <v>157</v>
      </c>
      <c r="E211" s="168" t="s">
        <v>1</v>
      </c>
      <c r="F211" s="169" t="s">
        <v>293</v>
      </c>
      <c r="H211" s="170">
        <v>-4.34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8" t="s">
        <v>157</v>
      </c>
      <c r="AU211" s="168" t="s">
        <v>87</v>
      </c>
      <c r="AV211" s="14" t="s">
        <v>87</v>
      </c>
      <c r="AW211" s="14" t="s">
        <v>32</v>
      </c>
      <c r="AX211" s="14" t="s">
        <v>77</v>
      </c>
      <c r="AY211" s="168" t="s">
        <v>148</v>
      </c>
    </row>
    <row r="212" spans="2:51" s="14" customFormat="1" ht="11.25">
      <c r="B212" s="167"/>
      <c r="D212" s="160" t="s">
        <v>157</v>
      </c>
      <c r="E212" s="168" t="s">
        <v>1</v>
      </c>
      <c r="F212" s="169" t="s">
        <v>294</v>
      </c>
      <c r="H212" s="170">
        <v>17.600000000000001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8" t="s">
        <v>157</v>
      </c>
      <c r="AU212" s="168" t="s">
        <v>87</v>
      </c>
      <c r="AV212" s="14" t="s">
        <v>87</v>
      </c>
      <c r="AW212" s="14" t="s">
        <v>32</v>
      </c>
      <c r="AX212" s="14" t="s">
        <v>77</v>
      </c>
      <c r="AY212" s="168" t="s">
        <v>148</v>
      </c>
    </row>
    <row r="213" spans="2:51" s="14" customFormat="1" ht="11.25">
      <c r="B213" s="167"/>
      <c r="D213" s="160" t="s">
        <v>157</v>
      </c>
      <c r="E213" s="168" t="s">
        <v>1</v>
      </c>
      <c r="F213" s="169" t="s">
        <v>295</v>
      </c>
      <c r="H213" s="170">
        <v>-4.5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8" t="s">
        <v>157</v>
      </c>
      <c r="AU213" s="168" t="s">
        <v>87</v>
      </c>
      <c r="AV213" s="14" t="s">
        <v>87</v>
      </c>
      <c r="AW213" s="14" t="s">
        <v>32</v>
      </c>
      <c r="AX213" s="14" t="s">
        <v>77</v>
      </c>
      <c r="AY213" s="168" t="s">
        <v>148</v>
      </c>
    </row>
    <row r="214" spans="2:51" s="14" customFormat="1" ht="11.25">
      <c r="B214" s="167"/>
      <c r="D214" s="160" t="s">
        <v>157</v>
      </c>
      <c r="E214" s="168" t="s">
        <v>1</v>
      </c>
      <c r="F214" s="169" t="s">
        <v>296</v>
      </c>
      <c r="H214" s="170">
        <v>25.585000000000001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157</v>
      </c>
      <c r="AU214" s="168" t="s">
        <v>87</v>
      </c>
      <c r="AV214" s="14" t="s">
        <v>87</v>
      </c>
      <c r="AW214" s="14" t="s">
        <v>32</v>
      </c>
      <c r="AX214" s="14" t="s">
        <v>77</v>
      </c>
      <c r="AY214" s="168" t="s">
        <v>148</v>
      </c>
    </row>
    <row r="215" spans="2:51" s="16" customFormat="1" ht="11.25">
      <c r="B215" s="197"/>
      <c r="D215" s="160" t="s">
        <v>157</v>
      </c>
      <c r="E215" s="198" t="s">
        <v>1</v>
      </c>
      <c r="F215" s="199" t="s">
        <v>297</v>
      </c>
      <c r="H215" s="200">
        <v>132.09</v>
      </c>
      <c r="I215" s="201"/>
      <c r="L215" s="197"/>
      <c r="M215" s="202"/>
      <c r="N215" s="203"/>
      <c r="O215" s="203"/>
      <c r="P215" s="203"/>
      <c r="Q215" s="203"/>
      <c r="R215" s="203"/>
      <c r="S215" s="203"/>
      <c r="T215" s="204"/>
      <c r="AT215" s="198" t="s">
        <v>157</v>
      </c>
      <c r="AU215" s="198" t="s">
        <v>87</v>
      </c>
      <c r="AV215" s="16" t="s">
        <v>164</v>
      </c>
      <c r="AW215" s="16" t="s">
        <v>32</v>
      </c>
      <c r="AX215" s="16" t="s">
        <v>77</v>
      </c>
      <c r="AY215" s="198" t="s">
        <v>148</v>
      </c>
    </row>
    <row r="216" spans="2:51" s="14" customFormat="1" ht="11.25">
      <c r="B216" s="167"/>
      <c r="D216" s="160" t="s">
        <v>157</v>
      </c>
      <c r="E216" s="168" t="s">
        <v>1</v>
      </c>
      <c r="F216" s="169" t="s">
        <v>298</v>
      </c>
      <c r="H216" s="170">
        <v>32.034999999999997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157</v>
      </c>
      <c r="AU216" s="168" t="s">
        <v>87</v>
      </c>
      <c r="AV216" s="14" t="s">
        <v>87</v>
      </c>
      <c r="AW216" s="14" t="s">
        <v>32</v>
      </c>
      <c r="AX216" s="14" t="s">
        <v>77</v>
      </c>
      <c r="AY216" s="168" t="s">
        <v>148</v>
      </c>
    </row>
    <row r="217" spans="2:51" s="14" customFormat="1" ht="11.25">
      <c r="B217" s="167"/>
      <c r="D217" s="160" t="s">
        <v>157</v>
      </c>
      <c r="E217" s="168" t="s">
        <v>1</v>
      </c>
      <c r="F217" s="169" t="s">
        <v>299</v>
      </c>
      <c r="H217" s="170">
        <v>-2.1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8" t="s">
        <v>157</v>
      </c>
      <c r="AU217" s="168" t="s">
        <v>87</v>
      </c>
      <c r="AV217" s="14" t="s">
        <v>87</v>
      </c>
      <c r="AW217" s="14" t="s">
        <v>32</v>
      </c>
      <c r="AX217" s="14" t="s">
        <v>77</v>
      </c>
      <c r="AY217" s="168" t="s">
        <v>148</v>
      </c>
    </row>
    <row r="218" spans="2:51" s="14" customFormat="1" ht="11.25">
      <c r="B218" s="167"/>
      <c r="D218" s="160" t="s">
        <v>157</v>
      </c>
      <c r="E218" s="168" t="s">
        <v>1</v>
      </c>
      <c r="F218" s="169" t="s">
        <v>300</v>
      </c>
      <c r="H218" s="170">
        <v>-2.25</v>
      </c>
      <c r="I218" s="171"/>
      <c r="L218" s="167"/>
      <c r="M218" s="172"/>
      <c r="N218" s="173"/>
      <c r="O218" s="173"/>
      <c r="P218" s="173"/>
      <c r="Q218" s="173"/>
      <c r="R218" s="173"/>
      <c r="S218" s="173"/>
      <c r="T218" s="174"/>
      <c r="AT218" s="168" t="s">
        <v>157</v>
      </c>
      <c r="AU218" s="168" t="s">
        <v>87</v>
      </c>
      <c r="AV218" s="14" t="s">
        <v>87</v>
      </c>
      <c r="AW218" s="14" t="s">
        <v>32</v>
      </c>
      <c r="AX218" s="14" t="s">
        <v>77</v>
      </c>
      <c r="AY218" s="168" t="s">
        <v>148</v>
      </c>
    </row>
    <row r="219" spans="2:51" s="14" customFormat="1" ht="11.25">
      <c r="B219" s="167"/>
      <c r="D219" s="160" t="s">
        <v>157</v>
      </c>
      <c r="E219" s="168" t="s">
        <v>1</v>
      </c>
      <c r="F219" s="169" t="s">
        <v>301</v>
      </c>
      <c r="H219" s="170">
        <v>33.54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8" t="s">
        <v>157</v>
      </c>
      <c r="AU219" s="168" t="s">
        <v>87</v>
      </c>
      <c r="AV219" s="14" t="s">
        <v>87</v>
      </c>
      <c r="AW219" s="14" t="s">
        <v>32</v>
      </c>
      <c r="AX219" s="14" t="s">
        <v>77</v>
      </c>
      <c r="AY219" s="168" t="s">
        <v>148</v>
      </c>
    </row>
    <row r="220" spans="2:51" s="14" customFormat="1" ht="11.25">
      <c r="B220" s="167"/>
      <c r="D220" s="160" t="s">
        <v>157</v>
      </c>
      <c r="E220" s="168" t="s">
        <v>1</v>
      </c>
      <c r="F220" s="169" t="s">
        <v>302</v>
      </c>
      <c r="H220" s="170">
        <v>-8.64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8" t="s">
        <v>157</v>
      </c>
      <c r="AU220" s="168" t="s">
        <v>87</v>
      </c>
      <c r="AV220" s="14" t="s">
        <v>87</v>
      </c>
      <c r="AW220" s="14" t="s">
        <v>32</v>
      </c>
      <c r="AX220" s="14" t="s">
        <v>77</v>
      </c>
      <c r="AY220" s="168" t="s">
        <v>148</v>
      </c>
    </row>
    <row r="221" spans="2:51" s="14" customFormat="1" ht="11.25">
      <c r="B221" s="167"/>
      <c r="D221" s="160" t="s">
        <v>157</v>
      </c>
      <c r="E221" s="168" t="s">
        <v>1</v>
      </c>
      <c r="F221" s="169" t="s">
        <v>303</v>
      </c>
      <c r="H221" s="170">
        <v>-3.0449999999999999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8" t="s">
        <v>157</v>
      </c>
      <c r="AU221" s="168" t="s">
        <v>87</v>
      </c>
      <c r="AV221" s="14" t="s">
        <v>87</v>
      </c>
      <c r="AW221" s="14" t="s">
        <v>32</v>
      </c>
      <c r="AX221" s="14" t="s">
        <v>77</v>
      </c>
      <c r="AY221" s="168" t="s">
        <v>148</v>
      </c>
    </row>
    <row r="222" spans="2:51" s="16" customFormat="1" ht="11.25">
      <c r="B222" s="197"/>
      <c r="D222" s="160" t="s">
        <v>157</v>
      </c>
      <c r="E222" s="198" t="s">
        <v>1</v>
      </c>
      <c r="F222" s="199" t="s">
        <v>279</v>
      </c>
      <c r="H222" s="200">
        <v>49.54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157</v>
      </c>
      <c r="AU222" s="198" t="s">
        <v>87</v>
      </c>
      <c r="AV222" s="16" t="s">
        <v>164</v>
      </c>
      <c r="AW222" s="16" t="s">
        <v>32</v>
      </c>
      <c r="AX222" s="16" t="s">
        <v>77</v>
      </c>
      <c r="AY222" s="198" t="s">
        <v>148</v>
      </c>
    </row>
    <row r="223" spans="2:51" s="14" customFormat="1" ht="11.25">
      <c r="B223" s="167"/>
      <c r="D223" s="160" t="s">
        <v>157</v>
      </c>
      <c r="E223" s="168" t="s">
        <v>1</v>
      </c>
      <c r="F223" s="169" t="s">
        <v>304</v>
      </c>
      <c r="H223" s="170">
        <v>255.012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8" t="s">
        <v>157</v>
      </c>
      <c r="AU223" s="168" t="s">
        <v>87</v>
      </c>
      <c r="AV223" s="14" t="s">
        <v>87</v>
      </c>
      <c r="AW223" s="14" t="s">
        <v>32</v>
      </c>
      <c r="AX223" s="14" t="s">
        <v>77</v>
      </c>
      <c r="AY223" s="168" t="s">
        <v>148</v>
      </c>
    </row>
    <row r="224" spans="2:51" s="14" customFormat="1" ht="11.25">
      <c r="B224" s="167"/>
      <c r="D224" s="160" t="s">
        <v>157</v>
      </c>
      <c r="E224" s="168" t="s">
        <v>1</v>
      </c>
      <c r="F224" s="169" t="s">
        <v>305</v>
      </c>
      <c r="H224" s="170">
        <v>18.079999999999998</v>
      </c>
      <c r="I224" s="171"/>
      <c r="L224" s="167"/>
      <c r="M224" s="172"/>
      <c r="N224" s="173"/>
      <c r="O224" s="173"/>
      <c r="P224" s="173"/>
      <c r="Q224" s="173"/>
      <c r="R224" s="173"/>
      <c r="S224" s="173"/>
      <c r="T224" s="174"/>
      <c r="AT224" s="168" t="s">
        <v>157</v>
      </c>
      <c r="AU224" s="168" t="s">
        <v>87</v>
      </c>
      <c r="AV224" s="14" t="s">
        <v>87</v>
      </c>
      <c r="AW224" s="14" t="s">
        <v>32</v>
      </c>
      <c r="AX224" s="14" t="s">
        <v>77</v>
      </c>
      <c r="AY224" s="168" t="s">
        <v>148</v>
      </c>
    </row>
    <row r="225" spans="2:51" s="14" customFormat="1" ht="11.25">
      <c r="B225" s="167"/>
      <c r="D225" s="160" t="s">
        <v>157</v>
      </c>
      <c r="E225" s="168" t="s">
        <v>1</v>
      </c>
      <c r="F225" s="169" t="s">
        <v>306</v>
      </c>
      <c r="H225" s="170">
        <v>-11.2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8" t="s">
        <v>157</v>
      </c>
      <c r="AU225" s="168" t="s">
        <v>87</v>
      </c>
      <c r="AV225" s="14" t="s">
        <v>87</v>
      </c>
      <c r="AW225" s="14" t="s">
        <v>32</v>
      </c>
      <c r="AX225" s="14" t="s">
        <v>77</v>
      </c>
      <c r="AY225" s="168" t="s">
        <v>148</v>
      </c>
    </row>
    <row r="226" spans="2:51" s="14" customFormat="1" ht="11.25">
      <c r="B226" s="167"/>
      <c r="D226" s="160" t="s">
        <v>157</v>
      </c>
      <c r="E226" s="168" t="s">
        <v>1</v>
      </c>
      <c r="F226" s="169" t="s">
        <v>307</v>
      </c>
      <c r="H226" s="170">
        <v>-3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8" t="s">
        <v>157</v>
      </c>
      <c r="AU226" s="168" t="s">
        <v>87</v>
      </c>
      <c r="AV226" s="14" t="s">
        <v>87</v>
      </c>
      <c r="AW226" s="14" t="s">
        <v>32</v>
      </c>
      <c r="AX226" s="14" t="s">
        <v>77</v>
      </c>
      <c r="AY226" s="168" t="s">
        <v>148</v>
      </c>
    </row>
    <row r="227" spans="2:51" s="14" customFormat="1" ht="11.25">
      <c r="B227" s="167"/>
      <c r="D227" s="160" t="s">
        <v>157</v>
      </c>
      <c r="E227" s="168" t="s">
        <v>1</v>
      </c>
      <c r="F227" s="169" t="s">
        <v>308</v>
      </c>
      <c r="H227" s="170">
        <v>-2.8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8" t="s">
        <v>157</v>
      </c>
      <c r="AU227" s="168" t="s">
        <v>87</v>
      </c>
      <c r="AV227" s="14" t="s">
        <v>87</v>
      </c>
      <c r="AW227" s="14" t="s">
        <v>32</v>
      </c>
      <c r="AX227" s="14" t="s">
        <v>77</v>
      </c>
      <c r="AY227" s="168" t="s">
        <v>148</v>
      </c>
    </row>
    <row r="228" spans="2:51" s="14" customFormat="1" ht="11.25">
      <c r="B228" s="167"/>
      <c r="D228" s="160" t="s">
        <v>157</v>
      </c>
      <c r="E228" s="168" t="s">
        <v>1</v>
      </c>
      <c r="F228" s="169" t="s">
        <v>309</v>
      </c>
      <c r="H228" s="170">
        <v>-2.2400000000000002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8" t="s">
        <v>157</v>
      </c>
      <c r="AU228" s="168" t="s">
        <v>87</v>
      </c>
      <c r="AV228" s="14" t="s">
        <v>87</v>
      </c>
      <c r="AW228" s="14" t="s">
        <v>32</v>
      </c>
      <c r="AX228" s="14" t="s">
        <v>77</v>
      </c>
      <c r="AY228" s="168" t="s">
        <v>148</v>
      </c>
    </row>
    <row r="229" spans="2:51" s="14" customFormat="1" ht="11.25">
      <c r="B229" s="167"/>
      <c r="D229" s="160" t="s">
        <v>157</v>
      </c>
      <c r="E229" s="168" t="s">
        <v>1</v>
      </c>
      <c r="F229" s="169" t="s">
        <v>310</v>
      </c>
      <c r="H229" s="170">
        <v>-16.8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157</v>
      </c>
      <c r="AU229" s="168" t="s">
        <v>87</v>
      </c>
      <c r="AV229" s="14" t="s">
        <v>87</v>
      </c>
      <c r="AW229" s="14" t="s">
        <v>32</v>
      </c>
      <c r="AX229" s="14" t="s">
        <v>77</v>
      </c>
      <c r="AY229" s="168" t="s">
        <v>148</v>
      </c>
    </row>
    <row r="230" spans="2:51" s="14" customFormat="1" ht="11.25">
      <c r="B230" s="167"/>
      <c r="D230" s="160" t="s">
        <v>157</v>
      </c>
      <c r="E230" s="168" t="s">
        <v>1</v>
      </c>
      <c r="F230" s="169" t="s">
        <v>311</v>
      </c>
      <c r="H230" s="170">
        <v>-2.25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8" t="s">
        <v>157</v>
      </c>
      <c r="AU230" s="168" t="s">
        <v>87</v>
      </c>
      <c r="AV230" s="14" t="s">
        <v>87</v>
      </c>
      <c r="AW230" s="14" t="s">
        <v>32</v>
      </c>
      <c r="AX230" s="14" t="s">
        <v>77</v>
      </c>
      <c r="AY230" s="168" t="s">
        <v>148</v>
      </c>
    </row>
    <row r="231" spans="2:51" s="14" customFormat="1" ht="11.25">
      <c r="B231" s="167"/>
      <c r="D231" s="160" t="s">
        <v>157</v>
      </c>
      <c r="E231" s="168" t="s">
        <v>1</v>
      </c>
      <c r="F231" s="169" t="s">
        <v>312</v>
      </c>
      <c r="H231" s="170">
        <v>-8.9600000000000009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8" t="s">
        <v>157</v>
      </c>
      <c r="AU231" s="168" t="s">
        <v>87</v>
      </c>
      <c r="AV231" s="14" t="s">
        <v>87</v>
      </c>
      <c r="AW231" s="14" t="s">
        <v>32</v>
      </c>
      <c r="AX231" s="14" t="s">
        <v>77</v>
      </c>
      <c r="AY231" s="168" t="s">
        <v>148</v>
      </c>
    </row>
    <row r="232" spans="2:51" s="14" customFormat="1" ht="11.25">
      <c r="B232" s="167"/>
      <c r="D232" s="160" t="s">
        <v>157</v>
      </c>
      <c r="E232" s="168" t="s">
        <v>1</v>
      </c>
      <c r="F232" s="169" t="s">
        <v>313</v>
      </c>
      <c r="H232" s="170">
        <v>-2.52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8" t="s">
        <v>157</v>
      </c>
      <c r="AU232" s="168" t="s">
        <v>87</v>
      </c>
      <c r="AV232" s="14" t="s">
        <v>87</v>
      </c>
      <c r="AW232" s="14" t="s">
        <v>32</v>
      </c>
      <c r="AX232" s="14" t="s">
        <v>77</v>
      </c>
      <c r="AY232" s="168" t="s">
        <v>148</v>
      </c>
    </row>
    <row r="233" spans="2:51" s="14" customFormat="1" ht="11.25">
      <c r="B233" s="167"/>
      <c r="D233" s="160" t="s">
        <v>157</v>
      </c>
      <c r="E233" s="168" t="s">
        <v>1</v>
      </c>
      <c r="F233" s="169" t="s">
        <v>314</v>
      </c>
      <c r="H233" s="170">
        <v>-10.08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8" t="s">
        <v>157</v>
      </c>
      <c r="AU233" s="168" t="s">
        <v>87</v>
      </c>
      <c r="AV233" s="14" t="s">
        <v>87</v>
      </c>
      <c r="AW233" s="14" t="s">
        <v>32</v>
      </c>
      <c r="AX233" s="14" t="s">
        <v>77</v>
      </c>
      <c r="AY233" s="168" t="s">
        <v>148</v>
      </c>
    </row>
    <row r="234" spans="2:51" s="14" customFormat="1" ht="11.25">
      <c r="B234" s="167"/>
      <c r="D234" s="160" t="s">
        <v>157</v>
      </c>
      <c r="E234" s="168" t="s">
        <v>1</v>
      </c>
      <c r="F234" s="169" t="s">
        <v>315</v>
      </c>
      <c r="H234" s="170">
        <v>-7.41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8" t="s">
        <v>157</v>
      </c>
      <c r="AU234" s="168" t="s">
        <v>87</v>
      </c>
      <c r="AV234" s="14" t="s">
        <v>87</v>
      </c>
      <c r="AW234" s="14" t="s">
        <v>32</v>
      </c>
      <c r="AX234" s="14" t="s">
        <v>77</v>
      </c>
      <c r="AY234" s="168" t="s">
        <v>148</v>
      </c>
    </row>
    <row r="235" spans="2:51" s="14" customFormat="1" ht="11.25">
      <c r="B235" s="167"/>
      <c r="D235" s="160" t="s">
        <v>157</v>
      </c>
      <c r="E235" s="168" t="s">
        <v>1</v>
      </c>
      <c r="F235" s="169" t="s">
        <v>316</v>
      </c>
      <c r="H235" s="170">
        <v>-2.6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157</v>
      </c>
      <c r="AU235" s="168" t="s">
        <v>87</v>
      </c>
      <c r="AV235" s="14" t="s">
        <v>87</v>
      </c>
      <c r="AW235" s="14" t="s">
        <v>32</v>
      </c>
      <c r="AX235" s="14" t="s">
        <v>77</v>
      </c>
      <c r="AY235" s="168" t="s">
        <v>148</v>
      </c>
    </row>
    <row r="236" spans="2:51" s="16" customFormat="1" ht="11.25">
      <c r="B236" s="197"/>
      <c r="D236" s="160" t="s">
        <v>157</v>
      </c>
      <c r="E236" s="198" t="s">
        <v>1</v>
      </c>
      <c r="F236" s="199" t="s">
        <v>317</v>
      </c>
      <c r="H236" s="200">
        <v>203.232</v>
      </c>
      <c r="I236" s="201"/>
      <c r="L236" s="197"/>
      <c r="M236" s="202"/>
      <c r="N236" s="203"/>
      <c r="O236" s="203"/>
      <c r="P236" s="203"/>
      <c r="Q236" s="203"/>
      <c r="R236" s="203"/>
      <c r="S236" s="203"/>
      <c r="T236" s="204"/>
      <c r="AT236" s="198" t="s">
        <v>157</v>
      </c>
      <c r="AU236" s="198" t="s">
        <v>87</v>
      </c>
      <c r="AV236" s="16" t="s">
        <v>164</v>
      </c>
      <c r="AW236" s="16" t="s">
        <v>32</v>
      </c>
      <c r="AX236" s="16" t="s">
        <v>77</v>
      </c>
      <c r="AY236" s="198" t="s">
        <v>148</v>
      </c>
    </row>
    <row r="237" spans="2:51" s="14" customFormat="1" ht="11.25">
      <c r="B237" s="167"/>
      <c r="D237" s="160" t="s">
        <v>157</v>
      </c>
      <c r="E237" s="168" t="s">
        <v>1</v>
      </c>
      <c r="F237" s="169" t="s">
        <v>318</v>
      </c>
      <c r="H237" s="170">
        <v>74.58</v>
      </c>
      <c r="I237" s="171"/>
      <c r="L237" s="167"/>
      <c r="M237" s="172"/>
      <c r="N237" s="173"/>
      <c r="O237" s="173"/>
      <c r="P237" s="173"/>
      <c r="Q237" s="173"/>
      <c r="R237" s="173"/>
      <c r="S237" s="173"/>
      <c r="T237" s="174"/>
      <c r="AT237" s="168" t="s">
        <v>157</v>
      </c>
      <c r="AU237" s="168" t="s">
        <v>87</v>
      </c>
      <c r="AV237" s="14" t="s">
        <v>87</v>
      </c>
      <c r="AW237" s="14" t="s">
        <v>32</v>
      </c>
      <c r="AX237" s="14" t="s">
        <v>77</v>
      </c>
      <c r="AY237" s="168" t="s">
        <v>148</v>
      </c>
    </row>
    <row r="238" spans="2:51" s="14" customFormat="1" ht="11.25">
      <c r="B238" s="167"/>
      <c r="D238" s="160" t="s">
        <v>157</v>
      </c>
      <c r="E238" s="168" t="s">
        <v>1</v>
      </c>
      <c r="F238" s="169" t="s">
        <v>305</v>
      </c>
      <c r="H238" s="170">
        <v>18.079999999999998</v>
      </c>
      <c r="I238" s="171"/>
      <c r="L238" s="167"/>
      <c r="M238" s="172"/>
      <c r="N238" s="173"/>
      <c r="O238" s="173"/>
      <c r="P238" s="173"/>
      <c r="Q238" s="173"/>
      <c r="R238" s="173"/>
      <c r="S238" s="173"/>
      <c r="T238" s="174"/>
      <c r="AT238" s="168" t="s">
        <v>157</v>
      </c>
      <c r="AU238" s="168" t="s">
        <v>87</v>
      </c>
      <c r="AV238" s="14" t="s">
        <v>87</v>
      </c>
      <c r="AW238" s="14" t="s">
        <v>32</v>
      </c>
      <c r="AX238" s="14" t="s">
        <v>77</v>
      </c>
      <c r="AY238" s="168" t="s">
        <v>148</v>
      </c>
    </row>
    <row r="239" spans="2:51" s="14" customFormat="1" ht="11.25">
      <c r="B239" s="167"/>
      <c r="D239" s="160" t="s">
        <v>157</v>
      </c>
      <c r="E239" s="168" t="s">
        <v>1</v>
      </c>
      <c r="F239" s="169" t="s">
        <v>301</v>
      </c>
      <c r="H239" s="170">
        <v>33.54</v>
      </c>
      <c r="I239" s="171"/>
      <c r="L239" s="167"/>
      <c r="M239" s="172"/>
      <c r="N239" s="173"/>
      <c r="O239" s="173"/>
      <c r="P239" s="173"/>
      <c r="Q239" s="173"/>
      <c r="R239" s="173"/>
      <c r="S239" s="173"/>
      <c r="T239" s="174"/>
      <c r="AT239" s="168" t="s">
        <v>157</v>
      </c>
      <c r="AU239" s="168" t="s">
        <v>87</v>
      </c>
      <c r="AV239" s="14" t="s">
        <v>87</v>
      </c>
      <c r="AW239" s="14" t="s">
        <v>32</v>
      </c>
      <c r="AX239" s="14" t="s">
        <v>77</v>
      </c>
      <c r="AY239" s="168" t="s">
        <v>148</v>
      </c>
    </row>
    <row r="240" spans="2:51" s="14" customFormat="1" ht="11.25">
      <c r="B240" s="167"/>
      <c r="D240" s="160" t="s">
        <v>157</v>
      </c>
      <c r="E240" s="168" t="s">
        <v>1</v>
      </c>
      <c r="F240" s="169" t="s">
        <v>278</v>
      </c>
      <c r="H240" s="170">
        <v>2.34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8" t="s">
        <v>157</v>
      </c>
      <c r="AU240" s="168" t="s">
        <v>87</v>
      </c>
      <c r="AV240" s="14" t="s">
        <v>87</v>
      </c>
      <c r="AW240" s="14" t="s">
        <v>32</v>
      </c>
      <c r="AX240" s="14" t="s">
        <v>77</v>
      </c>
      <c r="AY240" s="168" t="s">
        <v>148</v>
      </c>
    </row>
    <row r="241" spans="1:65" s="14" customFormat="1" ht="11.25">
      <c r="B241" s="167"/>
      <c r="D241" s="160" t="s">
        <v>157</v>
      </c>
      <c r="E241" s="168" t="s">
        <v>1</v>
      </c>
      <c r="F241" s="169" t="s">
        <v>302</v>
      </c>
      <c r="H241" s="170">
        <v>-8.64</v>
      </c>
      <c r="I241" s="171"/>
      <c r="L241" s="167"/>
      <c r="M241" s="172"/>
      <c r="N241" s="173"/>
      <c r="O241" s="173"/>
      <c r="P241" s="173"/>
      <c r="Q241" s="173"/>
      <c r="R241" s="173"/>
      <c r="S241" s="173"/>
      <c r="T241" s="174"/>
      <c r="AT241" s="168" t="s">
        <v>157</v>
      </c>
      <c r="AU241" s="168" t="s">
        <v>87</v>
      </c>
      <c r="AV241" s="14" t="s">
        <v>87</v>
      </c>
      <c r="AW241" s="14" t="s">
        <v>32</v>
      </c>
      <c r="AX241" s="14" t="s">
        <v>77</v>
      </c>
      <c r="AY241" s="168" t="s">
        <v>148</v>
      </c>
    </row>
    <row r="242" spans="1:65" s="14" customFormat="1" ht="11.25">
      <c r="B242" s="167"/>
      <c r="D242" s="160" t="s">
        <v>157</v>
      </c>
      <c r="E242" s="168" t="s">
        <v>1</v>
      </c>
      <c r="F242" s="169" t="s">
        <v>319</v>
      </c>
      <c r="H242" s="170">
        <v>-2.4300000000000002</v>
      </c>
      <c r="I242" s="171"/>
      <c r="L242" s="167"/>
      <c r="M242" s="172"/>
      <c r="N242" s="173"/>
      <c r="O242" s="173"/>
      <c r="P242" s="173"/>
      <c r="Q242" s="173"/>
      <c r="R242" s="173"/>
      <c r="S242" s="173"/>
      <c r="T242" s="174"/>
      <c r="AT242" s="168" t="s">
        <v>157</v>
      </c>
      <c r="AU242" s="168" t="s">
        <v>87</v>
      </c>
      <c r="AV242" s="14" t="s">
        <v>87</v>
      </c>
      <c r="AW242" s="14" t="s">
        <v>32</v>
      </c>
      <c r="AX242" s="14" t="s">
        <v>77</v>
      </c>
      <c r="AY242" s="168" t="s">
        <v>148</v>
      </c>
    </row>
    <row r="243" spans="1:65" s="14" customFormat="1" ht="11.25">
      <c r="B243" s="167"/>
      <c r="D243" s="160" t="s">
        <v>157</v>
      </c>
      <c r="E243" s="168" t="s">
        <v>1</v>
      </c>
      <c r="F243" s="169" t="s">
        <v>320</v>
      </c>
      <c r="H243" s="170">
        <v>-1.68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8" t="s">
        <v>157</v>
      </c>
      <c r="AU243" s="168" t="s">
        <v>87</v>
      </c>
      <c r="AV243" s="14" t="s">
        <v>87</v>
      </c>
      <c r="AW243" s="14" t="s">
        <v>32</v>
      </c>
      <c r="AX243" s="14" t="s">
        <v>77</v>
      </c>
      <c r="AY243" s="168" t="s">
        <v>148</v>
      </c>
    </row>
    <row r="244" spans="1:65" s="14" customFormat="1" ht="11.25">
      <c r="B244" s="167"/>
      <c r="D244" s="160" t="s">
        <v>157</v>
      </c>
      <c r="E244" s="168" t="s">
        <v>1</v>
      </c>
      <c r="F244" s="169" t="s">
        <v>321</v>
      </c>
      <c r="H244" s="170">
        <v>-0.9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8" t="s">
        <v>157</v>
      </c>
      <c r="AU244" s="168" t="s">
        <v>87</v>
      </c>
      <c r="AV244" s="14" t="s">
        <v>87</v>
      </c>
      <c r="AW244" s="14" t="s">
        <v>32</v>
      </c>
      <c r="AX244" s="14" t="s">
        <v>77</v>
      </c>
      <c r="AY244" s="168" t="s">
        <v>148</v>
      </c>
    </row>
    <row r="245" spans="1:65" s="14" customFormat="1" ht="11.25">
      <c r="B245" s="167"/>
      <c r="D245" s="160" t="s">
        <v>157</v>
      </c>
      <c r="E245" s="168" t="s">
        <v>1</v>
      </c>
      <c r="F245" s="169" t="s">
        <v>322</v>
      </c>
      <c r="H245" s="170">
        <v>-1.4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8" t="s">
        <v>157</v>
      </c>
      <c r="AU245" s="168" t="s">
        <v>87</v>
      </c>
      <c r="AV245" s="14" t="s">
        <v>87</v>
      </c>
      <c r="AW245" s="14" t="s">
        <v>32</v>
      </c>
      <c r="AX245" s="14" t="s">
        <v>77</v>
      </c>
      <c r="AY245" s="168" t="s">
        <v>148</v>
      </c>
    </row>
    <row r="246" spans="1:65" s="16" customFormat="1" ht="11.25">
      <c r="B246" s="197"/>
      <c r="D246" s="160" t="s">
        <v>157</v>
      </c>
      <c r="E246" s="198" t="s">
        <v>1</v>
      </c>
      <c r="F246" s="199" t="s">
        <v>323</v>
      </c>
      <c r="H246" s="200">
        <v>113.49</v>
      </c>
      <c r="I246" s="201"/>
      <c r="L246" s="197"/>
      <c r="M246" s="202"/>
      <c r="N246" s="203"/>
      <c r="O246" s="203"/>
      <c r="P246" s="203"/>
      <c r="Q246" s="203"/>
      <c r="R246" s="203"/>
      <c r="S246" s="203"/>
      <c r="T246" s="204"/>
      <c r="AT246" s="198" t="s">
        <v>157</v>
      </c>
      <c r="AU246" s="198" t="s">
        <v>87</v>
      </c>
      <c r="AV246" s="16" t="s">
        <v>164</v>
      </c>
      <c r="AW246" s="16" t="s">
        <v>32</v>
      </c>
      <c r="AX246" s="16" t="s">
        <v>77</v>
      </c>
      <c r="AY246" s="198" t="s">
        <v>148</v>
      </c>
    </row>
    <row r="247" spans="1:65" s="15" customFormat="1" ht="11.25">
      <c r="B247" s="175"/>
      <c r="D247" s="160" t="s">
        <v>157</v>
      </c>
      <c r="E247" s="176" t="s">
        <v>1</v>
      </c>
      <c r="F247" s="177" t="s">
        <v>160</v>
      </c>
      <c r="H247" s="178">
        <v>498.35199999999998</v>
      </c>
      <c r="I247" s="179"/>
      <c r="L247" s="175"/>
      <c r="M247" s="180"/>
      <c r="N247" s="181"/>
      <c r="O247" s="181"/>
      <c r="P247" s="181"/>
      <c r="Q247" s="181"/>
      <c r="R247" s="181"/>
      <c r="S247" s="181"/>
      <c r="T247" s="182"/>
      <c r="AT247" s="176" t="s">
        <v>157</v>
      </c>
      <c r="AU247" s="176" t="s">
        <v>87</v>
      </c>
      <c r="AV247" s="15" t="s">
        <v>155</v>
      </c>
      <c r="AW247" s="15" t="s">
        <v>32</v>
      </c>
      <c r="AX247" s="15" t="s">
        <v>85</v>
      </c>
      <c r="AY247" s="176" t="s">
        <v>148</v>
      </c>
    </row>
    <row r="248" spans="1:65" s="2" customFormat="1" ht="24.2" customHeight="1">
      <c r="A248" s="33"/>
      <c r="B248" s="145"/>
      <c r="C248" s="183" t="s">
        <v>324</v>
      </c>
      <c r="D248" s="183" t="s">
        <v>187</v>
      </c>
      <c r="E248" s="184" t="s">
        <v>325</v>
      </c>
      <c r="F248" s="185" t="s">
        <v>326</v>
      </c>
      <c r="G248" s="186" t="s">
        <v>153</v>
      </c>
      <c r="H248" s="187">
        <v>523.27</v>
      </c>
      <c r="I248" s="188"/>
      <c r="J248" s="189">
        <f>ROUND(I248*H248,2)</f>
        <v>0</v>
      </c>
      <c r="K248" s="185" t="s">
        <v>154</v>
      </c>
      <c r="L248" s="190"/>
      <c r="M248" s="191" t="s">
        <v>1</v>
      </c>
      <c r="N248" s="192" t="s">
        <v>42</v>
      </c>
      <c r="O248" s="59"/>
      <c r="P248" s="155">
        <f>O248*H248</f>
        <v>0</v>
      </c>
      <c r="Q248" s="155">
        <v>1.6500000000000001E-2</v>
      </c>
      <c r="R248" s="155">
        <f>Q248*H248</f>
        <v>8.6339550000000003</v>
      </c>
      <c r="S248" s="155">
        <v>0</v>
      </c>
      <c r="T248" s="15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7" t="s">
        <v>191</v>
      </c>
      <c r="AT248" s="157" t="s">
        <v>187</v>
      </c>
      <c r="AU248" s="157" t="s">
        <v>87</v>
      </c>
      <c r="AY248" s="18" t="s">
        <v>148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8" t="s">
        <v>85</v>
      </c>
      <c r="BK248" s="158">
        <f>ROUND(I248*H248,2)</f>
        <v>0</v>
      </c>
      <c r="BL248" s="18" t="s">
        <v>155</v>
      </c>
      <c r="BM248" s="157" t="s">
        <v>327</v>
      </c>
    </row>
    <row r="249" spans="1:65" s="14" customFormat="1" ht="11.25">
      <c r="B249" s="167"/>
      <c r="D249" s="160" t="s">
        <v>157</v>
      </c>
      <c r="E249" s="168" t="s">
        <v>1</v>
      </c>
      <c r="F249" s="169" t="s">
        <v>328</v>
      </c>
      <c r="H249" s="170">
        <v>523.27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8" t="s">
        <v>157</v>
      </c>
      <c r="AU249" s="168" t="s">
        <v>87</v>
      </c>
      <c r="AV249" s="14" t="s">
        <v>87</v>
      </c>
      <c r="AW249" s="14" t="s">
        <v>32</v>
      </c>
      <c r="AX249" s="14" t="s">
        <v>85</v>
      </c>
      <c r="AY249" s="168" t="s">
        <v>148</v>
      </c>
    </row>
    <row r="250" spans="1:65" s="2" customFormat="1" ht="37.9" customHeight="1">
      <c r="A250" s="33"/>
      <c r="B250" s="145"/>
      <c r="C250" s="146" t="s">
        <v>329</v>
      </c>
      <c r="D250" s="146" t="s">
        <v>150</v>
      </c>
      <c r="E250" s="147" t="s">
        <v>330</v>
      </c>
      <c r="F250" s="148" t="s">
        <v>331</v>
      </c>
      <c r="G250" s="149" t="s">
        <v>153</v>
      </c>
      <c r="H250" s="150">
        <v>45.8</v>
      </c>
      <c r="I250" s="151"/>
      <c r="J250" s="152">
        <f t="shared" ref="J250:J256" si="0">ROUND(I250*H250,2)</f>
        <v>0</v>
      </c>
      <c r="K250" s="148" t="s">
        <v>154</v>
      </c>
      <c r="L250" s="34"/>
      <c r="M250" s="153" t="s">
        <v>1</v>
      </c>
      <c r="N250" s="154" t="s">
        <v>42</v>
      </c>
      <c r="O250" s="59"/>
      <c r="P250" s="155">
        <f t="shared" ref="P250:P256" si="1">O250*H250</f>
        <v>0</v>
      </c>
      <c r="Q250" s="155">
        <v>0</v>
      </c>
      <c r="R250" s="155">
        <f t="shared" ref="R250:R256" si="2">Q250*H250</f>
        <v>0</v>
      </c>
      <c r="S250" s="155">
        <v>0</v>
      </c>
      <c r="T250" s="156">
        <f t="shared" ref="T250:T256" si="3"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7" t="s">
        <v>155</v>
      </c>
      <c r="AT250" s="157" t="s">
        <v>150</v>
      </c>
      <c r="AU250" s="157" t="s">
        <v>87</v>
      </c>
      <c r="AY250" s="18" t="s">
        <v>148</v>
      </c>
      <c r="BE250" s="158">
        <f t="shared" ref="BE250:BE256" si="4">IF(N250="základní",J250,0)</f>
        <v>0</v>
      </c>
      <c r="BF250" s="158">
        <f t="shared" ref="BF250:BF256" si="5">IF(N250="snížená",J250,0)</f>
        <v>0</v>
      </c>
      <c r="BG250" s="158">
        <f t="shared" ref="BG250:BG256" si="6">IF(N250="zákl. přenesená",J250,0)</f>
        <v>0</v>
      </c>
      <c r="BH250" s="158">
        <f t="shared" ref="BH250:BH256" si="7">IF(N250="sníž. přenesená",J250,0)</f>
        <v>0</v>
      </c>
      <c r="BI250" s="158">
        <f t="shared" ref="BI250:BI256" si="8">IF(N250="nulová",J250,0)</f>
        <v>0</v>
      </c>
      <c r="BJ250" s="18" t="s">
        <v>85</v>
      </c>
      <c r="BK250" s="158">
        <f t="shared" ref="BK250:BK256" si="9">ROUND(I250*H250,2)</f>
        <v>0</v>
      </c>
      <c r="BL250" s="18" t="s">
        <v>155</v>
      </c>
      <c r="BM250" s="157" t="s">
        <v>332</v>
      </c>
    </row>
    <row r="251" spans="1:65" s="2" customFormat="1" ht="37.9" customHeight="1">
      <c r="A251" s="33"/>
      <c r="B251" s="145"/>
      <c r="C251" s="146" t="s">
        <v>333</v>
      </c>
      <c r="D251" s="146" t="s">
        <v>150</v>
      </c>
      <c r="E251" s="147" t="s">
        <v>334</v>
      </c>
      <c r="F251" s="148" t="s">
        <v>335</v>
      </c>
      <c r="G251" s="149" t="s">
        <v>153</v>
      </c>
      <c r="H251" s="150">
        <v>518.70799999999997</v>
      </c>
      <c r="I251" s="151"/>
      <c r="J251" s="152">
        <f t="shared" si="0"/>
        <v>0</v>
      </c>
      <c r="K251" s="148" t="s">
        <v>154</v>
      </c>
      <c r="L251" s="34"/>
      <c r="M251" s="153" t="s">
        <v>1</v>
      </c>
      <c r="N251" s="154" t="s">
        <v>42</v>
      </c>
      <c r="O251" s="59"/>
      <c r="P251" s="155">
        <f t="shared" si="1"/>
        <v>0</v>
      </c>
      <c r="Q251" s="155">
        <v>0</v>
      </c>
      <c r="R251" s="155">
        <f t="shared" si="2"/>
        <v>0</v>
      </c>
      <c r="S251" s="155">
        <v>0</v>
      </c>
      <c r="T251" s="156">
        <f t="shared" si="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7" t="s">
        <v>155</v>
      </c>
      <c r="AT251" s="157" t="s">
        <v>150</v>
      </c>
      <c r="AU251" s="157" t="s">
        <v>87</v>
      </c>
      <c r="AY251" s="18" t="s">
        <v>148</v>
      </c>
      <c r="BE251" s="158">
        <f t="shared" si="4"/>
        <v>0</v>
      </c>
      <c r="BF251" s="158">
        <f t="shared" si="5"/>
        <v>0</v>
      </c>
      <c r="BG251" s="158">
        <f t="shared" si="6"/>
        <v>0</v>
      </c>
      <c r="BH251" s="158">
        <f t="shared" si="7"/>
        <v>0</v>
      </c>
      <c r="BI251" s="158">
        <f t="shared" si="8"/>
        <v>0</v>
      </c>
      <c r="BJ251" s="18" t="s">
        <v>85</v>
      </c>
      <c r="BK251" s="158">
        <f t="shared" si="9"/>
        <v>0</v>
      </c>
      <c r="BL251" s="18" t="s">
        <v>155</v>
      </c>
      <c r="BM251" s="157" t="s">
        <v>336</v>
      </c>
    </row>
    <row r="252" spans="1:65" s="2" customFormat="1" ht="24.2" customHeight="1">
      <c r="A252" s="33"/>
      <c r="B252" s="145"/>
      <c r="C252" s="146" t="s">
        <v>337</v>
      </c>
      <c r="D252" s="146" t="s">
        <v>150</v>
      </c>
      <c r="E252" s="147" t="s">
        <v>338</v>
      </c>
      <c r="F252" s="148" t="s">
        <v>339</v>
      </c>
      <c r="G252" s="149" t="s">
        <v>153</v>
      </c>
      <c r="H252" s="150">
        <v>45.8</v>
      </c>
      <c r="I252" s="151"/>
      <c r="J252" s="152">
        <f t="shared" si="0"/>
        <v>0</v>
      </c>
      <c r="K252" s="148" t="s">
        <v>1</v>
      </c>
      <c r="L252" s="34"/>
      <c r="M252" s="153" t="s">
        <v>1</v>
      </c>
      <c r="N252" s="154" t="s">
        <v>42</v>
      </c>
      <c r="O252" s="59"/>
      <c r="P252" s="155">
        <f t="shared" si="1"/>
        <v>0</v>
      </c>
      <c r="Q252" s="155">
        <v>0</v>
      </c>
      <c r="R252" s="155">
        <f t="shared" si="2"/>
        <v>0</v>
      </c>
      <c r="S252" s="155">
        <v>0</v>
      </c>
      <c r="T252" s="156">
        <f t="shared" si="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7" t="s">
        <v>155</v>
      </c>
      <c r="AT252" s="157" t="s">
        <v>150</v>
      </c>
      <c r="AU252" s="157" t="s">
        <v>87</v>
      </c>
      <c r="AY252" s="18" t="s">
        <v>148</v>
      </c>
      <c r="BE252" s="158">
        <f t="shared" si="4"/>
        <v>0</v>
      </c>
      <c r="BF252" s="158">
        <f t="shared" si="5"/>
        <v>0</v>
      </c>
      <c r="BG252" s="158">
        <f t="shared" si="6"/>
        <v>0</v>
      </c>
      <c r="BH252" s="158">
        <f t="shared" si="7"/>
        <v>0</v>
      </c>
      <c r="BI252" s="158">
        <f t="shared" si="8"/>
        <v>0</v>
      </c>
      <c r="BJ252" s="18" t="s">
        <v>85</v>
      </c>
      <c r="BK252" s="158">
        <f t="shared" si="9"/>
        <v>0</v>
      </c>
      <c r="BL252" s="18" t="s">
        <v>155</v>
      </c>
      <c r="BM252" s="157" t="s">
        <v>340</v>
      </c>
    </row>
    <row r="253" spans="1:65" s="2" customFormat="1" ht="24.2" customHeight="1">
      <c r="A253" s="33"/>
      <c r="B253" s="145"/>
      <c r="C253" s="146" t="s">
        <v>341</v>
      </c>
      <c r="D253" s="146" t="s">
        <v>150</v>
      </c>
      <c r="E253" s="147" t="s">
        <v>342</v>
      </c>
      <c r="F253" s="148" t="s">
        <v>343</v>
      </c>
      <c r="G253" s="149" t="s">
        <v>153</v>
      </c>
      <c r="H253" s="150">
        <v>45.8</v>
      </c>
      <c r="I253" s="151"/>
      <c r="J253" s="152">
        <f t="shared" si="0"/>
        <v>0</v>
      </c>
      <c r="K253" s="148" t="s">
        <v>154</v>
      </c>
      <c r="L253" s="34"/>
      <c r="M253" s="153" t="s">
        <v>1</v>
      </c>
      <c r="N253" s="154" t="s">
        <v>42</v>
      </c>
      <c r="O253" s="59"/>
      <c r="P253" s="155">
        <f t="shared" si="1"/>
        <v>0</v>
      </c>
      <c r="Q253" s="155">
        <v>0</v>
      </c>
      <c r="R253" s="155">
        <f t="shared" si="2"/>
        <v>0</v>
      </c>
      <c r="S253" s="155">
        <v>0</v>
      </c>
      <c r="T253" s="156">
        <f t="shared" si="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7" t="s">
        <v>155</v>
      </c>
      <c r="AT253" s="157" t="s">
        <v>150</v>
      </c>
      <c r="AU253" s="157" t="s">
        <v>87</v>
      </c>
      <c r="AY253" s="18" t="s">
        <v>148</v>
      </c>
      <c r="BE253" s="158">
        <f t="shared" si="4"/>
        <v>0</v>
      </c>
      <c r="BF253" s="158">
        <f t="shared" si="5"/>
        <v>0</v>
      </c>
      <c r="BG253" s="158">
        <f t="shared" si="6"/>
        <v>0</v>
      </c>
      <c r="BH253" s="158">
        <f t="shared" si="7"/>
        <v>0</v>
      </c>
      <c r="BI253" s="158">
        <f t="shared" si="8"/>
        <v>0</v>
      </c>
      <c r="BJ253" s="18" t="s">
        <v>85</v>
      </c>
      <c r="BK253" s="158">
        <f t="shared" si="9"/>
        <v>0</v>
      </c>
      <c r="BL253" s="18" t="s">
        <v>155</v>
      </c>
      <c r="BM253" s="157" t="s">
        <v>344</v>
      </c>
    </row>
    <row r="254" spans="1:65" s="2" customFormat="1" ht="24.2" customHeight="1">
      <c r="A254" s="33"/>
      <c r="B254" s="145"/>
      <c r="C254" s="146" t="s">
        <v>345</v>
      </c>
      <c r="D254" s="146" t="s">
        <v>150</v>
      </c>
      <c r="E254" s="147" t="s">
        <v>346</v>
      </c>
      <c r="F254" s="148" t="s">
        <v>347</v>
      </c>
      <c r="G254" s="149" t="s">
        <v>153</v>
      </c>
      <c r="H254" s="150">
        <v>623.66999999999996</v>
      </c>
      <c r="I254" s="151"/>
      <c r="J254" s="152">
        <f t="shared" si="0"/>
        <v>0</v>
      </c>
      <c r="K254" s="148" t="s">
        <v>154</v>
      </c>
      <c r="L254" s="34"/>
      <c r="M254" s="153" t="s">
        <v>1</v>
      </c>
      <c r="N254" s="154" t="s">
        <v>42</v>
      </c>
      <c r="O254" s="59"/>
      <c r="P254" s="155">
        <f t="shared" si="1"/>
        <v>0</v>
      </c>
      <c r="Q254" s="155">
        <v>0</v>
      </c>
      <c r="R254" s="155">
        <f t="shared" si="2"/>
        <v>0</v>
      </c>
      <c r="S254" s="155">
        <v>0</v>
      </c>
      <c r="T254" s="156">
        <f t="shared" si="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7" t="s">
        <v>155</v>
      </c>
      <c r="AT254" s="157" t="s">
        <v>150</v>
      </c>
      <c r="AU254" s="157" t="s">
        <v>87</v>
      </c>
      <c r="AY254" s="18" t="s">
        <v>148</v>
      </c>
      <c r="BE254" s="158">
        <f t="shared" si="4"/>
        <v>0</v>
      </c>
      <c r="BF254" s="158">
        <f t="shared" si="5"/>
        <v>0</v>
      </c>
      <c r="BG254" s="158">
        <f t="shared" si="6"/>
        <v>0</v>
      </c>
      <c r="BH254" s="158">
        <f t="shared" si="7"/>
        <v>0</v>
      </c>
      <c r="BI254" s="158">
        <f t="shared" si="8"/>
        <v>0</v>
      </c>
      <c r="BJ254" s="18" t="s">
        <v>85</v>
      </c>
      <c r="BK254" s="158">
        <f t="shared" si="9"/>
        <v>0</v>
      </c>
      <c r="BL254" s="18" t="s">
        <v>155</v>
      </c>
      <c r="BM254" s="157" t="s">
        <v>348</v>
      </c>
    </row>
    <row r="255" spans="1:65" s="2" customFormat="1" ht="24.2" customHeight="1">
      <c r="A255" s="33"/>
      <c r="B255" s="145"/>
      <c r="C255" s="146" t="s">
        <v>349</v>
      </c>
      <c r="D255" s="146" t="s">
        <v>150</v>
      </c>
      <c r="E255" s="147" t="s">
        <v>350</v>
      </c>
      <c r="F255" s="148" t="s">
        <v>351</v>
      </c>
      <c r="G255" s="149" t="s">
        <v>235</v>
      </c>
      <c r="H255" s="150">
        <v>395.16</v>
      </c>
      <c r="I255" s="151"/>
      <c r="J255" s="152">
        <f t="shared" si="0"/>
        <v>0</v>
      </c>
      <c r="K255" s="148" t="s">
        <v>154</v>
      </c>
      <c r="L255" s="34"/>
      <c r="M255" s="153" t="s">
        <v>1</v>
      </c>
      <c r="N255" s="154" t="s">
        <v>42</v>
      </c>
      <c r="O255" s="59"/>
      <c r="P255" s="155">
        <f t="shared" si="1"/>
        <v>0</v>
      </c>
      <c r="Q255" s="155">
        <v>0</v>
      </c>
      <c r="R255" s="155">
        <f t="shared" si="2"/>
        <v>0</v>
      </c>
      <c r="S255" s="155">
        <v>0</v>
      </c>
      <c r="T255" s="156">
        <f t="shared" si="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7" t="s">
        <v>155</v>
      </c>
      <c r="AT255" s="157" t="s">
        <v>150</v>
      </c>
      <c r="AU255" s="157" t="s">
        <v>87</v>
      </c>
      <c r="AY255" s="18" t="s">
        <v>148</v>
      </c>
      <c r="BE255" s="158">
        <f t="shared" si="4"/>
        <v>0</v>
      </c>
      <c r="BF255" s="158">
        <f t="shared" si="5"/>
        <v>0</v>
      </c>
      <c r="BG255" s="158">
        <f t="shared" si="6"/>
        <v>0</v>
      </c>
      <c r="BH255" s="158">
        <f t="shared" si="7"/>
        <v>0</v>
      </c>
      <c r="BI255" s="158">
        <f t="shared" si="8"/>
        <v>0</v>
      </c>
      <c r="BJ255" s="18" t="s">
        <v>85</v>
      </c>
      <c r="BK255" s="158">
        <f t="shared" si="9"/>
        <v>0</v>
      </c>
      <c r="BL255" s="18" t="s">
        <v>155</v>
      </c>
      <c r="BM255" s="157" t="s">
        <v>352</v>
      </c>
    </row>
    <row r="256" spans="1:65" s="2" customFormat="1" ht="37.9" customHeight="1">
      <c r="A256" s="33"/>
      <c r="B256" s="145"/>
      <c r="C256" s="146" t="s">
        <v>353</v>
      </c>
      <c r="D256" s="146" t="s">
        <v>150</v>
      </c>
      <c r="E256" s="147" t="s">
        <v>354</v>
      </c>
      <c r="F256" s="148" t="s">
        <v>355</v>
      </c>
      <c r="G256" s="149" t="s">
        <v>235</v>
      </c>
      <c r="H256" s="150">
        <v>295.77</v>
      </c>
      <c r="I256" s="151"/>
      <c r="J256" s="152">
        <f t="shared" si="0"/>
        <v>0</v>
      </c>
      <c r="K256" s="148" t="s">
        <v>154</v>
      </c>
      <c r="L256" s="34"/>
      <c r="M256" s="153" t="s">
        <v>1</v>
      </c>
      <c r="N256" s="154" t="s">
        <v>42</v>
      </c>
      <c r="O256" s="59"/>
      <c r="P256" s="155">
        <f t="shared" si="1"/>
        <v>0</v>
      </c>
      <c r="Q256" s="155">
        <v>3.3899999999999998E-3</v>
      </c>
      <c r="R256" s="155">
        <f t="shared" si="2"/>
        <v>1.0026602999999998</v>
      </c>
      <c r="S256" s="155">
        <v>0</v>
      </c>
      <c r="T256" s="156">
        <f t="shared" si="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7" t="s">
        <v>155</v>
      </c>
      <c r="AT256" s="157" t="s">
        <v>150</v>
      </c>
      <c r="AU256" s="157" t="s">
        <v>87</v>
      </c>
      <c r="AY256" s="18" t="s">
        <v>148</v>
      </c>
      <c r="BE256" s="158">
        <f t="shared" si="4"/>
        <v>0</v>
      </c>
      <c r="BF256" s="158">
        <f t="shared" si="5"/>
        <v>0</v>
      </c>
      <c r="BG256" s="158">
        <f t="shared" si="6"/>
        <v>0</v>
      </c>
      <c r="BH256" s="158">
        <f t="shared" si="7"/>
        <v>0</v>
      </c>
      <c r="BI256" s="158">
        <f t="shared" si="8"/>
        <v>0</v>
      </c>
      <c r="BJ256" s="18" t="s">
        <v>85</v>
      </c>
      <c r="BK256" s="158">
        <f t="shared" si="9"/>
        <v>0</v>
      </c>
      <c r="BL256" s="18" t="s">
        <v>155</v>
      </c>
      <c r="BM256" s="157" t="s">
        <v>356</v>
      </c>
    </row>
    <row r="257" spans="2:51" s="13" customFormat="1" ht="11.25">
      <c r="B257" s="159"/>
      <c r="D257" s="160" t="s">
        <v>157</v>
      </c>
      <c r="E257" s="161" t="s">
        <v>1</v>
      </c>
      <c r="F257" s="162" t="s">
        <v>357</v>
      </c>
      <c r="H257" s="161" t="s">
        <v>1</v>
      </c>
      <c r="I257" s="163"/>
      <c r="L257" s="159"/>
      <c r="M257" s="164"/>
      <c r="N257" s="165"/>
      <c r="O257" s="165"/>
      <c r="P257" s="165"/>
      <c r="Q257" s="165"/>
      <c r="R257" s="165"/>
      <c r="S257" s="165"/>
      <c r="T257" s="166"/>
      <c r="AT257" s="161" t="s">
        <v>157</v>
      </c>
      <c r="AU257" s="161" t="s">
        <v>87</v>
      </c>
      <c r="AV257" s="13" t="s">
        <v>85</v>
      </c>
      <c r="AW257" s="13" t="s">
        <v>32</v>
      </c>
      <c r="AX257" s="13" t="s">
        <v>77</v>
      </c>
      <c r="AY257" s="161" t="s">
        <v>148</v>
      </c>
    </row>
    <row r="258" spans="2:51" s="13" customFormat="1" ht="11.25">
      <c r="B258" s="159"/>
      <c r="D258" s="160" t="s">
        <v>157</v>
      </c>
      <c r="E258" s="161" t="s">
        <v>1</v>
      </c>
      <c r="F258" s="162" t="s">
        <v>358</v>
      </c>
      <c r="H258" s="161" t="s">
        <v>1</v>
      </c>
      <c r="I258" s="163"/>
      <c r="L258" s="159"/>
      <c r="M258" s="164"/>
      <c r="N258" s="165"/>
      <c r="O258" s="165"/>
      <c r="P258" s="165"/>
      <c r="Q258" s="165"/>
      <c r="R258" s="165"/>
      <c r="S258" s="165"/>
      <c r="T258" s="166"/>
      <c r="AT258" s="161" t="s">
        <v>157</v>
      </c>
      <c r="AU258" s="161" t="s">
        <v>87</v>
      </c>
      <c r="AV258" s="13" t="s">
        <v>85</v>
      </c>
      <c r="AW258" s="13" t="s">
        <v>32</v>
      </c>
      <c r="AX258" s="13" t="s">
        <v>77</v>
      </c>
      <c r="AY258" s="161" t="s">
        <v>148</v>
      </c>
    </row>
    <row r="259" spans="2:51" s="14" customFormat="1" ht="11.25">
      <c r="B259" s="167"/>
      <c r="D259" s="160" t="s">
        <v>157</v>
      </c>
      <c r="E259" s="168" t="s">
        <v>1</v>
      </c>
      <c r="F259" s="169" t="s">
        <v>359</v>
      </c>
      <c r="H259" s="170">
        <v>37.200000000000003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8" t="s">
        <v>157</v>
      </c>
      <c r="AU259" s="168" t="s">
        <v>87</v>
      </c>
      <c r="AV259" s="14" t="s">
        <v>87</v>
      </c>
      <c r="AW259" s="14" t="s">
        <v>32</v>
      </c>
      <c r="AX259" s="14" t="s">
        <v>77</v>
      </c>
      <c r="AY259" s="168" t="s">
        <v>148</v>
      </c>
    </row>
    <row r="260" spans="2:51" s="14" customFormat="1" ht="11.25">
      <c r="B260" s="167"/>
      <c r="D260" s="160" t="s">
        <v>157</v>
      </c>
      <c r="E260" s="168" t="s">
        <v>1</v>
      </c>
      <c r="F260" s="169" t="s">
        <v>360</v>
      </c>
      <c r="H260" s="170">
        <v>3.2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8" t="s">
        <v>157</v>
      </c>
      <c r="AU260" s="168" t="s">
        <v>87</v>
      </c>
      <c r="AV260" s="14" t="s">
        <v>87</v>
      </c>
      <c r="AW260" s="14" t="s">
        <v>32</v>
      </c>
      <c r="AX260" s="14" t="s">
        <v>77</v>
      </c>
      <c r="AY260" s="168" t="s">
        <v>148</v>
      </c>
    </row>
    <row r="261" spans="2:51" s="14" customFormat="1" ht="11.25">
      <c r="B261" s="167"/>
      <c r="D261" s="160" t="s">
        <v>157</v>
      </c>
      <c r="E261" s="168" t="s">
        <v>1</v>
      </c>
      <c r="F261" s="169" t="s">
        <v>361</v>
      </c>
      <c r="H261" s="170">
        <v>7.6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8" t="s">
        <v>157</v>
      </c>
      <c r="AU261" s="168" t="s">
        <v>87</v>
      </c>
      <c r="AV261" s="14" t="s">
        <v>87</v>
      </c>
      <c r="AW261" s="14" t="s">
        <v>32</v>
      </c>
      <c r="AX261" s="14" t="s">
        <v>77</v>
      </c>
      <c r="AY261" s="168" t="s">
        <v>148</v>
      </c>
    </row>
    <row r="262" spans="2:51" s="14" customFormat="1" ht="11.25">
      <c r="B262" s="167"/>
      <c r="D262" s="160" t="s">
        <v>157</v>
      </c>
      <c r="E262" s="168" t="s">
        <v>1</v>
      </c>
      <c r="F262" s="169" t="s">
        <v>362</v>
      </c>
      <c r="H262" s="170">
        <v>9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8" t="s">
        <v>157</v>
      </c>
      <c r="AU262" s="168" t="s">
        <v>87</v>
      </c>
      <c r="AV262" s="14" t="s">
        <v>87</v>
      </c>
      <c r="AW262" s="14" t="s">
        <v>32</v>
      </c>
      <c r="AX262" s="14" t="s">
        <v>77</v>
      </c>
      <c r="AY262" s="168" t="s">
        <v>148</v>
      </c>
    </row>
    <row r="263" spans="2:51" s="13" customFormat="1" ht="11.25">
      <c r="B263" s="159"/>
      <c r="D263" s="160" t="s">
        <v>157</v>
      </c>
      <c r="E263" s="161" t="s">
        <v>1</v>
      </c>
      <c r="F263" s="162" t="s">
        <v>363</v>
      </c>
      <c r="H263" s="161" t="s">
        <v>1</v>
      </c>
      <c r="I263" s="163"/>
      <c r="L263" s="159"/>
      <c r="M263" s="164"/>
      <c r="N263" s="165"/>
      <c r="O263" s="165"/>
      <c r="P263" s="165"/>
      <c r="Q263" s="165"/>
      <c r="R263" s="165"/>
      <c r="S263" s="165"/>
      <c r="T263" s="166"/>
      <c r="AT263" s="161" t="s">
        <v>157</v>
      </c>
      <c r="AU263" s="161" t="s">
        <v>87</v>
      </c>
      <c r="AV263" s="13" t="s">
        <v>85</v>
      </c>
      <c r="AW263" s="13" t="s">
        <v>32</v>
      </c>
      <c r="AX263" s="13" t="s">
        <v>77</v>
      </c>
      <c r="AY263" s="161" t="s">
        <v>148</v>
      </c>
    </row>
    <row r="264" spans="2:51" s="14" customFormat="1" ht="11.25">
      <c r="B264" s="167"/>
      <c r="D264" s="160" t="s">
        <v>157</v>
      </c>
      <c r="E264" s="168" t="s">
        <v>1</v>
      </c>
      <c r="F264" s="169" t="s">
        <v>364</v>
      </c>
      <c r="H264" s="170">
        <v>5.2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157</v>
      </c>
      <c r="AU264" s="168" t="s">
        <v>87</v>
      </c>
      <c r="AV264" s="14" t="s">
        <v>87</v>
      </c>
      <c r="AW264" s="14" t="s">
        <v>32</v>
      </c>
      <c r="AX264" s="14" t="s">
        <v>77</v>
      </c>
      <c r="AY264" s="168" t="s">
        <v>148</v>
      </c>
    </row>
    <row r="265" spans="2:51" s="14" customFormat="1" ht="11.25">
      <c r="B265" s="167"/>
      <c r="D265" s="160" t="s">
        <v>157</v>
      </c>
      <c r="E265" s="168" t="s">
        <v>1</v>
      </c>
      <c r="F265" s="169" t="s">
        <v>365</v>
      </c>
      <c r="H265" s="170">
        <v>4.8499999999999996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8" t="s">
        <v>157</v>
      </c>
      <c r="AU265" s="168" t="s">
        <v>87</v>
      </c>
      <c r="AV265" s="14" t="s">
        <v>87</v>
      </c>
      <c r="AW265" s="14" t="s">
        <v>32</v>
      </c>
      <c r="AX265" s="14" t="s">
        <v>77</v>
      </c>
      <c r="AY265" s="168" t="s">
        <v>148</v>
      </c>
    </row>
    <row r="266" spans="2:51" s="14" customFormat="1" ht="11.25">
      <c r="B266" s="167"/>
      <c r="D266" s="160" t="s">
        <v>157</v>
      </c>
      <c r="E266" s="168" t="s">
        <v>1</v>
      </c>
      <c r="F266" s="169" t="s">
        <v>366</v>
      </c>
      <c r="H266" s="170">
        <v>8.6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8" t="s">
        <v>157</v>
      </c>
      <c r="AU266" s="168" t="s">
        <v>87</v>
      </c>
      <c r="AV266" s="14" t="s">
        <v>87</v>
      </c>
      <c r="AW266" s="14" t="s">
        <v>32</v>
      </c>
      <c r="AX266" s="14" t="s">
        <v>77</v>
      </c>
      <c r="AY266" s="168" t="s">
        <v>148</v>
      </c>
    </row>
    <row r="267" spans="2:51" s="14" customFormat="1" ht="11.25">
      <c r="B267" s="167"/>
      <c r="D267" s="160" t="s">
        <v>157</v>
      </c>
      <c r="E267" s="168" t="s">
        <v>1</v>
      </c>
      <c r="F267" s="169" t="s">
        <v>367</v>
      </c>
      <c r="H267" s="170">
        <v>9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8" t="s">
        <v>157</v>
      </c>
      <c r="AU267" s="168" t="s">
        <v>87</v>
      </c>
      <c r="AV267" s="14" t="s">
        <v>87</v>
      </c>
      <c r="AW267" s="14" t="s">
        <v>32</v>
      </c>
      <c r="AX267" s="14" t="s">
        <v>77</v>
      </c>
      <c r="AY267" s="168" t="s">
        <v>148</v>
      </c>
    </row>
    <row r="268" spans="2:51" s="14" customFormat="1" ht="11.25">
      <c r="B268" s="167"/>
      <c r="D268" s="160" t="s">
        <v>157</v>
      </c>
      <c r="E268" s="168" t="s">
        <v>1</v>
      </c>
      <c r="F268" s="169" t="s">
        <v>368</v>
      </c>
      <c r="H268" s="170">
        <v>6.45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8" t="s">
        <v>157</v>
      </c>
      <c r="AU268" s="168" t="s">
        <v>87</v>
      </c>
      <c r="AV268" s="14" t="s">
        <v>87</v>
      </c>
      <c r="AW268" s="14" t="s">
        <v>32</v>
      </c>
      <c r="AX268" s="14" t="s">
        <v>77</v>
      </c>
      <c r="AY268" s="168" t="s">
        <v>148</v>
      </c>
    </row>
    <row r="269" spans="2:51" s="13" customFormat="1" ht="11.25">
      <c r="B269" s="159"/>
      <c r="D269" s="160" t="s">
        <v>157</v>
      </c>
      <c r="E269" s="161" t="s">
        <v>1</v>
      </c>
      <c r="F269" s="162" t="s">
        <v>369</v>
      </c>
      <c r="H269" s="161" t="s">
        <v>1</v>
      </c>
      <c r="I269" s="163"/>
      <c r="L269" s="159"/>
      <c r="M269" s="164"/>
      <c r="N269" s="165"/>
      <c r="O269" s="165"/>
      <c r="P269" s="165"/>
      <c r="Q269" s="165"/>
      <c r="R269" s="165"/>
      <c r="S269" s="165"/>
      <c r="T269" s="166"/>
      <c r="AT269" s="161" t="s">
        <v>157</v>
      </c>
      <c r="AU269" s="161" t="s">
        <v>87</v>
      </c>
      <c r="AV269" s="13" t="s">
        <v>85</v>
      </c>
      <c r="AW269" s="13" t="s">
        <v>32</v>
      </c>
      <c r="AX269" s="13" t="s">
        <v>77</v>
      </c>
      <c r="AY269" s="161" t="s">
        <v>148</v>
      </c>
    </row>
    <row r="270" spans="2:51" s="14" customFormat="1" ht="11.25">
      <c r="B270" s="167"/>
      <c r="D270" s="160" t="s">
        <v>157</v>
      </c>
      <c r="E270" s="168" t="s">
        <v>1</v>
      </c>
      <c r="F270" s="169" t="s">
        <v>370</v>
      </c>
      <c r="H270" s="170">
        <v>9.9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8" t="s">
        <v>157</v>
      </c>
      <c r="AU270" s="168" t="s">
        <v>87</v>
      </c>
      <c r="AV270" s="14" t="s">
        <v>87</v>
      </c>
      <c r="AW270" s="14" t="s">
        <v>32</v>
      </c>
      <c r="AX270" s="14" t="s">
        <v>77</v>
      </c>
      <c r="AY270" s="168" t="s">
        <v>148</v>
      </c>
    </row>
    <row r="271" spans="2:51" s="14" customFormat="1" ht="11.25">
      <c r="B271" s="167"/>
      <c r="D271" s="160" t="s">
        <v>157</v>
      </c>
      <c r="E271" s="168" t="s">
        <v>1</v>
      </c>
      <c r="F271" s="169" t="s">
        <v>371</v>
      </c>
      <c r="H271" s="170">
        <v>5.5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8" t="s">
        <v>157</v>
      </c>
      <c r="AU271" s="168" t="s">
        <v>87</v>
      </c>
      <c r="AV271" s="14" t="s">
        <v>87</v>
      </c>
      <c r="AW271" s="14" t="s">
        <v>32</v>
      </c>
      <c r="AX271" s="14" t="s">
        <v>77</v>
      </c>
      <c r="AY271" s="168" t="s">
        <v>148</v>
      </c>
    </row>
    <row r="272" spans="2:51" s="14" customFormat="1" ht="11.25">
      <c r="B272" s="167"/>
      <c r="D272" s="160" t="s">
        <v>157</v>
      </c>
      <c r="E272" s="168" t="s">
        <v>1</v>
      </c>
      <c r="F272" s="169" t="s">
        <v>372</v>
      </c>
      <c r="H272" s="170">
        <v>6.6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8" t="s">
        <v>157</v>
      </c>
      <c r="AU272" s="168" t="s">
        <v>87</v>
      </c>
      <c r="AV272" s="14" t="s">
        <v>87</v>
      </c>
      <c r="AW272" s="14" t="s">
        <v>32</v>
      </c>
      <c r="AX272" s="14" t="s">
        <v>77</v>
      </c>
      <c r="AY272" s="168" t="s">
        <v>148</v>
      </c>
    </row>
    <row r="273" spans="2:51" s="14" customFormat="1" ht="11.25">
      <c r="B273" s="167"/>
      <c r="D273" s="160" t="s">
        <v>157</v>
      </c>
      <c r="E273" s="168" t="s">
        <v>1</v>
      </c>
      <c r="F273" s="169" t="s">
        <v>373</v>
      </c>
      <c r="H273" s="170">
        <v>7.2</v>
      </c>
      <c r="I273" s="171"/>
      <c r="L273" s="167"/>
      <c r="M273" s="172"/>
      <c r="N273" s="173"/>
      <c r="O273" s="173"/>
      <c r="P273" s="173"/>
      <c r="Q273" s="173"/>
      <c r="R273" s="173"/>
      <c r="S273" s="173"/>
      <c r="T273" s="174"/>
      <c r="AT273" s="168" t="s">
        <v>157</v>
      </c>
      <c r="AU273" s="168" t="s">
        <v>87</v>
      </c>
      <c r="AV273" s="14" t="s">
        <v>87</v>
      </c>
      <c r="AW273" s="14" t="s">
        <v>32</v>
      </c>
      <c r="AX273" s="14" t="s">
        <v>77</v>
      </c>
      <c r="AY273" s="168" t="s">
        <v>148</v>
      </c>
    </row>
    <row r="274" spans="2:51" s="14" customFormat="1" ht="11.25">
      <c r="B274" s="167"/>
      <c r="D274" s="160" t="s">
        <v>157</v>
      </c>
      <c r="E274" s="168" t="s">
        <v>1</v>
      </c>
      <c r="F274" s="169" t="s">
        <v>374</v>
      </c>
      <c r="H274" s="170">
        <v>32.4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8" t="s">
        <v>157</v>
      </c>
      <c r="AU274" s="168" t="s">
        <v>87</v>
      </c>
      <c r="AV274" s="14" t="s">
        <v>87</v>
      </c>
      <c r="AW274" s="14" t="s">
        <v>32</v>
      </c>
      <c r="AX274" s="14" t="s">
        <v>77</v>
      </c>
      <c r="AY274" s="168" t="s">
        <v>148</v>
      </c>
    </row>
    <row r="275" spans="2:51" s="14" customFormat="1" ht="11.25">
      <c r="B275" s="167"/>
      <c r="D275" s="160" t="s">
        <v>157</v>
      </c>
      <c r="E275" s="168" t="s">
        <v>1</v>
      </c>
      <c r="F275" s="169" t="s">
        <v>375</v>
      </c>
      <c r="H275" s="170">
        <v>4.5</v>
      </c>
      <c r="I275" s="171"/>
      <c r="L275" s="167"/>
      <c r="M275" s="172"/>
      <c r="N275" s="173"/>
      <c r="O275" s="173"/>
      <c r="P275" s="173"/>
      <c r="Q275" s="173"/>
      <c r="R275" s="173"/>
      <c r="S275" s="173"/>
      <c r="T275" s="174"/>
      <c r="AT275" s="168" t="s">
        <v>157</v>
      </c>
      <c r="AU275" s="168" t="s">
        <v>87</v>
      </c>
      <c r="AV275" s="14" t="s">
        <v>87</v>
      </c>
      <c r="AW275" s="14" t="s">
        <v>32</v>
      </c>
      <c r="AX275" s="14" t="s">
        <v>77</v>
      </c>
      <c r="AY275" s="168" t="s">
        <v>148</v>
      </c>
    </row>
    <row r="276" spans="2:51" s="14" customFormat="1" ht="11.25">
      <c r="B276" s="167"/>
      <c r="D276" s="160" t="s">
        <v>157</v>
      </c>
      <c r="E276" s="168" t="s">
        <v>1</v>
      </c>
      <c r="F276" s="169" t="s">
        <v>376</v>
      </c>
      <c r="H276" s="170">
        <v>9.1999999999999993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8" t="s">
        <v>157</v>
      </c>
      <c r="AU276" s="168" t="s">
        <v>87</v>
      </c>
      <c r="AV276" s="14" t="s">
        <v>87</v>
      </c>
      <c r="AW276" s="14" t="s">
        <v>32</v>
      </c>
      <c r="AX276" s="14" t="s">
        <v>77</v>
      </c>
      <c r="AY276" s="168" t="s">
        <v>148</v>
      </c>
    </row>
    <row r="277" spans="2:51" s="14" customFormat="1" ht="11.25">
      <c r="B277" s="167"/>
      <c r="D277" s="160" t="s">
        <v>157</v>
      </c>
      <c r="E277" s="168" t="s">
        <v>1</v>
      </c>
      <c r="F277" s="169" t="s">
        <v>377</v>
      </c>
      <c r="H277" s="170">
        <v>5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8" t="s">
        <v>157</v>
      </c>
      <c r="AU277" s="168" t="s">
        <v>87</v>
      </c>
      <c r="AV277" s="14" t="s">
        <v>87</v>
      </c>
      <c r="AW277" s="14" t="s">
        <v>32</v>
      </c>
      <c r="AX277" s="14" t="s">
        <v>77</v>
      </c>
      <c r="AY277" s="168" t="s">
        <v>148</v>
      </c>
    </row>
    <row r="278" spans="2:51" s="14" customFormat="1" ht="11.25">
      <c r="B278" s="167"/>
      <c r="D278" s="160" t="s">
        <v>157</v>
      </c>
      <c r="E278" s="168" t="s">
        <v>1</v>
      </c>
      <c r="F278" s="169" t="s">
        <v>378</v>
      </c>
      <c r="H278" s="170">
        <v>18.600000000000001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8" t="s">
        <v>157</v>
      </c>
      <c r="AU278" s="168" t="s">
        <v>87</v>
      </c>
      <c r="AV278" s="14" t="s">
        <v>87</v>
      </c>
      <c r="AW278" s="14" t="s">
        <v>32</v>
      </c>
      <c r="AX278" s="14" t="s">
        <v>77</v>
      </c>
      <c r="AY278" s="168" t="s">
        <v>148</v>
      </c>
    </row>
    <row r="279" spans="2:51" s="14" customFormat="1" ht="11.25">
      <c r="B279" s="167"/>
      <c r="D279" s="160" t="s">
        <v>157</v>
      </c>
      <c r="E279" s="168" t="s">
        <v>1</v>
      </c>
      <c r="F279" s="169" t="s">
        <v>379</v>
      </c>
      <c r="H279" s="170">
        <v>15.3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157</v>
      </c>
      <c r="AU279" s="168" t="s">
        <v>87</v>
      </c>
      <c r="AV279" s="14" t="s">
        <v>87</v>
      </c>
      <c r="AW279" s="14" t="s">
        <v>32</v>
      </c>
      <c r="AX279" s="14" t="s">
        <v>77</v>
      </c>
      <c r="AY279" s="168" t="s">
        <v>148</v>
      </c>
    </row>
    <row r="280" spans="2:51" s="14" customFormat="1" ht="11.25">
      <c r="B280" s="167"/>
      <c r="D280" s="160" t="s">
        <v>157</v>
      </c>
      <c r="E280" s="168" t="s">
        <v>1</v>
      </c>
      <c r="F280" s="169" t="s">
        <v>380</v>
      </c>
      <c r="H280" s="170">
        <v>7.2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8" t="s">
        <v>157</v>
      </c>
      <c r="AU280" s="168" t="s">
        <v>87</v>
      </c>
      <c r="AV280" s="14" t="s">
        <v>87</v>
      </c>
      <c r="AW280" s="14" t="s">
        <v>32</v>
      </c>
      <c r="AX280" s="14" t="s">
        <v>77</v>
      </c>
      <c r="AY280" s="168" t="s">
        <v>148</v>
      </c>
    </row>
    <row r="281" spans="2:51" s="13" customFormat="1" ht="11.25">
      <c r="B281" s="159"/>
      <c r="D281" s="160" t="s">
        <v>157</v>
      </c>
      <c r="E281" s="161" t="s">
        <v>1</v>
      </c>
      <c r="F281" s="162" t="s">
        <v>381</v>
      </c>
      <c r="H281" s="161" t="s">
        <v>1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1" t="s">
        <v>157</v>
      </c>
      <c r="AU281" s="161" t="s">
        <v>87</v>
      </c>
      <c r="AV281" s="13" t="s">
        <v>85</v>
      </c>
      <c r="AW281" s="13" t="s">
        <v>32</v>
      </c>
      <c r="AX281" s="13" t="s">
        <v>77</v>
      </c>
      <c r="AY281" s="161" t="s">
        <v>148</v>
      </c>
    </row>
    <row r="282" spans="2:51" s="14" customFormat="1" ht="11.25">
      <c r="B282" s="167"/>
      <c r="D282" s="160" t="s">
        <v>157</v>
      </c>
      <c r="E282" s="168" t="s">
        <v>1</v>
      </c>
      <c r="F282" s="169" t="s">
        <v>382</v>
      </c>
      <c r="H282" s="170">
        <v>9.1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8" t="s">
        <v>157</v>
      </c>
      <c r="AU282" s="168" t="s">
        <v>87</v>
      </c>
      <c r="AV282" s="14" t="s">
        <v>87</v>
      </c>
      <c r="AW282" s="14" t="s">
        <v>32</v>
      </c>
      <c r="AX282" s="14" t="s">
        <v>77</v>
      </c>
      <c r="AY282" s="168" t="s">
        <v>148</v>
      </c>
    </row>
    <row r="283" spans="2:51" s="14" customFormat="1" ht="11.25">
      <c r="B283" s="167"/>
      <c r="D283" s="160" t="s">
        <v>157</v>
      </c>
      <c r="E283" s="168" t="s">
        <v>1</v>
      </c>
      <c r="F283" s="169" t="s">
        <v>383</v>
      </c>
      <c r="H283" s="170">
        <v>5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8" t="s">
        <v>157</v>
      </c>
      <c r="AU283" s="168" t="s">
        <v>87</v>
      </c>
      <c r="AV283" s="14" t="s">
        <v>87</v>
      </c>
      <c r="AW283" s="14" t="s">
        <v>32</v>
      </c>
      <c r="AX283" s="14" t="s">
        <v>77</v>
      </c>
      <c r="AY283" s="168" t="s">
        <v>148</v>
      </c>
    </row>
    <row r="284" spans="2:51" s="14" customFormat="1" ht="11.25">
      <c r="B284" s="167"/>
      <c r="D284" s="160" t="s">
        <v>157</v>
      </c>
      <c r="E284" s="168" t="s">
        <v>1</v>
      </c>
      <c r="F284" s="169" t="s">
        <v>384</v>
      </c>
      <c r="H284" s="170">
        <v>6.2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8" t="s">
        <v>157</v>
      </c>
      <c r="AU284" s="168" t="s">
        <v>87</v>
      </c>
      <c r="AV284" s="14" t="s">
        <v>87</v>
      </c>
      <c r="AW284" s="14" t="s">
        <v>32</v>
      </c>
      <c r="AX284" s="14" t="s">
        <v>77</v>
      </c>
      <c r="AY284" s="168" t="s">
        <v>148</v>
      </c>
    </row>
    <row r="285" spans="2:51" s="14" customFormat="1" ht="11.25">
      <c r="B285" s="167"/>
      <c r="D285" s="160" t="s">
        <v>157</v>
      </c>
      <c r="E285" s="168" t="s">
        <v>1</v>
      </c>
      <c r="F285" s="169" t="s">
        <v>385</v>
      </c>
      <c r="H285" s="170">
        <v>2.8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8" t="s">
        <v>157</v>
      </c>
      <c r="AU285" s="168" t="s">
        <v>87</v>
      </c>
      <c r="AV285" s="14" t="s">
        <v>87</v>
      </c>
      <c r="AW285" s="14" t="s">
        <v>32</v>
      </c>
      <c r="AX285" s="14" t="s">
        <v>77</v>
      </c>
      <c r="AY285" s="168" t="s">
        <v>148</v>
      </c>
    </row>
    <row r="286" spans="2:51" s="14" customFormat="1" ht="11.25">
      <c r="B286" s="167"/>
      <c r="D286" s="160" t="s">
        <v>157</v>
      </c>
      <c r="E286" s="168" t="s">
        <v>1</v>
      </c>
      <c r="F286" s="169" t="s">
        <v>386</v>
      </c>
      <c r="H286" s="170">
        <v>3.4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8" t="s">
        <v>157</v>
      </c>
      <c r="AU286" s="168" t="s">
        <v>87</v>
      </c>
      <c r="AV286" s="14" t="s">
        <v>87</v>
      </c>
      <c r="AW286" s="14" t="s">
        <v>32</v>
      </c>
      <c r="AX286" s="14" t="s">
        <v>77</v>
      </c>
      <c r="AY286" s="168" t="s">
        <v>148</v>
      </c>
    </row>
    <row r="287" spans="2:51" s="15" customFormat="1" ht="11.25">
      <c r="B287" s="175"/>
      <c r="D287" s="160" t="s">
        <v>157</v>
      </c>
      <c r="E287" s="176" t="s">
        <v>108</v>
      </c>
      <c r="F287" s="177" t="s">
        <v>160</v>
      </c>
      <c r="H287" s="178">
        <v>239</v>
      </c>
      <c r="I287" s="179"/>
      <c r="L287" s="175"/>
      <c r="M287" s="180"/>
      <c r="N287" s="181"/>
      <c r="O287" s="181"/>
      <c r="P287" s="181"/>
      <c r="Q287" s="181"/>
      <c r="R287" s="181"/>
      <c r="S287" s="181"/>
      <c r="T287" s="182"/>
      <c r="AT287" s="176" t="s">
        <v>157</v>
      </c>
      <c r="AU287" s="176" t="s">
        <v>87</v>
      </c>
      <c r="AV287" s="15" t="s">
        <v>155</v>
      </c>
      <c r="AW287" s="15" t="s">
        <v>32</v>
      </c>
      <c r="AX287" s="15" t="s">
        <v>77</v>
      </c>
      <c r="AY287" s="176" t="s">
        <v>148</v>
      </c>
    </row>
    <row r="288" spans="2:51" s="13" customFormat="1" ht="11.25">
      <c r="B288" s="159"/>
      <c r="D288" s="160" t="s">
        <v>157</v>
      </c>
      <c r="E288" s="161" t="s">
        <v>1</v>
      </c>
      <c r="F288" s="162" t="s">
        <v>387</v>
      </c>
      <c r="H288" s="161" t="s">
        <v>1</v>
      </c>
      <c r="I288" s="163"/>
      <c r="L288" s="159"/>
      <c r="M288" s="164"/>
      <c r="N288" s="165"/>
      <c r="O288" s="165"/>
      <c r="P288" s="165"/>
      <c r="Q288" s="165"/>
      <c r="R288" s="165"/>
      <c r="S288" s="165"/>
      <c r="T288" s="166"/>
      <c r="AT288" s="161" t="s">
        <v>157</v>
      </c>
      <c r="AU288" s="161" t="s">
        <v>87</v>
      </c>
      <c r="AV288" s="13" t="s">
        <v>85</v>
      </c>
      <c r="AW288" s="13" t="s">
        <v>32</v>
      </c>
      <c r="AX288" s="13" t="s">
        <v>77</v>
      </c>
      <c r="AY288" s="161" t="s">
        <v>148</v>
      </c>
    </row>
    <row r="289" spans="1:65" s="13" customFormat="1" ht="11.25">
      <c r="B289" s="159"/>
      <c r="D289" s="160" t="s">
        <v>157</v>
      </c>
      <c r="E289" s="161" t="s">
        <v>1</v>
      </c>
      <c r="F289" s="162" t="s">
        <v>388</v>
      </c>
      <c r="H289" s="161" t="s">
        <v>1</v>
      </c>
      <c r="I289" s="163"/>
      <c r="L289" s="159"/>
      <c r="M289" s="164"/>
      <c r="N289" s="165"/>
      <c r="O289" s="165"/>
      <c r="P289" s="165"/>
      <c r="Q289" s="165"/>
      <c r="R289" s="165"/>
      <c r="S289" s="165"/>
      <c r="T289" s="166"/>
      <c r="AT289" s="161" t="s">
        <v>157</v>
      </c>
      <c r="AU289" s="161" t="s">
        <v>87</v>
      </c>
      <c r="AV289" s="13" t="s">
        <v>85</v>
      </c>
      <c r="AW289" s="13" t="s">
        <v>32</v>
      </c>
      <c r="AX289" s="13" t="s">
        <v>77</v>
      </c>
      <c r="AY289" s="161" t="s">
        <v>148</v>
      </c>
    </row>
    <row r="290" spans="1:65" s="14" customFormat="1" ht="11.25">
      <c r="B290" s="167"/>
      <c r="D290" s="160" t="s">
        <v>157</v>
      </c>
      <c r="E290" s="168" t="s">
        <v>1</v>
      </c>
      <c r="F290" s="169" t="s">
        <v>389</v>
      </c>
      <c r="H290" s="170">
        <v>8.4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8" t="s">
        <v>157</v>
      </c>
      <c r="AU290" s="168" t="s">
        <v>87</v>
      </c>
      <c r="AV290" s="14" t="s">
        <v>87</v>
      </c>
      <c r="AW290" s="14" t="s">
        <v>32</v>
      </c>
      <c r="AX290" s="14" t="s">
        <v>77</v>
      </c>
      <c r="AY290" s="168" t="s">
        <v>148</v>
      </c>
    </row>
    <row r="291" spans="1:65" s="14" customFormat="1" ht="11.25">
      <c r="B291" s="167"/>
      <c r="D291" s="160" t="s">
        <v>157</v>
      </c>
      <c r="E291" s="168" t="s">
        <v>1</v>
      </c>
      <c r="F291" s="169" t="s">
        <v>390</v>
      </c>
      <c r="H291" s="170">
        <v>4.3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8" t="s">
        <v>157</v>
      </c>
      <c r="AU291" s="168" t="s">
        <v>87</v>
      </c>
      <c r="AV291" s="14" t="s">
        <v>87</v>
      </c>
      <c r="AW291" s="14" t="s">
        <v>32</v>
      </c>
      <c r="AX291" s="14" t="s">
        <v>77</v>
      </c>
      <c r="AY291" s="168" t="s">
        <v>148</v>
      </c>
    </row>
    <row r="292" spans="1:65" s="13" customFormat="1" ht="11.25">
      <c r="B292" s="159"/>
      <c r="D292" s="160" t="s">
        <v>157</v>
      </c>
      <c r="E292" s="161" t="s">
        <v>1</v>
      </c>
      <c r="F292" s="162" t="s">
        <v>391</v>
      </c>
      <c r="H292" s="161" t="s">
        <v>1</v>
      </c>
      <c r="I292" s="163"/>
      <c r="L292" s="159"/>
      <c r="M292" s="164"/>
      <c r="N292" s="165"/>
      <c r="O292" s="165"/>
      <c r="P292" s="165"/>
      <c r="Q292" s="165"/>
      <c r="R292" s="165"/>
      <c r="S292" s="165"/>
      <c r="T292" s="166"/>
      <c r="AT292" s="161" t="s">
        <v>157</v>
      </c>
      <c r="AU292" s="161" t="s">
        <v>87</v>
      </c>
      <c r="AV292" s="13" t="s">
        <v>85</v>
      </c>
      <c r="AW292" s="13" t="s">
        <v>32</v>
      </c>
      <c r="AX292" s="13" t="s">
        <v>77</v>
      </c>
      <c r="AY292" s="161" t="s">
        <v>148</v>
      </c>
    </row>
    <row r="293" spans="1:65" s="14" customFormat="1" ht="11.25">
      <c r="B293" s="167"/>
      <c r="D293" s="160" t="s">
        <v>157</v>
      </c>
      <c r="E293" s="168" t="s">
        <v>1</v>
      </c>
      <c r="F293" s="169" t="s">
        <v>392</v>
      </c>
      <c r="H293" s="170">
        <v>6.05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8" t="s">
        <v>157</v>
      </c>
      <c r="AU293" s="168" t="s">
        <v>87</v>
      </c>
      <c r="AV293" s="14" t="s">
        <v>87</v>
      </c>
      <c r="AW293" s="14" t="s">
        <v>32</v>
      </c>
      <c r="AX293" s="14" t="s">
        <v>77</v>
      </c>
      <c r="AY293" s="168" t="s">
        <v>148</v>
      </c>
    </row>
    <row r="294" spans="1:65" s="13" customFormat="1" ht="11.25">
      <c r="B294" s="159"/>
      <c r="D294" s="160" t="s">
        <v>157</v>
      </c>
      <c r="E294" s="161" t="s">
        <v>1</v>
      </c>
      <c r="F294" s="162" t="s">
        <v>393</v>
      </c>
      <c r="H294" s="161" t="s">
        <v>1</v>
      </c>
      <c r="I294" s="163"/>
      <c r="L294" s="159"/>
      <c r="M294" s="164"/>
      <c r="N294" s="165"/>
      <c r="O294" s="165"/>
      <c r="P294" s="165"/>
      <c r="Q294" s="165"/>
      <c r="R294" s="165"/>
      <c r="S294" s="165"/>
      <c r="T294" s="166"/>
      <c r="AT294" s="161" t="s">
        <v>157</v>
      </c>
      <c r="AU294" s="161" t="s">
        <v>87</v>
      </c>
      <c r="AV294" s="13" t="s">
        <v>85</v>
      </c>
      <c r="AW294" s="13" t="s">
        <v>32</v>
      </c>
      <c r="AX294" s="13" t="s">
        <v>77</v>
      </c>
      <c r="AY294" s="161" t="s">
        <v>148</v>
      </c>
    </row>
    <row r="295" spans="1:65" s="14" customFormat="1" ht="11.25">
      <c r="B295" s="167"/>
      <c r="D295" s="160" t="s">
        <v>157</v>
      </c>
      <c r="E295" s="168" t="s">
        <v>1</v>
      </c>
      <c r="F295" s="169" t="s">
        <v>394</v>
      </c>
      <c r="H295" s="170">
        <v>30.8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8" t="s">
        <v>157</v>
      </c>
      <c r="AU295" s="168" t="s">
        <v>87</v>
      </c>
      <c r="AV295" s="14" t="s">
        <v>87</v>
      </c>
      <c r="AW295" s="14" t="s">
        <v>32</v>
      </c>
      <c r="AX295" s="14" t="s">
        <v>77</v>
      </c>
      <c r="AY295" s="168" t="s">
        <v>148</v>
      </c>
    </row>
    <row r="296" spans="1:65" s="13" customFormat="1" ht="11.25">
      <c r="B296" s="159"/>
      <c r="D296" s="160" t="s">
        <v>157</v>
      </c>
      <c r="E296" s="161" t="s">
        <v>1</v>
      </c>
      <c r="F296" s="162" t="s">
        <v>395</v>
      </c>
      <c r="H296" s="161" t="s">
        <v>1</v>
      </c>
      <c r="I296" s="163"/>
      <c r="L296" s="159"/>
      <c r="M296" s="164"/>
      <c r="N296" s="165"/>
      <c r="O296" s="165"/>
      <c r="P296" s="165"/>
      <c r="Q296" s="165"/>
      <c r="R296" s="165"/>
      <c r="S296" s="165"/>
      <c r="T296" s="166"/>
      <c r="AT296" s="161" t="s">
        <v>157</v>
      </c>
      <c r="AU296" s="161" t="s">
        <v>87</v>
      </c>
      <c r="AV296" s="13" t="s">
        <v>85</v>
      </c>
      <c r="AW296" s="13" t="s">
        <v>32</v>
      </c>
      <c r="AX296" s="13" t="s">
        <v>77</v>
      </c>
      <c r="AY296" s="161" t="s">
        <v>148</v>
      </c>
    </row>
    <row r="297" spans="1:65" s="14" customFormat="1" ht="11.25">
      <c r="B297" s="167"/>
      <c r="D297" s="160" t="s">
        <v>157</v>
      </c>
      <c r="E297" s="168" t="s">
        <v>1</v>
      </c>
      <c r="F297" s="169" t="s">
        <v>396</v>
      </c>
      <c r="H297" s="170">
        <v>7.22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8" t="s">
        <v>157</v>
      </c>
      <c r="AU297" s="168" t="s">
        <v>87</v>
      </c>
      <c r="AV297" s="14" t="s">
        <v>87</v>
      </c>
      <c r="AW297" s="14" t="s">
        <v>32</v>
      </c>
      <c r="AX297" s="14" t="s">
        <v>77</v>
      </c>
      <c r="AY297" s="168" t="s">
        <v>148</v>
      </c>
    </row>
    <row r="298" spans="1:65" s="15" customFormat="1" ht="11.25">
      <c r="B298" s="175"/>
      <c r="D298" s="160" t="s">
        <v>157</v>
      </c>
      <c r="E298" s="176" t="s">
        <v>101</v>
      </c>
      <c r="F298" s="177" t="s">
        <v>160</v>
      </c>
      <c r="H298" s="178">
        <v>56.77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6" t="s">
        <v>157</v>
      </c>
      <c r="AU298" s="176" t="s">
        <v>87</v>
      </c>
      <c r="AV298" s="15" t="s">
        <v>155</v>
      </c>
      <c r="AW298" s="15" t="s">
        <v>32</v>
      </c>
      <c r="AX298" s="15" t="s">
        <v>77</v>
      </c>
      <c r="AY298" s="176" t="s">
        <v>148</v>
      </c>
    </row>
    <row r="299" spans="1:65" s="14" customFormat="1" ht="11.25">
      <c r="B299" s="167"/>
      <c r="D299" s="160" t="s">
        <v>157</v>
      </c>
      <c r="E299" s="168" t="s">
        <v>1</v>
      </c>
      <c r="F299" s="169" t="s">
        <v>397</v>
      </c>
      <c r="H299" s="170">
        <v>295.77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8" t="s">
        <v>157</v>
      </c>
      <c r="AU299" s="168" t="s">
        <v>87</v>
      </c>
      <c r="AV299" s="14" t="s">
        <v>87</v>
      </c>
      <c r="AW299" s="14" t="s">
        <v>32</v>
      </c>
      <c r="AX299" s="14" t="s">
        <v>77</v>
      </c>
      <c r="AY299" s="168" t="s">
        <v>148</v>
      </c>
    </row>
    <row r="300" spans="1:65" s="15" customFormat="1" ht="11.25">
      <c r="B300" s="175"/>
      <c r="D300" s="160" t="s">
        <v>157</v>
      </c>
      <c r="E300" s="176" t="s">
        <v>1</v>
      </c>
      <c r="F300" s="177" t="s">
        <v>160</v>
      </c>
      <c r="H300" s="178">
        <v>295.77</v>
      </c>
      <c r="I300" s="179"/>
      <c r="L300" s="175"/>
      <c r="M300" s="180"/>
      <c r="N300" s="181"/>
      <c r="O300" s="181"/>
      <c r="P300" s="181"/>
      <c r="Q300" s="181"/>
      <c r="R300" s="181"/>
      <c r="S300" s="181"/>
      <c r="T300" s="182"/>
      <c r="AT300" s="176" t="s">
        <v>157</v>
      </c>
      <c r="AU300" s="176" t="s">
        <v>87</v>
      </c>
      <c r="AV300" s="15" t="s">
        <v>155</v>
      </c>
      <c r="AW300" s="15" t="s">
        <v>32</v>
      </c>
      <c r="AX300" s="15" t="s">
        <v>85</v>
      </c>
      <c r="AY300" s="176" t="s">
        <v>148</v>
      </c>
    </row>
    <row r="301" spans="1:65" s="2" customFormat="1" ht="24.2" customHeight="1">
      <c r="A301" s="33"/>
      <c r="B301" s="145"/>
      <c r="C301" s="183" t="s">
        <v>398</v>
      </c>
      <c r="D301" s="183" t="s">
        <v>187</v>
      </c>
      <c r="E301" s="184" t="s">
        <v>399</v>
      </c>
      <c r="F301" s="185" t="s">
        <v>400</v>
      </c>
      <c r="G301" s="186" t="s">
        <v>153</v>
      </c>
      <c r="H301" s="187">
        <v>105.16</v>
      </c>
      <c r="I301" s="188"/>
      <c r="J301" s="189">
        <f>ROUND(I301*H301,2)</f>
        <v>0</v>
      </c>
      <c r="K301" s="185" t="s">
        <v>154</v>
      </c>
      <c r="L301" s="190"/>
      <c r="M301" s="191" t="s">
        <v>1</v>
      </c>
      <c r="N301" s="192" t="s">
        <v>42</v>
      </c>
      <c r="O301" s="59"/>
      <c r="P301" s="155">
        <f>O301*H301</f>
        <v>0</v>
      </c>
      <c r="Q301" s="155">
        <v>4.8300000000000001E-3</v>
      </c>
      <c r="R301" s="155">
        <f>Q301*H301</f>
        <v>0.50792280000000001</v>
      </c>
      <c r="S301" s="155">
        <v>0</v>
      </c>
      <c r="T301" s="156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7" t="s">
        <v>191</v>
      </c>
      <c r="AT301" s="157" t="s">
        <v>187</v>
      </c>
      <c r="AU301" s="157" t="s">
        <v>87</v>
      </c>
      <c r="AY301" s="18" t="s">
        <v>148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8" t="s">
        <v>85</v>
      </c>
      <c r="BK301" s="158">
        <f>ROUND(I301*H301,2)</f>
        <v>0</v>
      </c>
      <c r="BL301" s="18" t="s">
        <v>155</v>
      </c>
      <c r="BM301" s="157" t="s">
        <v>401</v>
      </c>
    </row>
    <row r="302" spans="1:65" s="14" customFormat="1" ht="11.25">
      <c r="B302" s="167"/>
      <c r="D302" s="160" t="s">
        <v>157</v>
      </c>
      <c r="E302" s="168" t="s">
        <v>1</v>
      </c>
      <c r="F302" s="169" t="s">
        <v>402</v>
      </c>
      <c r="H302" s="170">
        <v>105.16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157</v>
      </c>
      <c r="AU302" s="168" t="s">
        <v>87</v>
      </c>
      <c r="AV302" s="14" t="s">
        <v>87</v>
      </c>
      <c r="AW302" s="14" t="s">
        <v>32</v>
      </c>
      <c r="AX302" s="14" t="s">
        <v>85</v>
      </c>
      <c r="AY302" s="168" t="s">
        <v>148</v>
      </c>
    </row>
    <row r="303" spans="1:65" s="2" customFormat="1" ht="24.2" customHeight="1">
      <c r="A303" s="33"/>
      <c r="B303" s="145"/>
      <c r="C303" s="183" t="s">
        <v>403</v>
      </c>
      <c r="D303" s="183" t="s">
        <v>187</v>
      </c>
      <c r="E303" s="184" t="s">
        <v>404</v>
      </c>
      <c r="F303" s="185" t="s">
        <v>405</v>
      </c>
      <c r="G303" s="186" t="s">
        <v>153</v>
      </c>
      <c r="H303" s="187">
        <v>24.978999999999999</v>
      </c>
      <c r="I303" s="188"/>
      <c r="J303" s="189">
        <f>ROUND(I303*H303,2)</f>
        <v>0</v>
      </c>
      <c r="K303" s="185" t="s">
        <v>154</v>
      </c>
      <c r="L303" s="190"/>
      <c r="M303" s="191" t="s">
        <v>1</v>
      </c>
      <c r="N303" s="192" t="s">
        <v>42</v>
      </c>
      <c r="O303" s="59"/>
      <c r="P303" s="155">
        <f>O303*H303</f>
        <v>0</v>
      </c>
      <c r="Q303" s="155">
        <v>8.9999999999999998E-4</v>
      </c>
      <c r="R303" s="155">
        <f>Q303*H303</f>
        <v>2.24811E-2</v>
      </c>
      <c r="S303" s="155">
        <v>0</v>
      </c>
      <c r="T303" s="156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7" t="s">
        <v>191</v>
      </c>
      <c r="AT303" s="157" t="s">
        <v>187</v>
      </c>
      <c r="AU303" s="157" t="s">
        <v>87</v>
      </c>
      <c r="AY303" s="18" t="s">
        <v>148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8" t="s">
        <v>85</v>
      </c>
      <c r="BK303" s="158">
        <f>ROUND(I303*H303,2)</f>
        <v>0</v>
      </c>
      <c r="BL303" s="18" t="s">
        <v>155</v>
      </c>
      <c r="BM303" s="157" t="s">
        <v>406</v>
      </c>
    </row>
    <row r="304" spans="1:65" s="14" customFormat="1" ht="11.25">
      <c r="B304" s="167"/>
      <c r="D304" s="160" t="s">
        <v>157</v>
      </c>
      <c r="E304" s="168" t="s">
        <v>1</v>
      </c>
      <c r="F304" s="169" t="s">
        <v>407</v>
      </c>
      <c r="H304" s="170">
        <v>24.978999999999999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8" t="s">
        <v>157</v>
      </c>
      <c r="AU304" s="168" t="s">
        <v>87</v>
      </c>
      <c r="AV304" s="14" t="s">
        <v>87</v>
      </c>
      <c r="AW304" s="14" t="s">
        <v>32</v>
      </c>
      <c r="AX304" s="14" t="s">
        <v>85</v>
      </c>
      <c r="AY304" s="168" t="s">
        <v>148</v>
      </c>
    </row>
    <row r="305" spans="1:65" s="2" customFormat="1" ht="24.2" customHeight="1">
      <c r="A305" s="33"/>
      <c r="B305" s="145"/>
      <c r="C305" s="146" t="s">
        <v>408</v>
      </c>
      <c r="D305" s="146" t="s">
        <v>150</v>
      </c>
      <c r="E305" s="147" t="s">
        <v>409</v>
      </c>
      <c r="F305" s="148" t="s">
        <v>410</v>
      </c>
      <c r="G305" s="149" t="s">
        <v>411</v>
      </c>
      <c r="H305" s="150">
        <v>1322</v>
      </c>
      <c r="I305" s="151"/>
      <c r="J305" s="152">
        <f>ROUND(I305*H305,2)</f>
        <v>0</v>
      </c>
      <c r="K305" s="148" t="s">
        <v>154</v>
      </c>
      <c r="L305" s="34"/>
      <c r="M305" s="153" t="s">
        <v>1</v>
      </c>
      <c r="N305" s="154" t="s">
        <v>42</v>
      </c>
      <c r="O305" s="59"/>
      <c r="P305" s="155">
        <f>O305*H305</f>
        <v>0</v>
      </c>
      <c r="Q305" s="155">
        <v>0</v>
      </c>
      <c r="R305" s="155">
        <f>Q305*H305</f>
        <v>0</v>
      </c>
      <c r="S305" s="155">
        <v>0</v>
      </c>
      <c r="T305" s="156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7" t="s">
        <v>155</v>
      </c>
      <c r="AT305" s="157" t="s">
        <v>150</v>
      </c>
      <c r="AU305" s="157" t="s">
        <v>87</v>
      </c>
      <c r="AY305" s="18" t="s">
        <v>148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8" t="s">
        <v>85</v>
      </c>
      <c r="BK305" s="158">
        <f>ROUND(I305*H305,2)</f>
        <v>0</v>
      </c>
      <c r="BL305" s="18" t="s">
        <v>155</v>
      </c>
      <c r="BM305" s="157" t="s">
        <v>412</v>
      </c>
    </row>
    <row r="306" spans="1:65" s="2" customFormat="1" ht="19.5">
      <c r="A306" s="33"/>
      <c r="B306" s="34"/>
      <c r="C306" s="33"/>
      <c r="D306" s="160" t="s">
        <v>261</v>
      </c>
      <c r="E306" s="33"/>
      <c r="F306" s="193" t="s">
        <v>262</v>
      </c>
      <c r="G306" s="33"/>
      <c r="H306" s="33"/>
      <c r="I306" s="194"/>
      <c r="J306" s="33"/>
      <c r="K306" s="33"/>
      <c r="L306" s="34"/>
      <c r="M306" s="195"/>
      <c r="N306" s="196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261</v>
      </c>
      <c r="AU306" s="18" t="s">
        <v>87</v>
      </c>
    </row>
    <row r="307" spans="1:65" s="13" customFormat="1" ht="22.5">
      <c r="B307" s="159"/>
      <c r="D307" s="160" t="s">
        <v>157</v>
      </c>
      <c r="E307" s="161" t="s">
        <v>1</v>
      </c>
      <c r="F307" s="162" t="s">
        <v>413</v>
      </c>
      <c r="H307" s="161" t="s">
        <v>1</v>
      </c>
      <c r="I307" s="163"/>
      <c r="L307" s="159"/>
      <c r="M307" s="164"/>
      <c r="N307" s="165"/>
      <c r="O307" s="165"/>
      <c r="P307" s="165"/>
      <c r="Q307" s="165"/>
      <c r="R307" s="165"/>
      <c r="S307" s="165"/>
      <c r="T307" s="166"/>
      <c r="AT307" s="161" t="s">
        <v>157</v>
      </c>
      <c r="AU307" s="161" t="s">
        <v>87</v>
      </c>
      <c r="AV307" s="13" t="s">
        <v>85</v>
      </c>
      <c r="AW307" s="13" t="s">
        <v>32</v>
      </c>
      <c r="AX307" s="13" t="s">
        <v>77</v>
      </c>
      <c r="AY307" s="161" t="s">
        <v>148</v>
      </c>
    </row>
    <row r="308" spans="1:65" s="14" customFormat="1" ht="11.25">
      <c r="B308" s="167"/>
      <c r="D308" s="160" t="s">
        <v>157</v>
      </c>
      <c r="E308" s="168" t="s">
        <v>1</v>
      </c>
      <c r="F308" s="169" t="s">
        <v>414</v>
      </c>
      <c r="H308" s="170">
        <v>1321.6</v>
      </c>
      <c r="I308" s="171"/>
      <c r="L308" s="167"/>
      <c r="M308" s="172"/>
      <c r="N308" s="173"/>
      <c r="O308" s="173"/>
      <c r="P308" s="173"/>
      <c r="Q308" s="173"/>
      <c r="R308" s="173"/>
      <c r="S308" s="173"/>
      <c r="T308" s="174"/>
      <c r="AT308" s="168" t="s">
        <v>157</v>
      </c>
      <c r="AU308" s="168" t="s">
        <v>87</v>
      </c>
      <c r="AV308" s="14" t="s">
        <v>87</v>
      </c>
      <c r="AW308" s="14" t="s">
        <v>32</v>
      </c>
      <c r="AX308" s="14" t="s">
        <v>77</v>
      </c>
      <c r="AY308" s="168" t="s">
        <v>148</v>
      </c>
    </row>
    <row r="309" spans="1:65" s="15" customFormat="1" ht="11.25">
      <c r="B309" s="175"/>
      <c r="D309" s="160" t="s">
        <v>157</v>
      </c>
      <c r="E309" s="176" t="s">
        <v>1</v>
      </c>
      <c r="F309" s="177" t="s">
        <v>160</v>
      </c>
      <c r="H309" s="178">
        <v>1321.6</v>
      </c>
      <c r="I309" s="179"/>
      <c r="L309" s="175"/>
      <c r="M309" s="180"/>
      <c r="N309" s="181"/>
      <c r="O309" s="181"/>
      <c r="P309" s="181"/>
      <c r="Q309" s="181"/>
      <c r="R309" s="181"/>
      <c r="S309" s="181"/>
      <c r="T309" s="182"/>
      <c r="AT309" s="176" t="s">
        <v>157</v>
      </c>
      <c r="AU309" s="176" t="s">
        <v>87</v>
      </c>
      <c r="AV309" s="15" t="s">
        <v>155</v>
      </c>
      <c r="AW309" s="15" t="s">
        <v>32</v>
      </c>
      <c r="AX309" s="15" t="s">
        <v>77</v>
      </c>
      <c r="AY309" s="176" t="s">
        <v>148</v>
      </c>
    </row>
    <row r="310" spans="1:65" s="14" customFormat="1" ht="11.25">
      <c r="B310" s="167"/>
      <c r="D310" s="160" t="s">
        <v>157</v>
      </c>
      <c r="E310" s="168" t="s">
        <v>1</v>
      </c>
      <c r="F310" s="169" t="s">
        <v>415</v>
      </c>
      <c r="H310" s="170">
        <v>1322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8" t="s">
        <v>157</v>
      </c>
      <c r="AU310" s="168" t="s">
        <v>87</v>
      </c>
      <c r="AV310" s="14" t="s">
        <v>87</v>
      </c>
      <c r="AW310" s="14" t="s">
        <v>32</v>
      </c>
      <c r="AX310" s="14" t="s">
        <v>85</v>
      </c>
      <c r="AY310" s="168" t="s">
        <v>148</v>
      </c>
    </row>
    <row r="311" spans="1:65" s="2" customFormat="1" ht="24.2" customHeight="1">
      <c r="A311" s="33"/>
      <c r="B311" s="145"/>
      <c r="C311" s="183" t="s">
        <v>416</v>
      </c>
      <c r="D311" s="183" t="s">
        <v>187</v>
      </c>
      <c r="E311" s="184" t="s">
        <v>417</v>
      </c>
      <c r="F311" s="185" t="s">
        <v>418</v>
      </c>
      <c r="G311" s="186" t="s">
        <v>411</v>
      </c>
      <c r="H311" s="187">
        <v>1322</v>
      </c>
      <c r="I311" s="188"/>
      <c r="J311" s="189">
        <f>ROUND(I311*H311,2)</f>
        <v>0</v>
      </c>
      <c r="K311" s="185" t="s">
        <v>154</v>
      </c>
      <c r="L311" s="190"/>
      <c r="M311" s="191" t="s">
        <v>1</v>
      </c>
      <c r="N311" s="192" t="s">
        <v>42</v>
      </c>
      <c r="O311" s="59"/>
      <c r="P311" s="155">
        <f>O311*H311</f>
        <v>0</v>
      </c>
      <c r="Q311" s="155">
        <v>4.0000000000000003E-5</v>
      </c>
      <c r="R311" s="155">
        <f>Q311*H311</f>
        <v>5.2880000000000003E-2</v>
      </c>
      <c r="S311" s="155">
        <v>0</v>
      </c>
      <c r="T311" s="156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7" t="s">
        <v>191</v>
      </c>
      <c r="AT311" s="157" t="s">
        <v>187</v>
      </c>
      <c r="AU311" s="157" t="s">
        <v>87</v>
      </c>
      <c r="AY311" s="18" t="s">
        <v>148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8" t="s">
        <v>85</v>
      </c>
      <c r="BK311" s="158">
        <f>ROUND(I311*H311,2)</f>
        <v>0</v>
      </c>
      <c r="BL311" s="18" t="s">
        <v>155</v>
      </c>
      <c r="BM311" s="157" t="s">
        <v>419</v>
      </c>
    </row>
    <row r="312" spans="1:65" s="2" customFormat="1" ht="24.2" customHeight="1">
      <c r="A312" s="33"/>
      <c r="B312" s="145"/>
      <c r="C312" s="146" t="s">
        <v>420</v>
      </c>
      <c r="D312" s="146" t="s">
        <v>150</v>
      </c>
      <c r="E312" s="147" t="s">
        <v>421</v>
      </c>
      <c r="F312" s="148" t="s">
        <v>422</v>
      </c>
      <c r="G312" s="149" t="s">
        <v>235</v>
      </c>
      <c r="H312" s="150">
        <v>44.5</v>
      </c>
      <c r="I312" s="151"/>
      <c r="J312" s="152">
        <f>ROUND(I312*H312,2)</f>
        <v>0</v>
      </c>
      <c r="K312" s="148" t="s">
        <v>154</v>
      </c>
      <c r="L312" s="34"/>
      <c r="M312" s="153" t="s">
        <v>1</v>
      </c>
      <c r="N312" s="154" t="s">
        <v>42</v>
      </c>
      <c r="O312" s="59"/>
      <c r="P312" s="155">
        <f>O312*H312</f>
        <v>0</v>
      </c>
      <c r="Q312" s="155">
        <v>3.0000000000000001E-5</v>
      </c>
      <c r="R312" s="155">
        <f>Q312*H312</f>
        <v>1.335E-3</v>
      </c>
      <c r="S312" s="155">
        <v>0</v>
      </c>
      <c r="T312" s="156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7" t="s">
        <v>155</v>
      </c>
      <c r="AT312" s="157" t="s">
        <v>150</v>
      </c>
      <c r="AU312" s="157" t="s">
        <v>87</v>
      </c>
      <c r="AY312" s="18" t="s">
        <v>148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8" t="s">
        <v>85</v>
      </c>
      <c r="BK312" s="158">
        <f>ROUND(I312*H312,2)</f>
        <v>0</v>
      </c>
      <c r="BL312" s="18" t="s">
        <v>155</v>
      </c>
      <c r="BM312" s="157" t="s">
        <v>423</v>
      </c>
    </row>
    <row r="313" spans="1:65" s="14" customFormat="1" ht="11.25">
      <c r="B313" s="167"/>
      <c r="D313" s="160" t="s">
        <v>157</v>
      </c>
      <c r="E313" s="168" t="s">
        <v>1</v>
      </c>
      <c r="F313" s="169" t="s">
        <v>424</v>
      </c>
      <c r="H313" s="170">
        <v>44.5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8" t="s">
        <v>157</v>
      </c>
      <c r="AU313" s="168" t="s">
        <v>87</v>
      </c>
      <c r="AV313" s="14" t="s">
        <v>87</v>
      </c>
      <c r="AW313" s="14" t="s">
        <v>32</v>
      </c>
      <c r="AX313" s="14" t="s">
        <v>77</v>
      </c>
      <c r="AY313" s="168" t="s">
        <v>148</v>
      </c>
    </row>
    <row r="314" spans="1:65" s="15" customFormat="1" ht="11.25">
      <c r="B314" s="175"/>
      <c r="D314" s="160" t="s">
        <v>157</v>
      </c>
      <c r="E314" s="176" t="s">
        <v>1</v>
      </c>
      <c r="F314" s="177" t="s">
        <v>160</v>
      </c>
      <c r="H314" s="178">
        <v>44.5</v>
      </c>
      <c r="I314" s="179"/>
      <c r="L314" s="175"/>
      <c r="M314" s="180"/>
      <c r="N314" s="181"/>
      <c r="O314" s="181"/>
      <c r="P314" s="181"/>
      <c r="Q314" s="181"/>
      <c r="R314" s="181"/>
      <c r="S314" s="181"/>
      <c r="T314" s="182"/>
      <c r="AT314" s="176" t="s">
        <v>157</v>
      </c>
      <c r="AU314" s="176" t="s">
        <v>87</v>
      </c>
      <c r="AV314" s="15" t="s">
        <v>155</v>
      </c>
      <c r="AW314" s="15" t="s">
        <v>32</v>
      </c>
      <c r="AX314" s="15" t="s">
        <v>85</v>
      </c>
      <c r="AY314" s="176" t="s">
        <v>148</v>
      </c>
    </row>
    <row r="315" spans="1:65" s="2" customFormat="1" ht="24.2" customHeight="1">
      <c r="A315" s="33"/>
      <c r="B315" s="145"/>
      <c r="C315" s="183" t="s">
        <v>425</v>
      </c>
      <c r="D315" s="183" t="s">
        <v>187</v>
      </c>
      <c r="E315" s="184" t="s">
        <v>426</v>
      </c>
      <c r="F315" s="185" t="s">
        <v>427</v>
      </c>
      <c r="G315" s="186" t="s">
        <v>235</v>
      </c>
      <c r="H315" s="187">
        <v>48.95</v>
      </c>
      <c r="I315" s="188"/>
      <c r="J315" s="189">
        <f>ROUND(I315*H315,2)</f>
        <v>0</v>
      </c>
      <c r="K315" s="185" t="s">
        <v>154</v>
      </c>
      <c r="L315" s="190"/>
      <c r="M315" s="191" t="s">
        <v>1</v>
      </c>
      <c r="N315" s="192" t="s">
        <v>42</v>
      </c>
      <c r="O315" s="59"/>
      <c r="P315" s="155">
        <f>O315*H315</f>
        <v>0</v>
      </c>
      <c r="Q315" s="155">
        <v>3.2000000000000003E-4</v>
      </c>
      <c r="R315" s="155">
        <f>Q315*H315</f>
        <v>1.5664000000000001E-2</v>
      </c>
      <c r="S315" s="155">
        <v>0</v>
      </c>
      <c r="T315" s="156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7" t="s">
        <v>191</v>
      </c>
      <c r="AT315" s="157" t="s">
        <v>187</v>
      </c>
      <c r="AU315" s="157" t="s">
        <v>87</v>
      </c>
      <c r="AY315" s="18" t="s">
        <v>148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8" t="s">
        <v>85</v>
      </c>
      <c r="BK315" s="158">
        <f>ROUND(I315*H315,2)</f>
        <v>0</v>
      </c>
      <c r="BL315" s="18" t="s">
        <v>155</v>
      </c>
      <c r="BM315" s="157" t="s">
        <v>428</v>
      </c>
    </row>
    <row r="316" spans="1:65" s="14" customFormat="1" ht="11.25">
      <c r="B316" s="167"/>
      <c r="D316" s="160" t="s">
        <v>157</v>
      </c>
      <c r="E316" s="168" t="s">
        <v>1</v>
      </c>
      <c r="F316" s="169" t="s">
        <v>429</v>
      </c>
      <c r="H316" s="170">
        <v>48.95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157</v>
      </c>
      <c r="AU316" s="168" t="s">
        <v>87</v>
      </c>
      <c r="AV316" s="14" t="s">
        <v>87</v>
      </c>
      <c r="AW316" s="14" t="s">
        <v>32</v>
      </c>
      <c r="AX316" s="14" t="s">
        <v>85</v>
      </c>
      <c r="AY316" s="168" t="s">
        <v>148</v>
      </c>
    </row>
    <row r="317" spans="1:65" s="2" customFormat="1" ht="16.5" customHeight="1">
      <c r="A317" s="33"/>
      <c r="B317" s="145"/>
      <c r="C317" s="146" t="s">
        <v>430</v>
      </c>
      <c r="D317" s="146" t="s">
        <v>150</v>
      </c>
      <c r="E317" s="147" t="s">
        <v>431</v>
      </c>
      <c r="F317" s="148" t="s">
        <v>432</v>
      </c>
      <c r="G317" s="149" t="s">
        <v>235</v>
      </c>
      <c r="H317" s="150">
        <v>565.99</v>
      </c>
      <c r="I317" s="151"/>
      <c r="J317" s="152">
        <f>ROUND(I317*H317,2)</f>
        <v>0</v>
      </c>
      <c r="K317" s="148" t="s">
        <v>154</v>
      </c>
      <c r="L317" s="34"/>
      <c r="M317" s="153" t="s">
        <v>1</v>
      </c>
      <c r="N317" s="154" t="s">
        <v>42</v>
      </c>
      <c r="O317" s="59"/>
      <c r="P317" s="155">
        <f>O317*H317</f>
        <v>0</v>
      </c>
      <c r="Q317" s="155">
        <v>0</v>
      </c>
      <c r="R317" s="155">
        <f>Q317*H317</f>
        <v>0</v>
      </c>
      <c r="S317" s="155">
        <v>0</v>
      </c>
      <c r="T317" s="156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7" t="s">
        <v>155</v>
      </c>
      <c r="AT317" s="157" t="s">
        <v>150</v>
      </c>
      <c r="AU317" s="157" t="s">
        <v>87</v>
      </c>
      <c r="AY317" s="18" t="s">
        <v>148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8" t="s">
        <v>85</v>
      </c>
      <c r="BK317" s="158">
        <f>ROUND(I317*H317,2)</f>
        <v>0</v>
      </c>
      <c r="BL317" s="18" t="s">
        <v>155</v>
      </c>
      <c r="BM317" s="157" t="s">
        <v>433</v>
      </c>
    </row>
    <row r="318" spans="1:65" s="13" customFormat="1" ht="11.25">
      <c r="B318" s="159"/>
      <c r="D318" s="160" t="s">
        <v>157</v>
      </c>
      <c r="E318" s="161" t="s">
        <v>1</v>
      </c>
      <c r="F318" s="162" t="s">
        <v>434</v>
      </c>
      <c r="H318" s="161" t="s">
        <v>1</v>
      </c>
      <c r="I318" s="163"/>
      <c r="L318" s="159"/>
      <c r="M318" s="164"/>
      <c r="N318" s="165"/>
      <c r="O318" s="165"/>
      <c r="P318" s="165"/>
      <c r="Q318" s="165"/>
      <c r="R318" s="165"/>
      <c r="S318" s="165"/>
      <c r="T318" s="166"/>
      <c r="AT318" s="161" t="s">
        <v>157</v>
      </c>
      <c r="AU318" s="161" t="s">
        <v>87</v>
      </c>
      <c r="AV318" s="13" t="s">
        <v>85</v>
      </c>
      <c r="AW318" s="13" t="s">
        <v>32</v>
      </c>
      <c r="AX318" s="13" t="s">
        <v>77</v>
      </c>
      <c r="AY318" s="161" t="s">
        <v>148</v>
      </c>
    </row>
    <row r="319" spans="1:65" s="14" customFormat="1" ht="11.25">
      <c r="B319" s="167"/>
      <c r="D319" s="160" t="s">
        <v>157</v>
      </c>
      <c r="E319" s="168" t="s">
        <v>1</v>
      </c>
      <c r="F319" s="169" t="s">
        <v>435</v>
      </c>
      <c r="H319" s="170">
        <v>85.8</v>
      </c>
      <c r="I319" s="171"/>
      <c r="L319" s="167"/>
      <c r="M319" s="172"/>
      <c r="N319" s="173"/>
      <c r="O319" s="173"/>
      <c r="P319" s="173"/>
      <c r="Q319" s="173"/>
      <c r="R319" s="173"/>
      <c r="S319" s="173"/>
      <c r="T319" s="174"/>
      <c r="AT319" s="168" t="s">
        <v>157</v>
      </c>
      <c r="AU319" s="168" t="s">
        <v>87</v>
      </c>
      <c r="AV319" s="14" t="s">
        <v>87</v>
      </c>
      <c r="AW319" s="14" t="s">
        <v>32</v>
      </c>
      <c r="AX319" s="14" t="s">
        <v>77</v>
      </c>
      <c r="AY319" s="168" t="s">
        <v>148</v>
      </c>
    </row>
    <row r="320" spans="1:65" s="16" customFormat="1" ht="11.25">
      <c r="B320" s="197"/>
      <c r="D320" s="160" t="s">
        <v>157</v>
      </c>
      <c r="E320" s="198" t="s">
        <v>105</v>
      </c>
      <c r="F320" s="199" t="s">
        <v>436</v>
      </c>
      <c r="H320" s="200">
        <v>85.8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198" t="s">
        <v>157</v>
      </c>
      <c r="AU320" s="198" t="s">
        <v>87</v>
      </c>
      <c r="AV320" s="16" t="s">
        <v>164</v>
      </c>
      <c r="AW320" s="16" t="s">
        <v>32</v>
      </c>
      <c r="AX320" s="16" t="s">
        <v>77</v>
      </c>
      <c r="AY320" s="198" t="s">
        <v>148</v>
      </c>
    </row>
    <row r="321" spans="1:65" s="14" customFormat="1" ht="11.25">
      <c r="B321" s="167"/>
      <c r="D321" s="160" t="s">
        <v>157</v>
      </c>
      <c r="E321" s="168" t="s">
        <v>1</v>
      </c>
      <c r="F321" s="169" t="s">
        <v>437</v>
      </c>
      <c r="H321" s="170">
        <v>56.77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8" t="s">
        <v>157</v>
      </c>
      <c r="AU321" s="168" t="s">
        <v>87</v>
      </c>
      <c r="AV321" s="14" t="s">
        <v>87</v>
      </c>
      <c r="AW321" s="14" t="s">
        <v>32</v>
      </c>
      <c r="AX321" s="14" t="s">
        <v>77</v>
      </c>
      <c r="AY321" s="168" t="s">
        <v>148</v>
      </c>
    </row>
    <row r="322" spans="1:65" s="14" customFormat="1" ht="11.25">
      <c r="B322" s="167"/>
      <c r="D322" s="160" t="s">
        <v>157</v>
      </c>
      <c r="E322" s="168" t="s">
        <v>1</v>
      </c>
      <c r="F322" s="169" t="s">
        <v>438</v>
      </c>
      <c r="H322" s="170">
        <v>4.8499999999999996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8" t="s">
        <v>157</v>
      </c>
      <c r="AU322" s="168" t="s">
        <v>87</v>
      </c>
      <c r="AV322" s="14" t="s">
        <v>87</v>
      </c>
      <c r="AW322" s="14" t="s">
        <v>32</v>
      </c>
      <c r="AX322" s="14" t="s">
        <v>77</v>
      </c>
      <c r="AY322" s="168" t="s">
        <v>148</v>
      </c>
    </row>
    <row r="323" spans="1:65" s="13" customFormat="1" ht="11.25">
      <c r="B323" s="159"/>
      <c r="D323" s="160" t="s">
        <v>157</v>
      </c>
      <c r="E323" s="161" t="s">
        <v>1</v>
      </c>
      <c r="F323" s="162" t="s">
        <v>439</v>
      </c>
      <c r="H323" s="161" t="s">
        <v>1</v>
      </c>
      <c r="I323" s="163"/>
      <c r="L323" s="159"/>
      <c r="M323" s="164"/>
      <c r="N323" s="165"/>
      <c r="O323" s="165"/>
      <c r="P323" s="165"/>
      <c r="Q323" s="165"/>
      <c r="R323" s="165"/>
      <c r="S323" s="165"/>
      <c r="T323" s="166"/>
      <c r="AT323" s="161" t="s">
        <v>157</v>
      </c>
      <c r="AU323" s="161" t="s">
        <v>87</v>
      </c>
      <c r="AV323" s="13" t="s">
        <v>85</v>
      </c>
      <c r="AW323" s="13" t="s">
        <v>32</v>
      </c>
      <c r="AX323" s="13" t="s">
        <v>77</v>
      </c>
      <c r="AY323" s="161" t="s">
        <v>148</v>
      </c>
    </row>
    <row r="324" spans="1:65" s="14" customFormat="1" ht="11.25">
      <c r="B324" s="167"/>
      <c r="D324" s="160" t="s">
        <v>157</v>
      </c>
      <c r="E324" s="168" t="s">
        <v>1</v>
      </c>
      <c r="F324" s="169" t="s">
        <v>440</v>
      </c>
      <c r="H324" s="170">
        <v>91.6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157</v>
      </c>
      <c r="AU324" s="168" t="s">
        <v>87</v>
      </c>
      <c r="AV324" s="14" t="s">
        <v>87</v>
      </c>
      <c r="AW324" s="14" t="s">
        <v>32</v>
      </c>
      <c r="AX324" s="14" t="s">
        <v>77</v>
      </c>
      <c r="AY324" s="168" t="s">
        <v>148</v>
      </c>
    </row>
    <row r="325" spans="1:65" s="16" customFormat="1" ht="11.25">
      <c r="B325" s="197"/>
      <c r="D325" s="160" t="s">
        <v>157</v>
      </c>
      <c r="E325" s="198" t="s">
        <v>103</v>
      </c>
      <c r="F325" s="199" t="s">
        <v>441</v>
      </c>
      <c r="H325" s="200">
        <v>153.22</v>
      </c>
      <c r="I325" s="201"/>
      <c r="L325" s="197"/>
      <c r="M325" s="202"/>
      <c r="N325" s="203"/>
      <c r="O325" s="203"/>
      <c r="P325" s="203"/>
      <c r="Q325" s="203"/>
      <c r="R325" s="203"/>
      <c r="S325" s="203"/>
      <c r="T325" s="204"/>
      <c r="AT325" s="198" t="s">
        <v>157</v>
      </c>
      <c r="AU325" s="198" t="s">
        <v>87</v>
      </c>
      <c r="AV325" s="16" t="s">
        <v>164</v>
      </c>
      <c r="AW325" s="16" t="s">
        <v>32</v>
      </c>
      <c r="AX325" s="16" t="s">
        <v>77</v>
      </c>
      <c r="AY325" s="198" t="s">
        <v>148</v>
      </c>
    </row>
    <row r="326" spans="1:65" s="14" customFormat="1" ht="11.25">
      <c r="B326" s="167"/>
      <c r="D326" s="160" t="s">
        <v>157</v>
      </c>
      <c r="E326" s="168" t="s">
        <v>1</v>
      </c>
      <c r="F326" s="169" t="s">
        <v>101</v>
      </c>
      <c r="H326" s="170">
        <v>56.77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8" t="s">
        <v>157</v>
      </c>
      <c r="AU326" s="168" t="s">
        <v>87</v>
      </c>
      <c r="AV326" s="14" t="s">
        <v>87</v>
      </c>
      <c r="AW326" s="14" t="s">
        <v>32</v>
      </c>
      <c r="AX326" s="14" t="s">
        <v>77</v>
      </c>
      <c r="AY326" s="168" t="s">
        <v>148</v>
      </c>
    </row>
    <row r="327" spans="1:65" s="14" customFormat="1" ht="11.25">
      <c r="B327" s="167"/>
      <c r="D327" s="160" t="s">
        <v>157</v>
      </c>
      <c r="E327" s="168" t="s">
        <v>1</v>
      </c>
      <c r="F327" s="169" t="s">
        <v>442</v>
      </c>
      <c r="H327" s="170">
        <v>31.2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8" t="s">
        <v>157</v>
      </c>
      <c r="AU327" s="168" t="s">
        <v>87</v>
      </c>
      <c r="AV327" s="14" t="s">
        <v>87</v>
      </c>
      <c r="AW327" s="14" t="s">
        <v>32</v>
      </c>
      <c r="AX327" s="14" t="s">
        <v>77</v>
      </c>
      <c r="AY327" s="168" t="s">
        <v>148</v>
      </c>
    </row>
    <row r="328" spans="1:65" s="16" customFormat="1" ht="11.25">
      <c r="B328" s="197"/>
      <c r="D328" s="160" t="s">
        <v>157</v>
      </c>
      <c r="E328" s="198" t="s">
        <v>99</v>
      </c>
      <c r="F328" s="199" t="s">
        <v>443</v>
      </c>
      <c r="H328" s="200">
        <v>87.97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157</v>
      </c>
      <c r="AU328" s="198" t="s">
        <v>87</v>
      </c>
      <c r="AV328" s="16" t="s">
        <v>164</v>
      </c>
      <c r="AW328" s="16" t="s">
        <v>32</v>
      </c>
      <c r="AX328" s="16" t="s">
        <v>77</v>
      </c>
      <c r="AY328" s="198" t="s">
        <v>148</v>
      </c>
    </row>
    <row r="329" spans="1:65" s="14" customFormat="1" ht="11.25">
      <c r="B329" s="167"/>
      <c r="D329" s="160" t="s">
        <v>157</v>
      </c>
      <c r="E329" s="168" t="s">
        <v>1</v>
      </c>
      <c r="F329" s="169" t="s">
        <v>108</v>
      </c>
      <c r="H329" s="170">
        <v>239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157</v>
      </c>
      <c r="AU329" s="168" t="s">
        <v>87</v>
      </c>
      <c r="AV329" s="14" t="s">
        <v>87</v>
      </c>
      <c r="AW329" s="14" t="s">
        <v>32</v>
      </c>
      <c r="AX329" s="14" t="s">
        <v>77</v>
      </c>
      <c r="AY329" s="168" t="s">
        <v>148</v>
      </c>
    </row>
    <row r="330" spans="1:65" s="16" customFormat="1" ht="11.25">
      <c r="B330" s="197"/>
      <c r="D330" s="160" t="s">
        <v>157</v>
      </c>
      <c r="E330" s="198" t="s">
        <v>94</v>
      </c>
      <c r="F330" s="199" t="s">
        <v>444</v>
      </c>
      <c r="H330" s="200">
        <v>239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157</v>
      </c>
      <c r="AU330" s="198" t="s">
        <v>87</v>
      </c>
      <c r="AV330" s="16" t="s">
        <v>164</v>
      </c>
      <c r="AW330" s="16" t="s">
        <v>32</v>
      </c>
      <c r="AX330" s="16" t="s">
        <v>77</v>
      </c>
      <c r="AY330" s="198" t="s">
        <v>148</v>
      </c>
    </row>
    <row r="331" spans="1:65" s="15" customFormat="1" ht="11.25">
      <c r="B331" s="175"/>
      <c r="D331" s="160" t="s">
        <v>157</v>
      </c>
      <c r="E331" s="176" t="s">
        <v>1</v>
      </c>
      <c r="F331" s="177" t="s">
        <v>160</v>
      </c>
      <c r="H331" s="178">
        <v>565.99</v>
      </c>
      <c r="I331" s="179"/>
      <c r="L331" s="175"/>
      <c r="M331" s="180"/>
      <c r="N331" s="181"/>
      <c r="O331" s="181"/>
      <c r="P331" s="181"/>
      <c r="Q331" s="181"/>
      <c r="R331" s="181"/>
      <c r="S331" s="181"/>
      <c r="T331" s="182"/>
      <c r="AT331" s="176" t="s">
        <v>157</v>
      </c>
      <c r="AU331" s="176" t="s">
        <v>87</v>
      </c>
      <c r="AV331" s="15" t="s">
        <v>155</v>
      </c>
      <c r="AW331" s="15" t="s">
        <v>32</v>
      </c>
      <c r="AX331" s="15" t="s">
        <v>85</v>
      </c>
      <c r="AY331" s="176" t="s">
        <v>148</v>
      </c>
    </row>
    <row r="332" spans="1:65" s="2" customFormat="1" ht="24.2" customHeight="1">
      <c r="A332" s="33"/>
      <c r="B332" s="145"/>
      <c r="C332" s="183" t="s">
        <v>445</v>
      </c>
      <c r="D332" s="183" t="s">
        <v>187</v>
      </c>
      <c r="E332" s="184" t="s">
        <v>446</v>
      </c>
      <c r="F332" s="185" t="s">
        <v>447</v>
      </c>
      <c r="G332" s="186" t="s">
        <v>235</v>
      </c>
      <c r="H332" s="187">
        <v>262.89999999999998</v>
      </c>
      <c r="I332" s="188"/>
      <c r="J332" s="189">
        <f>ROUND(I332*H332,2)</f>
        <v>0</v>
      </c>
      <c r="K332" s="185" t="s">
        <v>154</v>
      </c>
      <c r="L332" s="190"/>
      <c r="M332" s="191" t="s">
        <v>1</v>
      </c>
      <c r="N332" s="192" t="s">
        <v>42</v>
      </c>
      <c r="O332" s="59"/>
      <c r="P332" s="155">
        <f>O332*H332</f>
        <v>0</v>
      </c>
      <c r="Q332" s="155">
        <v>4.0000000000000003E-5</v>
      </c>
      <c r="R332" s="155">
        <f>Q332*H332</f>
        <v>1.0515999999999999E-2</v>
      </c>
      <c r="S332" s="155">
        <v>0</v>
      </c>
      <c r="T332" s="156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7" t="s">
        <v>191</v>
      </c>
      <c r="AT332" s="157" t="s">
        <v>187</v>
      </c>
      <c r="AU332" s="157" t="s">
        <v>87</v>
      </c>
      <c r="AY332" s="18" t="s">
        <v>148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85</v>
      </c>
      <c r="BK332" s="158">
        <f>ROUND(I332*H332,2)</f>
        <v>0</v>
      </c>
      <c r="BL332" s="18" t="s">
        <v>155</v>
      </c>
      <c r="BM332" s="157" t="s">
        <v>448</v>
      </c>
    </row>
    <row r="333" spans="1:65" s="14" customFormat="1" ht="11.25">
      <c r="B333" s="167"/>
      <c r="D333" s="160" t="s">
        <v>157</v>
      </c>
      <c r="E333" s="168" t="s">
        <v>1</v>
      </c>
      <c r="F333" s="169" t="s">
        <v>449</v>
      </c>
      <c r="H333" s="170">
        <v>262.89999999999998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8" t="s">
        <v>157</v>
      </c>
      <c r="AU333" s="168" t="s">
        <v>87</v>
      </c>
      <c r="AV333" s="14" t="s">
        <v>87</v>
      </c>
      <c r="AW333" s="14" t="s">
        <v>32</v>
      </c>
      <c r="AX333" s="14" t="s">
        <v>85</v>
      </c>
      <c r="AY333" s="168" t="s">
        <v>148</v>
      </c>
    </row>
    <row r="334" spans="1:65" s="2" customFormat="1" ht="24.2" customHeight="1">
      <c r="A334" s="33"/>
      <c r="B334" s="145"/>
      <c r="C334" s="183" t="s">
        <v>450</v>
      </c>
      <c r="D334" s="183" t="s">
        <v>187</v>
      </c>
      <c r="E334" s="184" t="s">
        <v>451</v>
      </c>
      <c r="F334" s="185" t="s">
        <v>452</v>
      </c>
      <c r="G334" s="186" t="s">
        <v>235</v>
      </c>
      <c r="H334" s="187">
        <v>94.38</v>
      </c>
      <c r="I334" s="188"/>
      <c r="J334" s="189">
        <f>ROUND(I334*H334,2)</f>
        <v>0</v>
      </c>
      <c r="K334" s="185" t="s">
        <v>154</v>
      </c>
      <c r="L334" s="190"/>
      <c r="M334" s="191" t="s">
        <v>1</v>
      </c>
      <c r="N334" s="192" t="s">
        <v>42</v>
      </c>
      <c r="O334" s="59"/>
      <c r="P334" s="155">
        <f>O334*H334</f>
        <v>0</v>
      </c>
      <c r="Q334" s="155">
        <v>3.0000000000000001E-5</v>
      </c>
      <c r="R334" s="155">
        <f>Q334*H334</f>
        <v>2.8314E-3</v>
      </c>
      <c r="S334" s="155">
        <v>0</v>
      </c>
      <c r="T334" s="156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7" t="s">
        <v>191</v>
      </c>
      <c r="AT334" s="157" t="s">
        <v>187</v>
      </c>
      <c r="AU334" s="157" t="s">
        <v>87</v>
      </c>
      <c r="AY334" s="18" t="s">
        <v>148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8" t="s">
        <v>85</v>
      </c>
      <c r="BK334" s="158">
        <f>ROUND(I334*H334,2)</f>
        <v>0</v>
      </c>
      <c r="BL334" s="18" t="s">
        <v>155</v>
      </c>
      <c r="BM334" s="157" t="s">
        <v>453</v>
      </c>
    </row>
    <row r="335" spans="1:65" s="14" customFormat="1" ht="11.25">
      <c r="B335" s="167"/>
      <c r="D335" s="160" t="s">
        <v>157</v>
      </c>
      <c r="E335" s="168" t="s">
        <v>1</v>
      </c>
      <c r="F335" s="169" t="s">
        <v>454</v>
      </c>
      <c r="H335" s="170">
        <v>94.38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8" t="s">
        <v>157</v>
      </c>
      <c r="AU335" s="168" t="s">
        <v>87</v>
      </c>
      <c r="AV335" s="14" t="s">
        <v>87</v>
      </c>
      <c r="AW335" s="14" t="s">
        <v>32</v>
      </c>
      <c r="AX335" s="14" t="s">
        <v>85</v>
      </c>
      <c r="AY335" s="168" t="s">
        <v>148</v>
      </c>
    </row>
    <row r="336" spans="1:65" s="2" customFormat="1" ht="24.2" customHeight="1">
      <c r="A336" s="33"/>
      <c r="B336" s="145"/>
      <c r="C336" s="183" t="s">
        <v>455</v>
      </c>
      <c r="D336" s="183" t="s">
        <v>187</v>
      </c>
      <c r="E336" s="184" t="s">
        <v>456</v>
      </c>
      <c r="F336" s="185" t="s">
        <v>457</v>
      </c>
      <c r="G336" s="186" t="s">
        <v>235</v>
      </c>
      <c r="H336" s="187">
        <v>168.542</v>
      </c>
      <c r="I336" s="188"/>
      <c r="J336" s="189">
        <f>ROUND(I336*H336,2)</f>
        <v>0</v>
      </c>
      <c r="K336" s="185" t="s">
        <v>154</v>
      </c>
      <c r="L336" s="190"/>
      <c r="M336" s="191" t="s">
        <v>1</v>
      </c>
      <c r="N336" s="192" t="s">
        <v>42</v>
      </c>
      <c r="O336" s="59"/>
      <c r="P336" s="155">
        <f>O336*H336</f>
        <v>0</v>
      </c>
      <c r="Q336" s="155">
        <v>2.9999999999999997E-4</v>
      </c>
      <c r="R336" s="155">
        <f>Q336*H336</f>
        <v>5.0562599999999999E-2</v>
      </c>
      <c r="S336" s="155">
        <v>0</v>
      </c>
      <c r="T336" s="156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7" t="s">
        <v>191</v>
      </c>
      <c r="AT336" s="157" t="s">
        <v>187</v>
      </c>
      <c r="AU336" s="157" t="s">
        <v>87</v>
      </c>
      <c r="AY336" s="18" t="s">
        <v>148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8" t="s">
        <v>85</v>
      </c>
      <c r="BK336" s="158">
        <f>ROUND(I336*H336,2)</f>
        <v>0</v>
      </c>
      <c r="BL336" s="18" t="s">
        <v>155</v>
      </c>
      <c r="BM336" s="157" t="s">
        <v>458</v>
      </c>
    </row>
    <row r="337" spans="1:65" s="14" customFormat="1" ht="11.25">
      <c r="B337" s="167"/>
      <c r="D337" s="160" t="s">
        <v>157</v>
      </c>
      <c r="E337" s="168" t="s">
        <v>1</v>
      </c>
      <c r="F337" s="169" t="s">
        <v>459</v>
      </c>
      <c r="H337" s="170">
        <v>168.542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157</v>
      </c>
      <c r="AU337" s="168" t="s">
        <v>87</v>
      </c>
      <c r="AV337" s="14" t="s">
        <v>87</v>
      </c>
      <c r="AW337" s="14" t="s">
        <v>32</v>
      </c>
      <c r="AX337" s="14" t="s">
        <v>85</v>
      </c>
      <c r="AY337" s="168" t="s">
        <v>148</v>
      </c>
    </row>
    <row r="338" spans="1:65" s="2" customFormat="1" ht="24.2" customHeight="1">
      <c r="A338" s="33"/>
      <c r="B338" s="145"/>
      <c r="C338" s="183" t="s">
        <v>460</v>
      </c>
      <c r="D338" s="183" t="s">
        <v>187</v>
      </c>
      <c r="E338" s="184" t="s">
        <v>461</v>
      </c>
      <c r="F338" s="185" t="s">
        <v>462</v>
      </c>
      <c r="G338" s="186" t="s">
        <v>235</v>
      </c>
      <c r="H338" s="187">
        <v>96.766999999999996</v>
      </c>
      <c r="I338" s="188"/>
      <c r="J338" s="189">
        <f>ROUND(I338*H338,2)</f>
        <v>0</v>
      </c>
      <c r="K338" s="185" t="s">
        <v>154</v>
      </c>
      <c r="L338" s="190"/>
      <c r="M338" s="191" t="s">
        <v>1</v>
      </c>
      <c r="N338" s="192" t="s">
        <v>42</v>
      </c>
      <c r="O338" s="59"/>
      <c r="P338" s="155">
        <f>O338*H338</f>
        <v>0</v>
      </c>
      <c r="Q338" s="155">
        <v>2.0000000000000001E-4</v>
      </c>
      <c r="R338" s="155">
        <f>Q338*H338</f>
        <v>1.93534E-2</v>
      </c>
      <c r="S338" s="155">
        <v>0</v>
      </c>
      <c r="T338" s="156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7" t="s">
        <v>191</v>
      </c>
      <c r="AT338" s="157" t="s">
        <v>187</v>
      </c>
      <c r="AU338" s="157" t="s">
        <v>87</v>
      </c>
      <c r="AY338" s="18" t="s">
        <v>148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8" t="s">
        <v>85</v>
      </c>
      <c r="BK338" s="158">
        <f>ROUND(I338*H338,2)</f>
        <v>0</v>
      </c>
      <c r="BL338" s="18" t="s">
        <v>155</v>
      </c>
      <c r="BM338" s="157" t="s">
        <v>463</v>
      </c>
    </row>
    <row r="339" spans="1:65" s="14" customFormat="1" ht="11.25">
      <c r="B339" s="167"/>
      <c r="D339" s="160" t="s">
        <v>157</v>
      </c>
      <c r="E339" s="168" t="s">
        <v>1</v>
      </c>
      <c r="F339" s="169" t="s">
        <v>464</v>
      </c>
      <c r="H339" s="170">
        <v>96.766999999999996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8" t="s">
        <v>157</v>
      </c>
      <c r="AU339" s="168" t="s">
        <v>87</v>
      </c>
      <c r="AV339" s="14" t="s">
        <v>87</v>
      </c>
      <c r="AW339" s="14" t="s">
        <v>32</v>
      </c>
      <c r="AX339" s="14" t="s">
        <v>85</v>
      </c>
      <c r="AY339" s="168" t="s">
        <v>148</v>
      </c>
    </row>
    <row r="340" spans="1:65" s="2" customFormat="1" ht="37.9" customHeight="1">
      <c r="A340" s="33"/>
      <c r="B340" s="145"/>
      <c r="C340" s="146" t="s">
        <v>465</v>
      </c>
      <c r="D340" s="146" t="s">
        <v>150</v>
      </c>
      <c r="E340" s="147" t="s">
        <v>466</v>
      </c>
      <c r="F340" s="148" t="s">
        <v>467</v>
      </c>
      <c r="G340" s="149" t="s">
        <v>153</v>
      </c>
      <c r="H340" s="150">
        <v>45.8</v>
      </c>
      <c r="I340" s="151"/>
      <c r="J340" s="152">
        <f>ROUND(I340*H340,2)</f>
        <v>0</v>
      </c>
      <c r="K340" s="148" t="s">
        <v>154</v>
      </c>
      <c r="L340" s="34"/>
      <c r="M340" s="153" t="s">
        <v>1</v>
      </c>
      <c r="N340" s="154" t="s">
        <v>42</v>
      </c>
      <c r="O340" s="59"/>
      <c r="P340" s="155">
        <f>O340*H340</f>
        <v>0</v>
      </c>
      <c r="Q340" s="155">
        <v>1E-4</v>
      </c>
      <c r="R340" s="155">
        <f>Q340*H340</f>
        <v>4.5799999999999999E-3</v>
      </c>
      <c r="S340" s="155">
        <v>0</v>
      </c>
      <c r="T340" s="156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7" t="s">
        <v>155</v>
      </c>
      <c r="AT340" s="157" t="s">
        <v>150</v>
      </c>
      <c r="AU340" s="157" t="s">
        <v>87</v>
      </c>
      <c r="AY340" s="18" t="s">
        <v>148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8" t="s">
        <v>85</v>
      </c>
      <c r="BK340" s="158">
        <f>ROUND(I340*H340,2)</f>
        <v>0</v>
      </c>
      <c r="BL340" s="18" t="s">
        <v>155</v>
      </c>
      <c r="BM340" s="157" t="s">
        <v>468</v>
      </c>
    </row>
    <row r="341" spans="1:65" s="2" customFormat="1" ht="37.9" customHeight="1">
      <c r="A341" s="33"/>
      <c r="B341" s="145"/>
      <c r="C341" s="146" t="s">
        <v>469</v>
      </c>
      <c r="D341" s="146" t="s">
        <v>150</v>
      </c>
      <c r="E341" s="147" t="s">
        <v>470</v>
      </c>
      <c r="F341" s="148" t="s">
        <v>471</v>
      </c>
      <c r="G341" s="149" t="s">
        <v>153</v>
      </c>
      <c r="H341" s="150">
        <v>519.48199999999997</v>
      </c>
      <c r="I341" s="151"/>
      <c r="J341" s="152">
        <f>ROUND(I341*H341,2)</f>
        <v>0</v>
      </c>
      <c r="K341" s="148" t="s">
        <v>154</v>
      </c>
      <c r="L341" s="34"/>
      <c r="M341" s="153" t="s">
        <v>1</v>
      </c>
      <c r="N341" s="154" t="s">
        <v>42</v>
      </c>
      <c r="O341" s="59"/>
      <c r="P341" s="155">
        <f>O341*H341</f>
        <v>0</v>
      </c>
      <c r="Q341" s="155">
        <v>1E-4</v>
      </c>
      <c r="R341" s="155">
        <f>Q341*H341</f>
        <v>5.19482E-2</v>
      </c>
      <c r="S341" s="155">
        <v>0</v>
      </c>
      <c r="T341" s="156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7" t="s">
        <v>155</v>
      </c>
      <c r="AT341" s="157" t="s">
        <v>150</v>
      </c>
      <c r="AU341" s="157" t="s">
        <v>87</v>
      </c>
      <c r="AY341" s="18" t="s">
        <v>148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8" t="s">
        <v>85</v>
      </c>
      <c r="BK341" s="158">
        <f>ROUND(I341*H341,2)</f>
        <v>0</v>
      </c>
      <c r="BL341" s="18" t="s">
        <v>155</v>
      </c>
      <c r="BM341" s="157" t="s">
        <v>472</v>
      </c>
    </row>
    <row r="342" spans="1:65" s="14" customFormat="1" ht="11.25">
      <c r="B342" s="167"/>
      <c r="D342" s="160" t="s">
        <v>157</v>
      </c>
      <c r="E342" s="168" t="s">
        <v>1</v>
      </c>
      <c r="F342" s="169" t="s">
        <v>473</v>
      </c>
      <c r="H342" s="170">
        <v>519.48199999999997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157</v>
      </c>
      <c r="AU342" s="168" t="s">
        <v>87</v>
      </c>
      <c r="AV342" s="14" t="s">
        <v>87</v>
      </c>
      <c r="AW342" s="14" t="s">
        <v>32</v>
      </c>
      <c r="AX342" s="14" t="s">
        <v>85</v>
      </c>
      <c r="AY342" s="168" t="s">
        <v>148</v>
      </c>
    </row>
    <row r="343" spans="1:65" s="2" customFormat="1" ht="24.2" customHeight="1">
      <c r="A343" s="33"/>
      <c r="B343" s="145"/>
      <c r="C343" s="146" t="s">
        <v>474</v>
      </c>
      <c r="D343" s="146" t="s">
        <v>150</v>
      </c>
      <c r="E343" s="147" t="s">
        <v>475</v>
      </c>
      <c r="F343" s="148" t="s">
        <v>476</v>
      </c>
      <c r="G343" s="149" t="s">
        <v>153</v>
      </c>
      <c r="H343" s="150">
        <v>615.08199999999999</v>
      </c>
      <c r="I343" s="151"/>
      <c r="J343" s="152">
        <f>ROUND(I343*H343,2)</f>
        <v>0</v>
      </c>
      <c r="K343" s="148" t="s">
        <v>154</v>
      </c>
      <c r="L343" s="34"/>
      <c r="M343" s="153" t="s">
        <v>1</v>
      </c>
      <c r="N343" s="154" t="s">
        <v>42</v>
      </c>
      <c r="O343" s="59"/>
      <c r="P343" s="155">
        <f>O343*H343</f>
        <v>0</v>
      </c>
      <c r="Q343" s="155">
        <v>2.9999999999999997E-4</v>
      </c>
      <c r="R343" s="155">
        <f>Q343*H343</f>
        <v>0.18452459999999998</v>
      </c>
      <c r="S343" s="155">
        <v>0</v>
      </c>
      <c r="T343" s="156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7" t="s">
        <v>155</v>
      </c>
      <c r="AT343" s="157" t="s">
        <v>150</v>
      </c>
      <c r="AU343" s="157" t="s">
        <v>87</v>
      </c>
      <c r="AY343" s="18" t="s">
        <v>148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8" t="s">
        <v>85</v>
      </c>
      <c r="BK343" s="158">
        <f>ROUND(I343*H343,2)</f>
        <v>0</v>
      </c>
      <c r="BL343" s="18" t="s">
        <v>155</v>
      </c>
      <c r="BM343" s="157" t="s">
        <v>477</v>
      </c>
    </row>
    <row r="344" spans="1:65" s="2" customFormat="1" ht="24.2" customHeight="1">
      <c r="A344" s="33"/>
      <c r="B344" s="145"/>
      <c r="C344" s="146" t="s">
        <v>478</v>
      </c>
      <c r="D344" s="146" t="s">
        <v>150</v>
      </c>
      <c r="E344" s="147" t="s">
        <v>342</v>
      </c>
      <c r="F344" s="148" t="s">
        <v>343</v>
      </c>
      <c r="G344" s="149" t="s">
        <v>153</v>
      </c>
      <c r="H344" s="150">
        <v>45.8</v>
      </c>
      <c r="I344" s="151"/>
      <c r="J344" s="152">
        <f>ROUND(I344*H344,2)</f>
        <v>0</v>
      </c>
      <c r="K344" s="148" t="s">
        <v>154</v>
      </c>
      <c r="L344" s="34"/>
      <c r="M344" s="153" t="s">
        <v>1</v>
      </c>
      <c r="N344" s="154" t="s">
        <v>42</v>
      </c>
      <c r="O344" s="59"/>
      <c r="P344" s="155">
        <f>O344*H344</f>
        <v>0</v>
      </c>
      <c r="Q344" s="155">
        <v>0</v>
      </c>
      <c r="R344" s="155">
        <f>Q344*H344</f>
        <v>0</v>
      </c>
      <c r="S344" s="155">
        <v>0</v>
      </c>
      <c r="T344" s="156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7" t="s">
        <v>155</v>
      </c>
      <c r="AT344" s="157" t="s">
        <v>150</v>
      </c>
      <c r="AU344" s="157" t="s">
        <v>87</v>
      </c>
      <c r="AY344" s="18" t="s">
        <v>148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8" t="s">
        <v>85</v>
      </c>
      <c r="BK344" s="158">
        <f>ROUND(I344*H344,2)</f>
        <v>0</v>
      </c>
      <c r="BL344" s="18" t="s">
        <v>155</v>
      </c>
      <c r="BM344" s="157" t="s">
        <v>479</v>
      </c>
    </row>
    <row r="345" spans="1:65" s="2" customFormat="1" ht="24.2" customHeight="1">
      <c r="A345" s="33"/>
      <c r="B345" s="145"/>
      <c r="C345" s="146" t="s">
        <v>480</v>
      </c>
      <c r="D345" s="146" t="s">
        <v>150</v>
      </c>
      <c r="E345" s="147" t="s">
        <v>481</v>
      </c>
      <c r="F345" s="148" t="s">
        <v>482</v>
      </c>
      <c r="G345" s="149" t="s">
        <v>153</v>
      </c>
      <c r="H345" s="150">
        <v>45.8</v>
      </c>
      <c r="I345" s="151"/>
      <c r="J345" s="152">
        <f>ROUND(I345*H345,2)</f>
        <v>0</v>
      </c>
      <c r="K345" s="148" t="s">
        <v>154</v>
      </c>
      <c r="L345" s="34"/>
      <c r="M345" s="153" t="s">
        <v>1</v>
      </c>
      <c r="N345" s="154" t="s">
        <v>42</v>
      </c>
      <c r="O345" s="59"/>
      <c r="P345" s="155">
        <f>O345*H345</f>
        <v>0</v>
      </c>
      <c r="Q345" s="155">
        <v>5.7000000000000002E-3</v>
      </c>
      <c r="R345" s="155">
        <f>Q345*H345</f>
        <v>0.26106000000000001</v>
      </c>
      <c r="S345" s="155">
        <v>0</v>
      </c>
      <c r="T345" s="156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7" t="s">
        <v>155</v>
      </c>
      <c r="AT345" s="157" t="s">
        <v>150</v>
      </c>
      <c r="AU345" s="157" t="s">
        <v>87</v>
      </c>
      <c r="AY345" s="18" t="s">
        <v>148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8" t="s">
        <v>85</v>
      </c>
      <c r="BK345" s="158">
        <f>ROUND(I345*H345,2)</f>
        <v>0</v>
      </c>
      <c r="BL345" s="18" t="s">
        <v>155</v>
      </c>
      <c r="BM345" s="157" t="s">
        <v>483</v>
      </c>
    </row>
    <row r="346" spans="1:65" s="14" customFormat="1" ht="11.25">
      <c r="B346" s="167"/>
      <c r="D346" s="160" t="s">
        <v>157</v>
      </c>
      <c r="E346" s="168" t="s">
        <v>1</v>
      </c>
      <c r="F346" s="169" t="s">
        <v>484</v>
      </c>
      <c r="H346" s="170">
        <v>45.8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8" t="s">
        <v>157</v>
      </c>
      <c r="AU346" s="168" t="s">
        <v>87</v>
      </c>
      <c r="AV346" s="14" t="s">
        <v>87</v>
      </c>
      <c r="AW346" s="14" t="s">
        <v>32</v>
      </c>
      <c r="AX346" s="14" t="s">
        <v>77</v>
      </c>
      <c r="AY346" s="168" t="s">
        <v>148</v>
      </c>
    </row>
    <row r="347" spans="1:65" s="15" customFormat="1" ht="11.25">
      <c r="B347" s="175"/>
      <c r="D347" s="160" t="s">
        <v>157</v>
      </c>
      <c r="E347" s="176" t="s">
        <v>1</v>
      </c>
      <c r="F347" s="177" t="s">
        <v>160</v>
      </c>
      <c r="H347" s="178">
        <v>45.8</v>
      </c>
      <c r="I347" s="179"/>
      <c r="L347" s="175"/>
      <c r="M347" s="180"/>
      <c r="N347" s="181"/>
      <c r="O347" s="181"/>
      <c r="P347" s="181"/>
      <c r="Q347" s="181"/>
      <c r="R347" s="181"/>
      <c r="S347" s="181"/>
      <c r="T347" s="182"/>
      <c r="AT347" s="176" t="s">
        <v>157</v>
      </c>
      <c r="AU347" s="176" t="s">
        <v>87</v>
      </c>
      <c r="AV347" s="15" t="s">
        <v>155</v>
      </c>
      <c r="AW347" s="15" t="s">
        <v>32</v>
      </c>
      <c r="AX347" s="15" t="s">
        <v>85</v>
      </c>
      <c r="AY347" s="176" t="s">
        <v>148</v>
      </c>
    </row>
    <row r="348" spans="1:65" s="2" customFormat="1" ht="24.2" customHeight="1">
      <c r="A348" s="33"/>
      <c r="B348" s="145"/>
      <c r="C348" s="146" t="s">
        <v>485</v>
      </c>
      <c r="D348" s="146" t="s">
        <v>150</v>
      </c>
      <c r="E348" s="147" t="s">
        <v>486</v>
      </c>
      <c r="F348" s="148" t="s">
        <v>487</v>
      </c>
      <c r="G348" s="149" t="s">
        <v>153</v>
      </c>
      <c r="H348" s="150">
        <v>615.08199999999999</v>
      </c>
      <c r="I348" s="151"/>
      <c r="J348" s="152">
        <f>ROUND(I348*H348,2)</f>
        <v>0</v>
      </c>
      <c r="K348" s="148" t="s">
        <v>154</v>
      </c>
      <c r="L348" s="34"/>
      <c r="M348" s="153" t="s">
        <v>1</v>
      </c>
      <c r="N348" s="154" t="s">
        <v>42</v>
      </c>
      <c r="O348" s="59"/>
      <c r="P348" s="155">
        <f>O348*H348</f>
        <v>0</v>
      </c>
      <c r="Q348" s="155">
        <v>2.8500000000000001E-3</v>
      </c>
      <c r="R348" s="155">
        <f>Q348*H348</f>
        <v>1.7529837000000001</v>
      </c>
      <c r="S348" s="155">
        <v>0</v>
      </c>
      <c r="T348" s="156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7" t="s">
        <v>155</v>
      </c>
      <c r="AT348" s="157" t="s">
        <v>150</v>
      </c>
      <c r="AU348" s="157" t="s">
        <v>87</v>
      </c>
      <c r="AY348" s="18" t="s">
        <v>148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8" t="s">
        <v>85</v>
      </c>
      <c r="BK348" s="158">
        <f>ROUND(I348*H348,2)</f>
        <v>0</v>
      </c>
      <c r="BL348" s="18" t="s">
        <v>155</v>
      </c>
      <c r="BM348" s="157" t="s">
        <v>488</v>
      </c>
    </row>
    <row r="349" spans="1:65" s="13" customFormat="1" ht="11.25">
      <c r="B349" s="159"/>
      <c r="D349" s="160" t="s">
        <v>157</v>
      </c>
      <c r="E349" s="161" t="s">
        <v>1</v>
      </c>
      <c r="F349" s="162" t="s">
        <v>489</v>
      </c>
      <c r="H349" s="161" t="s">
        <v>1</v>
      </c>
      <c r="I349" s="163"/>
      <c r="L349" s="159"/>
      <c r="M349" s="164"/>
      <c r="N349" s="165"/>
      <c r="O349" s="165"/>
      <c r="P349" s="165"/>
      <c r="Q349" s="165"/>
      <c r="R349" s="165"/>
      <c r="S349" s="165"/>
      <c r="T349" s="166"/>
      <c r="AT349" s="161" t="s">
        <v>157</v>
      </c>
      <c r="AU349" s="161" t="s">
        <v>87</v>
      </c>
      <c r="AV349" s="13" t="s">
        <v>85</v>
      </c>
      <c r="AW349" s="13" t="s">
        <v>32</v>
      </c>
      <c r="AX349" s="13" t="s">
        <v>77</v>
      </c>
      <c r="AY349" s="161" t="s">
        <v>148</v>
      </c>
    </row>
    <row r="350" spans="1:65" s="14" customFormat="1" ht="11.25">
      <c r="B350" s="167"/>
      <c r="D350" s="160" t="s">
        <v>157</v>
      </c>
      <c r="E350" s="168" t="s">
        <v>1</v>
      </c>
      <c r="F350" s="169" t="s">
        <v>490</v>
      </c>
      <c r="H350" s="170">
        <v>21.13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8" t="s">
        <v>157</v>
      </c>
      <c r="AU350" s="168" t="s">
        <v>87</v>
      </c>
      <c r="AV350" s="14" t="s">
        <v>87</v>
      </c>
      <c r="AW350" s="14" t="s">
        <v>32</v>
      </c>
      <c r="AX350" s="14" t="s">
        <v>77</v>
      </c>
      <c r="AY350" s="168" t="s">
        <v>148</v>
      </c>
    </row>
    <row r="351" spans="1:65" s="14" customFormat="1" ht="11.25">
      <c r="B351" s="167"/>
      <c r="D351" s="160" t="s">
        <v>157</v>
      </c>
      <c r="E351" s="168" t="s">
        <v>1</v>
      </c>
      <c r="F351" s="169" t="s">
        <v>491</v>
      </c>
      <c r="H351" s="170">
        <v>498.35199999999998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8" t="s">
        <v>157</v>
      </c>
      <c r="AU351" s="168" t="s">
        <v>87</v>
      </c>
      <c r="AV351" s="14" t="s">
        <v>87</v>
      </c>
      <c r="AW351" s="14" t="s">
        <v>32</v>
      </c>
      <c r="AX351" s="14" t="s">
        <v>77</v>
      </c>
      <c r="AY351" s="168" t="s">
        <v>148</v>
      </c>
    </row>
    <row r="352" spans="1:65" s="14" customFormat="1" ht="11.25">
      <c r="B352" s="167"/>
      <c r="D352" s="160" t="s">
        <v>157</v>
      </c>
      <c r="E352" s="168" t="s">
        <v>1</v>
      </c>
      <c r="F352" s="169" t="s">
        <v>492</v>
      </c>
      <c r="H352" s="170">
        <v>95.6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8" t="s">
        <v>157</v>
      </c>
      <c r="AU352" s="168" t="s">
        <v>87</v>
      </c>
      <c r="AV352" s="14" t="s">
        <v>87</v>
      </c>
      <c r="AW352" s="14" t="s">
        <v>32</v>
      </c>
      <c r="AX352" s="14" t="s">
        <v>77</v>
      </c>
      <c r="AY352" s="168" t="s">
        <v>148</v>
      </c>
    </row>
    <row r="353" spans="1:65" s="15" customFormat="1" ht="11.25">
      <c r="B353" s="175"/>
      <c r="D353" s="160" t="s">
        <v>157</v>
      </c>
      <c r="E353" s="176" t="s">
        <v>1</v>
      </c>
      <c r="F353" s="177" t="s">
        <v>160</v>
      </c>
      <c r="H353" s="178">
        <v>615.08199999999999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6" t="s">
        <v>157</v>
      </c>
      <c r="AU353" s="176" t="s">
        <v>87</v>
      </c>
      <c r="AV353" s="15" t="s">
        <v>155</v>
      </c>
      <c r="AW353" s="15" t="s">
        <v>32</v>
      </c>
      <c r="AX353" s="15" t="s">
        <v>85</v>
      </c>
      <c r="AY353" s="176" t="s">
        <v>148</v>
      </c>
    </row>
    <row r="354" spans="1:65" s="2" customFormat="1" ht="24.2" customHeight="1">
      <c r="A354" s="33"/>
      <c r="B354" s="145"/>
      <c r="C354" s="146" t="s">
        <v>493</v>
      </c>
      <c r="D354" s="146" t="s">
        <v>150</v>
      </c>
      <c r="E354" s="147" t="s">
        <v>494</v>
      </c>
      <c r="F354" s="148" t="s">
        <v>495</v>
      </c>
      <c r="G354" s="149" t="s">
        <v>496</v>
      </c>
      <c r="H354" s="150">
        <v>1</v>
      </c>
      <c r="I354" s="151"/>
      <c r="J354" s="152">
        <f>ROUND(I354*H354,2)</f>
        <v>0</v>
      </c>
      <c r="K354" s="148" t="s">
        <v>1</v>
      </c>
      <c r="L354" s="34"/>
      <c r="M354" s="153" t="s">
        <v>1</v>
      </c>
      <c r="N354" s="154" t="s">
        <v>42</v>
      </c>
      <c r="O354" s="59"/>
      <c r="P354" s="155">
        <f>O354*H354</f>
        <v>0</v>
      </c>
      <c r="Q354" s="155">
        <v>0</v>
      </c>
      <c r="R354" s="155">
        <f>Q354*H354</f>
        <v>0</v>
      </c>
      <c r="S354" s="155">
        <v>0</v>
      </c>
      <c r="T354" s="156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7" t="s">
        <v>155</v>
      </c>
      <c r="AT354" s="157" t="s">
        <v>150</v>
      </c>
      <c r="AU354" s="157" t="s">
        <v>87</v>
      </c>
      <c r="AY354" s="18" t="s">
        <v>148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8" t="s">
        <v>85</v>
      </c>
      <c r="BK354" s="158">
        <f>ROUND(I354*H354,2)</f>
        <v>0</v>
      </c>
      <c r="BL354" s="18" t="s">
        <v>155</v>
      </c>
      <c r="BM354" s="157" t="s">
        <v>497</v>
      </c>
    </row>
    <row r="355" spans="1:65" s="2" customFormat="1" ht="16.5" customHeight="1">
      <c r="A355" s="33"/>
      <c r="B355" s="145"/>
      <c r="C355" s="146" t="s">
        <v>498</v>
      </c>
      <c r="D355" s="146" t="s">
        <v>150</v>
      </c>
      <c r="E355" s="147" t="s">
        <v>499</v>
      </c>
      <c r="F355" s="148" t="s">
        <v>500</v>
      </c>
      <c r="G355" s="149" t="s">
        <v>411</v>
      </c>
      <c r="H355" s="150">
        <v>10</v>
      </c>
      <c r="I355" s="151"/>
      <c r="J355" s="152">
        <f>ROUND(I355*H355,2)</f>
        <v>0</v>
      </c>
      <c r="K355" s="148" t="s">
        <v>1</v>
      </c>
      <c r="L355" s="34"/>
      <c r="M355" s="153" t="s">
        <v>1</v>
      </c>
      <c r="N355" s="154" t="s">
        <v>42</v>
      </c>
      <c r="O355" s="59"/>
      <c r="P355" s="155">
        <f>O355*H355</f>
        <v>0</v>
      </c>
      <c r="Q355" s="155">
        <v>0</v>
      </c>
      <c r="R355" s="155">
        <f>Q355*H355</f>
        <v>0</v>
      </c>
      <c r="S355" s="155">
        <v>0</v>
      </c>
      <c r="T355" s="156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7" t="s">
        <v>155</v>
      </c>
      <c r="AT355" s="157" t="s">
        <v>150</v>
      </c>
      <c r="AU355" s="157" t="s">
        <v>87</v>
      </c>
      <c r="AY355" s="18" t="s">
        <v>148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8" t="s">
        <v>85</v>
      </c>
      <c r="BK355" s="158">
        <f>ROUND(I355*H355,2)</f>
        <v>0</v>
      </c>
      <c r="BL355" s="18" t="s">
        <v>155</v>
      </c>
      <c r="BM355" s="157" t="s">
        <v>501</v>
      </c>
    </row>
    <row r="356" spans="1:65" s="2" customFormat="1" ht="16.5" customHeight="1">
      <c r="A356" s="33"/>
      <c r="B356" s="145"/>
      <c r="C356" s="146" t="s">
        <v>502</v>
      </c>
      <c r="D356" s="146" t="s">
        <v>150</v>
      </c>
      <c r="E356" s="147" t="s">
        <v>503</v>
      </c>
      <c r="F356" s="148" t="s">
        <v>504</v>
      </c>
      <c r="G356" s="149" t="s">
        <v>496</v>
      </c>
      <c r="H356" s="150">
        <v>1</v>
      </c>
      <c r="I356" s="151"/>
      <c r="J356" s="152">
        <f>ROUND(I356*H356,2)</f>
        <v>0</v>
      </c>
      <c r="K356" s="148" t="s">
        <v>1</v>
      </c>
      <c r="L356" s="34"/>
      <c r="M356" s="153" t="s">
        <v>1</v>
      </c>
      <c r="N356" s="154" t="s">
        <v>42</v>
      </c>
      <c r="O356" s="59"/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7" t="s">
        <v>155</v>
      </c>
      <c r="AT356" s="157" t="s">
        <v>150</v>
      </c>
      <c r="AU356" s="157" t="s">
        <v>87</v>
      </c>
      <c r="AY356" s="18" t="s">
        <v>148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8" t="s">
        <v>85</v>
      </c>
      <c r="BK356" s="158">
        <f>ROUND(I356*H356,2)</f>
        <v>0</v>
      </c>
      <c r="BL356" s="18" t="s">
        <v>155</v>
      </c>
      <c r="BM356" s="157" t="s">
        <v>505</v>
      </c>
    </row>
    <row r="357" spans="1:65" s="2" customFormat="1" ht="24.2" customHeight="1">
      <c r="A357" s="33"/>
      <c r="B357" s="145"/>
      <c r="C357" s="146" t="s">
        <v>506</v>
      </c>
      <c r="D357" s="146" t="s">
        <v>150</v>
      </c>
      <c r="E357" s="147" t="s">
        <v>507</v>
      </c>
      <c r="F357" s="148" t="s">
        <v>508</v>
      </c>
      <c r="G357" s="149" t="s">
        <v>153</v>
      </c>
      <c r="H357" s="150">
        <v>43.395000000000003</v>
      </c>
      <c r="I357" s="151"/>
      <c r="J357" s="152">
        <f>ROUND(I357*H357,2)</f>
        <v>0</v>
      </c>
      <c r="K357" s="148" t="s">
        <v>154</v>
      </c>
      <c r="L357" s="34"/>
      <c r="M357" s="153" t="s">
        <v>1</v>
      </c>
      <c r="N357" s="154" t="s">
        <v>42</v>
      </c>
      <c r="O357" s="59"/>
      <c r="P357" s="155">
        <f>O357*H357</f>
        <v>0</v>
      </c>
      <c r="Q357" s="155">
        <v>0</v>
      </c>
      <c r="R357" s="155">
        <f>Q357*H357</f>
        <v>0</v>
      </c>
      <c r="S357" s="155">
        <v>0</v>
      </c>
      <c r="T357" s="156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7" t="s">
        <v>155</v>
      </c>
      <c r="AT357" s="157" t="s">
        <v>150</v>
      </c>
      <c r="AU357" s="157" t="s">
        <v>87</v>
      </c>
      <c r="AY357" s="18" t="s">
        <v>148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8" t="s">
        <v>85</v>
      </c>
      <c r="BK357" s="158">
        <f>ROUND(I357*H357,2)</f>
        <v>0</v>
      </c>
      <c r="BL357" s="18" t="s">
        <v>155</v>
      </c>
      <c r="BM357" s="157" t="s">
        <v>509</v>
      </c>
    </row>
    <row r="358" spans="1:65" s="2" customFormat="1" ht="24.2" customHeight="1">
      <c r="A358" s="33"/>
      <c r="B358" s="145"/>
      <c r="C358" s="146" t="s">
        <v>510</v>
      </c>
      <c r="D358" s="146" t="s">
        <v>150</v>
      </c>
      <c r="E358" s="147" t="s">
        <v>511</v>
      </c>
      <c r="F358" s="148" t="s">
        <v>512</v>
      </c>
      <c r="G358" s="149" t="s">
        <v>153</v>
      </c>
      <c r="H358" s="150">
        <v>586.99199999999996</v>
      </c>
      <c r="I358" s="151"/>
      <c r="J358" s="152">
        <f>ROUND(I358*H358,2)</f>
        <v>0</v>
      </c>
      <c r="K358" s="148" t="s">
        <v>154</v>
      </c>
      <c r="L358" s="34"/>
      <c r="M358" s="153" t="s">
        <v>1</v>
      </c>
      <c r="N358" s="154" t="s">
        <v>42</v>
      </c>
      <c r="O358" s="59"/>
      <c r="P358" s="155">
        <f>O358*H358</f>
        <v>0</v>
      </c>
      <c r="Q358" s="155">
        <v>1.457E-2</v>
      </c>
      <c r="R358" s="155">
        <f>Q358*H358</f>
        <v>8.55247344</v>
      </c>
      <c r="S358" s="155">
        <v>0</v>
      </c>
      <c r="T358" s="156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7" t="s">
        <v>155</v>
      </c>
      <c r="AT358" s="157" t="s">
        <v>150</v>
      </c>
      <c r="AU358" s="157" t="s">
        <v>87</v>
      </c>
      <c r="AY358" s="18" t="s">
        <v>148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8" t="s">
        <v>85</v>
      </c>
      <c r="BK358" s="158">
        <f>ROUND(I358*H358,2)</f>
        <v>0</v>
      </c>
      <c r="BL358" s="18" t="s">
        <v>155</v>
      </c>
      <c r="BM358" s="157" t="s">
        <v>513</v>
      </c>
    </row>
    <row r="359" spans="1:65" s="14" customFormat="1" ht="11.25">
      <c r="B359" s="167"/>
      <c r="D359" s="160" t="s">
        <v>157</v>
      </c>
      <c r="E359" s="168" t="s">
        <v>1</v>
      </c>
      <c r="F359" s="169" t="s">
        <v>247</v>
      </c>
      <c r="H359" s="170">
        <v>586.99199999999996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157</v>
      </c>
      <c r="AU359" s="168" t="s">
        <v>87</v>
      </c>
      <c r="AV359" s="14" t="s">
        <v>87</v>
      </c>
      <c r="AW359" s="14" t="s">
        <v>32</v>
      </c>
      <c r="AX359" s="14" t="s">
        <v>85</v>
      </c>
      <c r="AY359" s="168" t="s">
        <v>148</v>
      </c>
    </row>
    <row r="360" spans="1:65" s="2" customFormat="1" ht="16.5" customHeight="1">
      <c r="A360" s="33"/>
      <c r="B360" s="145"/>
      <c r="C360" s="146" t="s">
        <v>514</v>
      </c>
      <c r="D360" s="146" t="s">
        <v>150</v>
      </c>
      <c r="E360" s="147" t="s">
        <v>515</v>
      </c>
      <c r="F360" s="148" t="s">
        <v>516</v>
      </c>
      <c r="G360" s="149" t="s">
        <v>153</v>
      </c>
      <c r="H360" s="150">
        <v>192</v>
      </c>
      <c r="I360" s="151"/>
      <c r="J360" s="152">
        <f>ROUND(I360*H360,2)</f>
        <v>0</v>
      </c>
      <c r="K360" s="148" t="s">
        <v>154</v>
      </c>
      <c r="L360" s="34"/>
      <c r="M360" s="153" t="s">
        <v>1</v>
      </c>
      <c r="N360" s="154" t="s">
        <v>42</v>
      </c>
      <c r="O360" s="59"/>
      <c r="P360" s="155">
        <f>O360*H360</f>
        <v>0</v>
      </c>
      <c r="Q360" s="155">
        <v>0</v>
      </c>
      <c r="R360" s="155">
        <f>Q360*H360</f>
        <v>0</v>
      </c>
      <c r="S360" s="155">
        <v>0</v>
      </c>
      <c r="T360" s="156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7" t="s">
        <v>155</v>
      </c>
      <c r="AT360" s="157" t="s">
        <v>150</v>
      </c>
      <c r="AU360" s="157" t="s">
        <v>87</v>
      </c>
      <c r="AY360" s="18" t="s">
        <v>148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8" t="s">
        <v>85</v>
      </c>
      <c r="BK360" s="158">
        <f>ROUND(I360*H360,2)</f>
        <v>0</v>
      </c>
      <c r="BL360" s="18" t="s">
        <v>155</v>
      </c>
      <c r="BM360" s="157" t="s">
        <v>517</v>
      </c>
    </row>
    <row r="361" spans="1:65" s="13" customFormat="1" ht="11.25">
      <c r="B361" s="159"/>
      <c r="D361" s="160" t="s">
        <v>157</v>
      </c>
      <c r="E361" s="161" t="s">
        <v>1</v>
      </c>
      <c r="F361" s="162" t="s">
        <v>230</v>
      </c>
      <c r="H361" s="161" t="s">
        <v>1</v>
      </c>
      <c r="I361" s="163"/>
      <c r="L361" s="159"/>
      <c r="M361" s="164"/>
      <c r="N361" s="165"/>
      <c r="O361" s="165"/>
      <c r="P361" s="165"/>
      <c r="Q361" s="165"/>
      <c r="R361" s="165"/>
      <c r="S361" s="165"/>
      <c r="T361" s="166"/>
      <c r="AT361" s="161" t="s">
        <v>157</v>
      </c>
      <c r="AU361" s="161" t="s">
        <v>87</v>
      </c>
      <c r="AV361" s="13" t="s">
        <v>85</v>
      </c>
      <c r="AW361" s="13" t="s">
        <v>32</v>
      </c>
      <c r="AX361" s="13" t="s">
        <v>77</v>
      </c>
      <c r="AY361" s="161" t="s">
        <v>148</v>
      </c>
    </row>
    <row r="362" spans="1:65" s="14" customFormat="1" ht="11.25">
      <c r="B362" s="167"/>
      <c r="D362" s="160" t="s">
        <v>157</v>
      </c>
      <c r="E362" s="168" t="s">
        <v>1</v>
      </c>
      <c r="F362" s="169" t="s">
        <v>231</v>
      </c>
      <c r="H362" s="170">
        <v>192</v>
      </c>
      <c r="I362" s="171"/>
      <c r="L362" s="167"/>
      <c r="M362" s="172"/>
      <c r="N362" s="173"/>
      <c r="O362" s="173"/>
      <c r="P362" s="173"/>
      <c r="Q362" s="173"/>
      <c r="R362" s="173"/>
      <c r="S362" s="173"/>
      <c r="T362" s="174"/>
      <c r="AT362" s="168" t="s">
        <v>157</v>
      </c>
      <c r="AU362" s="168" t="s">
        <v>87</v>
      </c>
      <c r="AV362" s="14" t="s">
        <v>87</v>
      </c>
      <c r="AW362" s="14" t="s">
        <v>32</v>
      </c>
      <c r="AX362" s="14" t="s">
        <v>77</v>
      </c>
      <c r="AY362" s="168" t="s">
        <v>148</v>
      </c>
    </row>
    <row r="363" spans="1:65" s="15" customFormat="1" ht="11.25">
      <c r="B363" s="175"/>
      <c r="D363" s="160" t="s">
        <v>157</v>
      </c>
      <c r="E363" s="176" t="s">
        <v>1</v>
      </c>
      <c r="F363" s="177" t="s">
        <v>160</v>
      </c>
      <c r="H363" s="178">
        <v>192</v>
      </c>
      <c r="I363" s="179"/>
      <c r="L363" s="175"/>
      <c r="M363" s="180"/>
      <c r="N363" s="181"/>
      <c r="O363" s="181"/>
      <c r="P363" s="181"/>
      <c r="Q363" s="181"/>
      <c r="R363" s="181"/>
      <c r="S363" s="181"/>
      <c r="T363" s="182"/>
      <c r="AT363" s="176" t="s">
        <v>157</v>
      </c>
      <c r="AU363" s="176" t="s">
        <v>87</v>
      </c>
      <c r="AV363" s="15" t="s">
        <v>155</v>
      </c>
      <c r="AW363" s="15" t="s">
        <v>32</v>
      </c>
      <c r="AX363" s="15" t="s">
        <v>85</v>
      </c>
      <c r="AY363" s="176" t="s">
        <v>148</v>
      </c>
    </row>
    <row r="364" spans="1:65" s="2" customFormat="1" ht="24.2" customHeight="1">
      <c r="A364" s="33"/>
      <c r="B364" s="145"/>
      <c r="C364" s="146" t="s">
        <v>518</v>
      </c>
      <c r="D364" s="146" t="s">
        <v>150</v>
      </c>
      <c r="E364" s="147" t="s">
        <v>519</v>
      </c>
      <c r="F364" s="148" t="s">
        <v>520</v>
      </c>
      <c r="G364" s="149" t="s">
        <v>153</v>
      </c>
      <c r="H364" s="150">
        <v>159.35599999999999</v>
      </c>
      <c r="I364" s="151"/>
      <c r="J364" s="152">
        <f>ROUND(I364*H364,2)</f>
        <v>0</v>
      </c>
      <c r="K364" s="148" t="s">
        <v>154</v>
      </c>
      <c r="L364" s="34"/>
      <c r="M364" s="153" t="s">
        <v>1</v>
      </c>
      <c r="N364" s="154" t="s">
        <v>42</v>
      </c>
      <c r="O364" s="59"/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7" t="s">
        <v>155</v>
      </c>
      <c r="AT364" s="157" t="s">
        <v>150</v>
      </c>
      <c r="AU364" s="157" t="s">
        <v>87</v>
      </c>
      <c r="AY364" s="18" t="s">
        <v>148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8" t="s">
        <v>85</v>
      </c>
      <c r="BK364" s="158">
        <f>ROUND(I364*H364,2)</f>
        <v>0</v>
      </c>
      <c r="BL364" s="18" t="s">
        <v>155</v>
      </c>
      <c r="BM364" s="157" t="s">
        <v>521</v>
      </c>
    </row>
    <row r="365" spans="1:65" s="14" customFormat="1" ht="11.25">
      <c r="B365" s="167"/>
      <c r="D365" s="160" t="s">
        <v>157</v>
      </c>
      <c r="E365" s="168" t="s">
        <v>1</v>
      </c>
      <c r="F365" s="169" t="s">
        <v>522</v>
      </c>
      <c r="H365" s="170">
        <v>20.16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157</v>
      </c>
      <c r="AU365" s="168" t="s">
        <v>87</v>
      </c>
      <c r="AV365" s="14" t="s">
        <v>87</v>
      </c>
      <c r="AW365" s="14" t="s">
        <v>32</v>
      </c>
      <c r="AX365" s="14" t="s">
        <v>77</v>
      </c>
      <c r="AY365" s="168" t="s">
        <v>148</v>
      </c>
    </row>
    <row r="366" spans="1:65" s="14" customFormat="1" ht="11.25">
      <c r="B366" s="167"/>
      <c r="D366" s="160" t="s">
        <v>157</v>
      </c>
      <c r="E366" s="168" t="s">
        <v>1</v>
      </c>
      <c r="F366" s="169" t="s">
        <v>523</v>
      </c>
      <c r="H366" s="170">
        <v>1.2350000000000001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8" t="s">
        <v>157</v>
      </c>
      <c r="AU366" s="168" t="s">
        <v>87</v>
      </c>
      <c r="AV366" s="14" t="s">
        <v>87</v>
      </c>
      <c r="AW366" s="14" t="s">
        <v>32</v>
      </c>
      <c r="AX366" s="14" t="s">
        <v>77</v>
      </c>
      <c r="AY366" s="168" t="s">
        <v>148</v>
      </c>
    </row>
    <row r="367" spans="1:65" s="14" customFormat="1" ht="11.25">
      <c r="B367" s="167"/>
      <c r="D367" s="160" t="s">
        <v>157</v>
      </c>
      <c r="E367" s="168" t="s">
        <v>1</v>
      </c>
      <c r="F367" s="169" t="s">
        <v>524</v>
      </c>
      <c r="H367" s="170">
        <v>4.5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8" t="s">
        <v>157</v>
      </c>
      <c r="AU367" s="168" t="s">
        <v>87</v>
      </c>
      <c r="AV367" s="14" t="s">
        <v>87</v>
      </c>
      <c r="AW367" s="14" t="s">
        <v>32</v>
      </c>
      <c r="AX367" s="14" t="s">
        <v>77</v>
      </c>
      <c r="AY367" s="168" t="s">
        <v>148</v>
      </c>
    </row>
    <row r="368" spans="1:65" s="14" customFormat="1" ht="11.25">
      <c r="B368" s="167"/>
      <c r="D368" s="160" t="s">
        <v>157</v>
      </c>
      <c r="E368" s="168" t="s">
        <v>1</v>
      </c>
      <c r="F368" s="169" t="s">
        <v>525</v>
      </c>
      <c r="H368" s="170">
        <v>4.34</v>
      </c>
      <c r="I368" s="171"/>
      <c r="L368" s="167"/>
      <c r="M368" s="172"/>
      <c r="N368" s="173"/>
      <c r="O368" s="173"/>
      <c r="P368" s="173"/>
      <c r="Q368" s="173"/>
      <c r="R368" s="173"/>
      <c r="S368" s="173"/>
      <c r="T368" s="174"/>
      <c r="AT368" s="168" t="s">
        <v>157</v>
      </c>
      <c r="AU368" s="168" t="s">
        <v>87</v>
      </c>
      <c r="AV368" s="14" t="s">
        <v>87</v>
      </c>
      <c r="AW368" s="14" t="s">
        <v>32</v>
      </c>
      <c r="AX368" s="14" t="s">
        <v>77</v>
      </c>
      <c r="AY368" s="168" t="s">
        <v>148</v>
      </c>
    </row>
    <row r="369" spans="2:51" s="14" customFormat="1" ht="11.25">
      <c r="B369" s="167"/>
      <c r="D369" s="160" t="s">
        <v>157</v>
      </c>
      <c r="E369" s="168" t="s">
        <v>1</v>
      </c>
      <c r="F369" s="169" t="s">
        <v>526</v>
      </c>
      <c r="H369" s="170">
        <v>2.1</v>
      </c>
      <c r="I369" s="171"/>
      <c r="L369" s="167"/>
      <c r="M369" s="172"/>
      <c r="N369" s="173"/>
      <c r="O369" s="173"/>
      <c r="P369" s="173"/>
      <c r="Q369" s="173"/>
      <c r="R369" s="173"/>
      <c r="S369" s="173"/>
      <c r="T369" s="174"/>
      <c r="AT369" s="168" t="s">
        <v>157</v>
      </c>
      <c r="AU369" s="168" t="s">
        <v>87</v>
      </c>
      <c r="AV369" s="14" t="s">
        <v>87</v>
      </c>
      <c r="AW369" s="14" t="s">
        <v>32</v>
      </c>
      <c r="AX369" s="14" t="s">
        <v>77</v>
      </c>
      <c r="AY369" s="168" t="s">
        <v>148</v>
      </c>
    </row>
    <row r="370" spans="2:51" s="14" customFormat="1" ht="11.25">
      <c r="B370" s="167"/>
      <c r="D370" s="160" t="s">
        <v>157</v>
      </c>
      <c r="E370" s="168" t="s">
        <v>1</v>
      </c>
      <c r="F370" s="169" t="s">
        <v>527</v>
      </c>
      <c r="H370" s="170">
        <v>2.25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8" t="s">
        <v>157</v>
      </c>
      <c r="AU370" s="168" t="s">
        <v>87</v>
      </c>
      <c r="AV370" s="14" t="s">
        <v>87</v>
      </c>
      <c r="AW370" s="14" t="s">
        <v>32</v>
      </c>
      <c r="AX370" s="14" t="s">
        <v>77</v>
      </c>
      <c r="AY370" s="168" t="s">
        <v>148</v>
      </c>
    </row>
    <row r="371" spans="2:51" s="14" customFormat="1" ht="11.25">
      <c r="B371" s="167"/>
      <c r="D371" s="160" t="s">
        <v>157</v>
      </c>
      <c r="E371" s="168" t="s">
        <v>1</v>
      </c>
      <c r="F371" s="169" t="s">
        <v>528</v>
      </c>
      <c r="H371" s="170">
        <v>7.04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8" t="s">
        <v>157</v>
      </c>
      <c r="AU371" s="168" t="s">
        <v>87</v>
      </c>
      <c r="AV371" s="14" t="s">
        <v>87</v>
      </c>
      <c r="AW371" s="14" t="s">
        <v>32</v>
      </c>
      <c r="AX371" s="14" t="s">
        <v>77</v>
      </c>
      <c r="AY371" s="168" t="s">
        <v>148</v>
      </c>
    </row>
    <row r="372" spans="2:51" s="14" customFormat="1" ht="11.25">
      <c r="B372" s="167"/>
      <c r="D372" s="160" t="s">
        <v>157</v>
      </c>
      <c r="E372" s="168" t="s">
        <v>1</v>
      </c>
      <c r="F372" s="169" t="s">
        <v>529</v>
      </c>
      <c r="H372" s="170">
        <v>8.64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8" t="s">
        <v>157</v>
      </c>
      <c r="AU372" s="168" t="s">
        <v>87</v>
      </c>
      <c r="AV372" s="14" t="s">
        <v>87</v>
      </c>
      <c r="AW372" s="14" t="s">
        <v>32</v>
      </c>
      <c r="AX372" s="14" t="s">
        <v>77</v>
      </c>
      <c r="AY372" s="168" t="s">
        <v>148</v>
      </c>
    </row>
    <row r="373" spans="2:51" s="14" customFormat="1" ht="11.25">
      <c r="B373" s="167"/>
      <c r="D373" s="160" t="s">
        <v>157</v>
      </c>
      <c r="E373" s="168" t="s">
        <v>1</v>
      </c>
      <c r="F373" s="169" t="s">
        <v>530</v>
      </c>
      <c r="H373" s="170">
        <v>3.625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8" t="s">
        <v>157</v>
      </c>
      <c r="AU373" s="168" t="s">
        <v>87</v>
      </c>
      <c r="AV373" s="14" t="s">
        <v>87</v>
      </c>
      <c r="AW373" s="14" t="s">
        <v>32</v>
      </c>
      <c r="AX373" s="14" t="s">
        <v>77</v>
      </c>
      <c r="AY373" s="168" t="s">
        <v>148</v>
      </c>
    </row>
    <row r="374" spans="2:51" s="14" customFormat="1" ht="11.25">
      <c r="B374" s="167"/>
      <c r="D374" s="160" t="s">
        <v>157</v>
      </c>
      <c r="E374" s="168" t="s">
        <v>1</v>
      </c>
      <c r="F374" s="169" t="s">
        <v>531</v>
      </c>
      <c r="H374" s="170">
        <v>11.2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8" t="s">
        <v>157</v>
      </c>
      <c r="AU374" s="168" t="s">
        <v>87</v>
      </c>
      <c r="AV374" s="14" t="s">
        <v>87</v>
      </c>
      <c r="AW374" s="14" t="s">
        <v>32</v>
      </c>
      <c r="AX374" s="14" t="s">
        <v>77</v>
      </c>
      <c r="AY374" s="168" t="s">
        <v>148</v>
      </c>
    </row>
    <row r="375" spans="2:51" s="14" customFormat="1" ht="11.25">
      <c r="B375" s="167"/>
      <c r="D375" s="160" t="s">
        <v>157</v>
      </c>
      <c r="E375" s="168" t="s">
        <v>1</v>
      </c>
      <c r="F375" s="169" t="s">
        <v>532</v>
      </c>
      <c r="H375" s="170">
        <v>2.2400000000000002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157</v>
      </c>
      <c r="AU375" s="168" t="s">
        <v>87</v>
      </c>
      <c r="AV375" s="14" t="s">
        <v>87</v>
      </c>
      <c r="AW375" s="14" t="s">
        <v>32</v>
      </c>
      <c r="AX375" s="14" t="s">
        <v>77</v>
      </c>
      <c r="AY375" s="168" t="s">
        <v>148</v>
      </c>
    </row>
    <row r="376" spans="2:51" s="14" customFormat="1" ht="11.25">
      <c r="B376" s="167"/>
      <c r="D376" s="160" t="s">
        <v>157</v>
      </c>
      <c r="E376" s="168" t="s">
        <v>1</v>
      </c>
      <c r="F376" s="169" t="s">
        <v>533</v>
      </c>
      <c r="H376" s="170">
        <v>16.8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8" t="s">
        <v>157</v>
      </c>
      <c r="AU376" s="168" t="s">
        <v>87</v>
      </c>
      <c r="AV376" s="14" t="s">
        <v>87</v>
      </c>
      <c r="AW376" s="14" t="s">
        <v>32</v>
      </c>
      <c r="AX376" s="14" t="s">
        <v>77</v>
      </c>
      <c r="AY376" s="168" t="s">
        <v>148</v>
      </c>
    </row>
    <row r="377" spans="2:51" s="14" customFormat="1" ht="11.25">
      <c r="B377" s="167"/>
      <c r="D377" s="160" t="s">
        <v>157</v>
      </c>
      <c r="E377" s="168" t="s">
        <v>1</v>
      </c>
      <c r="F377" s="169" t="s">
        <v>534</v>
      </c>
      <c r="H377" s="170">
        <v>2.25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8" t="s">
        <v>157</v>
      </c>
      <c r="AU377" s="168" t="s">
        <v>87</v>
      </c>
      <c r="AV377" s="14" t="s">
        <v>87</v>
      </c>
      <c r="AW377" s="14" t="s">
        <v>32</v>
      </c>
      <c r="AX377" s="14" t="s">
        <v>77</v>
      </c>
      <c r="AY377" s="168" t="s">
        <v>148</v>
      </c>
    </row>
    <row r="378" spans="2:51" s="14" customFormat="1" ht="11.25">
      <c r="B378" s="167"/>
      <c r="D378" s="160" t="s">
        <v>157</v>
      </c>
      <c r="E378" s="168" t="s">
        <v>1</v>
      </c>
      <c r="F378" s="169" t="s">
        <v>535</v>
      </c>
      <c r="H378" s="170">
        <v>3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8" t="s">
        <v>157</v>
      </c>
      <c r="AU378" s="168" t="s">
        <v>87</v>
      </c>
      <c r="AV378" s="14" t="s">
        <v>87</v>
      </c>
      <c r="AW378" s="14" t="s">
        <v>32</v>
      </c>
      <c r="AX378" s="14" t="s">
        <v>77</v>
      </c>
      <c r="AY378" s="168" t="s">
        <v>148</v>
      </c>
    </row>
    <row r="379" spans="2:51" s="14" customFormat="1" ht="11.25">
      <c r="B379" s="167"/>
      <c r="D379" s="160" t="s">
        <v>157</v>
      </c>
      <c r="E379" s="168" t="s">
        <v>1</v>
      </c>
      <c r="F379" s="169" t="s">
        <v>536</v>
      </c>
      <c r="H379" s="170">
        <v>2.8</v>
      </c>
      <c r="I379" s="171"/>
      <c r="L379" s="167"/>
      <c r="M379" s="172"/>
      <c r="N379" s="173"/>
      <c r="O379" s="173"/>
      <c r="P379" s="173"/>
      <c r="Q379" s="173"/>
      <c r="R379" s="173"/>
      <c r="S379" s="173"/>
      <c r="T379" s="174"/>
      <c r="AT379" s="168" t="s">
        <v>157</v>
      </c>
      <c r="AU379" s="168" t="s">
        <v>87</v>
      </c>
      <c r="AV379" s="14" t="s">
        <v>87</v>
      </c>
      <c r="AW379" s="14" t="s">
        <v>32</v>
      </c>
      <c r="AX379" s="14" t="s">
        <v>77</v>
      </c>
      <c r="AY379" s="168" t="s">
        <v>148</v>
      </c>
    </row>
    <row r="380" spans="2:51" s="14" customFormat="1" ht="11.25">
      <c r="B380" s="167"/>
      <c r="D380" s="160" t="s">
        <v>157</v>
      </c>
      <c r="E380" s="168" t="s">
        <v>1</v>
      </c>
      <c r="F380" s="169" t="s">
        <v>537</v>
      </c>
      <c r="H380" s="170">
        <v>8.9600000000000009</v>
      </c>
      <c r="I380" s="171"/>
      <c r="L380" s="167"/>
      <c r="M380" s="172"/>
      <c r="N380" s="173"/>
      <c r="O380" s="173"/>
      <c r="P380" s="173"/>
      <c r="Q380" s="173"/>
      <c r="R380" s="173"/>
      <c r="S380" s="173"/>
      <c r="T380" s="174"/>
      <c r="AT380" s="168" t="s">
        <v>157</v>
      </c>
      <c r="AU380" s="168" t="s">
        <v>87</v>
      </c>
      <c r="AV380" s="14" t="s">
        <v>87</v>
      </c>
      <c r="AW380" s="14" t="s">
        <v>32</v>
      </c>
      <c r="AX380" s="14" t="s">
        <v>77</v>
      </c>
      <c r="AY380" s="168" t="s">
        <v>148</v>
      </c>
    </row>
    <row r="381" spans="2:51" s="14" customFormat="1" ht="11.25">
      <c r="B381" s="167"/>
      <c r="D381" s="160" t="s">
        <v>157</v>
      </c>
      <c r="E381" s="168" t="s">
        <v>1</v>
      </c>
      <c r="F381" s="169" t="s">
        <v>538</v>
      </c>
      <c r="H381" s="170">
        <v>2.52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157</v>
      </c>
      <c r="AU381" s="168" t="s">
        <v>87</v>
      </c>
      <c r="AV381" s="14" t="s">
        <v>87</v>
      </c>
      <c r="AW381" s="14" t="s">
        <v>32</v>
      </c>
      <c r="AX381" s="14" t="s">
        <v>77</v>
      </c>
      <c r="AY381" s="168" t="s">
        <v>148</v>
      </c>
    </row>
    <row r="382" spans="2:51" s="14" customFormat="1" ht="11.25">
      <c r="B382" s="167"/>
      <c r="D382" s="160" t="s">
        <v>157</v>
      </c>
      <c r="E382" s="168" t="s">
        <v>1</v>
      </c>
      <c r="F382" s="169" t="s">
        <v>539</v>
      </c>
      <c r="H382" s="170">
        <v>10.08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8" t="s">
        <v>157</v>
      </c>
      <c r="AU382" s="168" t="s">
        <v>87</v>
      </c>
      <c r="AV382" s="14" t="s">
        <v>87</v>
      </c>
      <c r="AW382" s="14" t="s">
        <v>32</v>
      </c>
      <c r="AX382" s="14" t="s">
        <v>77</v>
      </c>
      <c r="AY382" s="168" t="s">
        <v>148</v>
      </c>
    </row>
    <row r="383" spans="2:51" s="14" customFormat="1" ht="11.25">
      <c r="B383" s="167"/>
      <c r="D383" s="160" t="s">
        <v>157</v>
      </c>
      <c r="E383" s="168" t="s">
        <v>1</v>
      </c>
      <c r="F383" s="169" t="s">
        <v>540</v>
      </c>
      <c r="H383" s="170">
        <v>7.41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8" t="s">
        <v>157</v>
      </c>
      <c r="AU383" s="168" t="s">
        <v>87</v>
      </c>
      <c r="AV383" s="14" t="s">
        <v>87</v>
      </c>
      <c r="AW383" s="14" t="s">
        <v>32</v>
      </c>
      <c r="AX383" s="14" t="s">
        <v>77</v>
      </c>
      <c r="AY383" s="168" t="s">
        <v>148</v>
      </c>
    </row>
    <row r="384" spans="2:51" s="14" customFormat="1" ht="11.25">
      <c r="B384" s="167"/>
      <c r="D384" s="160" t="s">
        <v>157</v>
      </c>
      <c r="E384" s="168" t="s">
        <v>1</v>
      </c>
      <c r="F384" s="169" t="s">
        <v>541</v>
      </c>
      <c r="H384" s="170">
        <v>2.6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157</v>
      </c>
      <c r="AU384" s="168" t="s">
        <v>87</v>
      </c>
      <c r="AV384" s="14" t="s">
        <v>87</v>
      </c>
      <c r="AW384" s="14" t="s">
        <v>32</v>
      </c>
      <c r="AX384" s="14" t="s">
        <v>77</v>
      </c>
      <c r="AY384" s="168" t="s">
        <v>148</v>
      </c>
    </row>
    <row r="385" spans="1:65" s="14" customFormat="1" ht="11.25">
      <c r="B385" s="167"/>
      <c r="D385" s="160" t="s">
        <v>157</v>
      </c>
      <c r="E385" s="168" t="s">
        <v>1</v>
      </c>
      <c r="F385" s="169" t="s">
        <v>542</v>
      </c>
      <c r="H385" s="170">
        <v>8.32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8" t="s">
        <v>157</v>
      </c>
      <c r="AU385" s="168" t="s">
        <v>87</v>
      </c>
      <c r="AV385" s="14" t="s">
        <v>87</v>
      </c>
      <c r="AW385" s="14" t="s">
        <v>32</v>
      </c>
      <c r="AX385" s="14" t="s">
        <v>77</v>
      </c>
      <c r="AY385" s="168" t="s">
        <v>148</v>
      </c>
    </row>
    <row r="386" spans="1:65" s="14" customFormat="1" ht="11.25">
      <c r="B386" s="167"/>
      <c r="D386" s="160" t="s">
        <v>157</v>
      </c>
      <c r="E386" s="168" t="s">
        <v>1</v>
      </c>
      <c r="F386" s="169" t="s">
        <v>538</v>
      </c>
      <c r="H386" s="170">
        <v>2.52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157</v>
      </c>
      <c r="AU386" s="168" t="s">
        <v>87</v>
      </c>
      <c r="AV386" s="14" t="s">
        <v>87</v>
      </c>
      <c r="AW386" s="14" t="s">
        <v>32</v>
      </c>
      <c r="AX386" s="14" t="s">
        <v>77</v>
      </c>
      <c r="AY386" s="168" t="s">
        <v>148</v>
      </c>
    </row>
    <row r="387" spans="1:65" s="14" customFormat="1" ht="11.25">
      <c r="B387" s="167"/>
      <c r="D387" s="160" t="s">
        <v>157</v>
      </c>
      <c r="E387" s="168" t="s">
        <v>1</v>
      </c>
      <c r="F387" s="169" t="s">
        <v>543</v>
      </c>
      <c r="H387" s="170">
        <v>0.9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8" t="s">
        <v>157</v>
      </c>
      <c r="AU387" s="168" t="s">
        <v>87</v>
      </c>
      <c r="AV387" s="14" t="s">
        <v>87</v>
      </c>
      <c r="AW387" s="14" t="s">
        <v>32</v>
      </c>
      <c r="AX387" s="14" t="s">
        <v>77</v>
      </c>
      <c r="AY387" s="168" t="s">
        <v>148</v>
      </c>
    </row>
    <row r="388" spans="1:65" s="14" customFormat="1" ht="11.25">
      <c r="B388" s="167"/>
      <c r="D388" s="160" t="s">
        <v>157</v>
      </c>
      <c r="E388" s="168" t="s">
        <v>1</v>
      </c>
      <c r="F388" s="169" t="s">
        <v>544</v>
      </c>
      <c r="H388" s="170">
        <v>1.68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8" t="s">
        <v>157</v>
      </c>
      <c r="AU388" s="168" t="s">
        <v>87</v>
      </c>
      <c r="AV388" s="14" t="s">
        <v>87</v>
      </c>
      <c r="AW388" s="14" t="s">
        <v>32</v>
      </c>
      <c r="AX388" s="14" t="s">
        <v>77</v>
      </c>
      <c r="AY388" s="168" t="s">
        <v>148</v>
      </c>
    </row>
    <row r="389" spans="1:65" s="14" customFormat="1" ht="11.25">
      <c r="B389" s="167"/>
      <c r="D389" s="160" t="s">
        <v>157</v>
      </c>
      <c r="E389" s="168" t="s">
        <v>1</v>
      </c>
      <c r="F389" s="169" t="s">
        <v>545</v>
      </c>
      <c r="H389" s="170">
        <v>1.4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8" t="s">
        <v>157</v>
      </c>
      <c r="AU389" s="168" t="s">
        <v>87</v>
      </c>
      <c r="AV389" s="14" t="s">
        <v>87</v>
      </c>
      <c r="AW389" s="14" t="s">
        <v>32</v>
      </c>
      <c r="AX389" s="14" t="s">
        <v>77</v>
      </c>
      <c r="AY389" s="168" t="s">
        <v>148</v>
      </c>
    </row>
    <row r="390" spans="1:65" s="15" customFormat="1" ht="11.25">
      <c r="B390" s="175"/>
      <c r="D390" s="160" t="s">
        <v>157</v>
      </c>
      <c r="E390" s="176" t="s">
        <v>110</v>
      </c>
      <c r="F390" s="177" t="s">
        <v>160</v>
      </c>
      <c r="H390" s="178">
        <v>138.57</v>
      </c>
      <c r="I390" s="179"/>
      <c r="L390" s="175"/>
      <c r="M390" s="180"/>
      <c r="N390" s="181"/>
      <c r="O390" s="181"/>
      <c r="P390" s="181"/>
      <c r="Q390" s="181"/>
      <c r="R390" s="181"/>
      <c r="S390" s="181"/>
      <c r="T390" s="182"/>
      <c r="AT390" s="176" t="s">
        <v>157</v>
      </c>
      <c r="AU390" s="176" t="s">
        <v>87</v>
      </c>
      <c r="AV390" s="15" t="s">
        <v>155</v>
      </c>
      <c r="AW390" s="15" t="s">
        <v>32</v>
      </c>
      <c r="AX390" s="15" t="s">
        <v>77</v>
      </c>
      <c r="AY390" s="176" t="s">
        <v>148</v>
      </c>
    </row>
    <row r="391" spans="1:65" s="14" customFormat="1" ht="11.25">
      <c r="B391" s="167"/>
      <c r="D391" s="160" t="s">
        <v>157</v>
      </c>
      <c r="E391" s="168" t="s">
        <v>1</v>
      </c>
      <c r="F391" s="169" t="s">
        <v>546</v>
      </c>
      <c r="H391" s="170">
        <v>159.35599999999999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8" t="s">
        <v>157</v>
      </c>
      <c r="AU391" s="168" t="s">
        <v>87</v>
      </c>
      <c r="AV391" s="14" t="s">
        <v>87</v>
      </c>
      <c r="AW391" s="14" t="s">
        <v>32</v>
      </c>
      <c r="AX391" s="14" t="s">
        <v>85</v>
      </c>
      <c r="AY391" s="168" t="s">
        <v>148</v>
      </c>
    </row>
    <row r="392" spans="1:65" s="2" customFormat="1" ht="16.5" customHeight="1">
      <c r="A392" s="33"/>
      <c r="B392" s="145"/>
      <c r="C392" s="146" t="s">
        <v>547</v>
      </c>
      <c r="D392" s="146" t="s">
        <v>150</v>
      </c>
      <c r="E392" s="147" t="s">
        <v>548</v>
      </c>
      <c r="F392" s="148" t="s">
        <v>549</v>
      </c>
      <c r="G392" s="149" t="s">
        <v>153</v>
      </c>
      <c r="H392" s="150">
        <v>586.99199999999996</v>
      </c>
      <c r="I392" s="151"/>
      <c r="J392" s="152">
        <f>ROUND(I392*H392,2)</f>
        <v>0</v>
      </c>
      <c r="K392" s="148" t="s">
        <v>154</v>
      </c>
      <c r="L392" s="34"/>
      <c r="M392" s="153" t="s">
        <v>1</v>
      </c>
      <c r="N392" s="154" t="s">
        <v>42</v>
      </c>
      <c r="O392" s="59"/>
      <c r="P392" s="155">
        <f>O392*H392</f>
        <v>0</v>
      </c>
      <c r="Q392" s="155">
        <v>0</v>
      </c>
      <c r="R392" s="155">
        <f>Q392*H392</f>
        <v>0</v>
      </c>
      <c r="S392" s="155">
        <v>0</v>
      </c>
      <c r="T392" s="156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57" t="s">
        <v>155</v>
      </c>
      <c r="AT392" s="157" t="s">
        <v>150</v>
      </c>
      <c r="AU392" s="157" t="s">
        <v>87</v>
      </c>
      <c r="AY392" s="18" t="s">
        <v>148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8" t="s">
        <v>85</v>
      </c>
      <c r="BK392" s="158">
        <f>ROUND(I392*H392,2)</f>
        <v>0</v>
      </c>
      <c r="BL392" s="18" t="s">
        <v>155</v>
      </c>
      <c r="BM392" s="157" t="s">
        <v>550</v>
      </c>
    </row>
    <row r="393" spans="1:65" s="2" customFormat="1" ht="24.2" customHeight="1">
      <c r="A393" s="33"/>
      <c r="B393" s="145"/>
      <c r="C393" s="146" t="s">
        <v>551</v>
      </c>
      <c r="D393" s="146" t="s">
        <v>150</v>
      </c>
      <c r="E393" s="147" t="s">
        <v>350</v>
      </c>
      <c r="F393" s="148" t="s">
        <v>351</v>
      </c>
      <c r="G393" s="149" t="s">
        <v>235</v>
      </c>
      <c r="H393" s="150">
        <v>400</v>
      </c>
      <c r="I393" s="151"/>
      <c r="J393" s="152">
        <f>ROUND(I393*H393,2)</f>
        <v>0</v>
      </c>
      <c r="K393" s="148" t="s">
        <v>154</v>
      </c>
      <c r="L393" s="34"/>
      <c r="M393" s="153" t="s">
        <v>1</v>
      </c>
      <c r="N393" s="154" t="s">
        <v>42</v>
      </c>
      <c r="O393" s="59"/>
      <c r="P393" s="155">
        <f>O393*H393</f>
        <v>0</v>
      </c>
      <c r="Q393" s="155">
        <v>0</v>
      </c>
      <c r="R393" s="155">
        <f>Q393*H393</f>
        <v>0</v>
      </c>
      <c r="S393" s="155">
        <v>0</v>
      </c>
      <c r="T393" s="156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7" t="s">
        <v>155</v>
      </c>
      <c r="AT393" s="157" t="s">
        <v>150</v>
      </c>
      <c r="AU393" s="157" t="s">
        <v>87</v>
      </c>
      <c r="AY393" s="18" t="s">
        <v>148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8" t="s">
        <v>85</v>
      </c>
      <c r="BK393" s="158">
        <f>ROUND(I393*H393,2)</f>
        <v>0</v>
      </c>
      <c r="BL393" s="18" t="s">
        <v>155</v>
      </c>
      <c r="BM393" s="157" t="s">
        <v>552</v>
      </c>
    </row>
    <row r="394" spans="1:65" s="2" customFormat="1" ht="24.2" customHeight="1">
      <c r="A394" s="33"/>
      <c r="B394" s="145"/>
      <c r="C394" s="146" t="s">
        <v>553</v>
      </c>
      <c r="D394" s="146" t="s">
        <v>150</v>
      </c>
      <c r="E394" s="147" t="s">
        <v>554</v>
      </c>
      <c r="F394" s="148" t="s">
        <v>555</v>
      </c>
      <c r="G394" s="149" t="s">
        <v>153</v>
      </c>
      <c r="H394" s="150">
        <v>615.08199999999999</v>
      </c>
      <c r="I394" s="151"/>
      <c r="J394" s="152">
        <f>ROUND(I394*H394,2)</f>
        <v>0</v>
      </c>
      <c r="K394" s="148" t="s">
        <v>154</v>
      </c>
      <c r="L394" s="34"/>
      <c r="M394" s="153" t="s">
        <v>1</v>
      </c>
      <c r="N394" s="154" t="s">
        <v>42</v>
      </c>
      <c r="O394" s="59"/>
      <c r="P394" s="155">
        <f>O394*H394</f>
        <v>0</v>
      </c>
      <c r="Q394" s="155">
        <v>0</v>
      </c>
      <c r="R394" s="155">
        <f>Q394*H394</f>
        <v>0</v>
      </c>
      <c r="S394" s="155">
        <v>0</v>
      </c>
      <c r="T394" s="156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7" t="s">
        <v>155</v>
      </c>
      <c r="AT394" s="157" t="s">
        <v>150</v>
      </c>
      <c r="AU394" s="157" t="s">
        <v>87</v>
      </c>
      <c r="AY394" s="18" t="s">
        <v>148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8" t="s">
        <v>85</v>
      </c>
      <c r="BK394" s="158">
        <f>ROUND(I394*H394,2)</f>
        <v>0</v>
      </c>
      <c r="BL394" s="18" t="s">
        <v>155</v>
      </c>
      <c r="BM394" s="157" t="s">
        <v>556</v>
      </c>
    </row>
    <row r="395" spans="1:65" s="2" customFormat="1" ht="21.75" customHeight="1">
      <c r="A395" s="33"/>
      <c r="B395" s="145"/>
      <c r="C395" s="146" t="s">
        <v>557</v>
      </c>
      <c r="D395" s="146" t="s">
        <v>150</v>
      </c>
      <c r="E395" s="147" t="s">
        <v>558</v>
      </c>
      <c r="F395" s="148" t="s">
        <v>559</v>
      </c>
      <c r="G395" s="149" t="s">
        <v>153</v>
      </c>
      <c r="H395" s="150">
        <v>26.65</v>
      </c>
      <c r="I395" s="151"/>
      <c r="J395" s="152">
        <f>ROUND(I395*H395,2)</f>
        <v>0</v>
      </c>
      <c r="K395" s="148" t="s">
        <v>154</v>
      </c>
      <c r="L395" s="34"/>
      <c r="M395" s="153" t="s">
        <v>1</v>
      </c>
      <c r="N395" s="154" t="s">
        <v>42</v>
      </c>
      <c r="O395" s="59"/>
      <c r="P395" s="155">
        <f>O395*H395</f>
        <v>0</v>
      </c>
      <c r="Q395" s="155">
        <v>0.27560000000000001</v>
      </c>
      <c r="R395" s="155">
        <f>Q395*H395</f>
        <v>7.3447399999999998</v>
      </c>
      <c r="S395" s="155">
        <v>0</v>
      </c>
      <c r="T395" s="156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7" t="s">
        <v>155</v>
      </c>
      <c r="AT395" s="157" t="s">
        <v>150</v>
      </c>
      <c r="AU395" s="157" t="s">
        <v>87</v>
      </c>
      <c r="AY395" s="18" t="s">
        <v>148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8" t="s">
        <v>85</v>
      </c>
      <c r="BK395" s="158">
        <f>ROUND(I395*H395,2)</f>
        <v>0</v>
      </c>
      <c r="BL395" s="18" t="s">
        <v>155</v>
      </c>
      <c r="BM395" s="157" t="s">
        <v>560</v>
      </c>
    </row>
    <row r="396" spans="1:65" s="13" customFormat="1" ht="11.25">
      <c r="B396" s="159"/>
      <c r="D396" s="160" t="s">
        <v>157</v>
      </c>
      <c r="E396" s="161" t="s">
        <v>1</v>
      </c>
      <c r="F396" s="162" t="s">
        <v>561</v>
      </c>
      <c r="H396" s="161" t="s">
        <v>1</v>
      </c>
      <c r="I396" s="163"/>
      <c r="L396" s="159"/>
      <c r="M396" s="164"/>
      <c r="N396" s="165"/>
      <c r="O396" s="165"/>
      <c r="P396" s="165"/>
      <c r="Q396" s="165"/>
      <c r="R396" s="165"/>
      <c r="S396" s="165"/>
      <c r="T396" s="166"/>
      <c r="AT396" s="161" t="s">
        <v>157</v>
      </c>
      <c r="AU396" s="161" t="s">
        <v>87</v>
      </c>
      <c r="AV396" s="13" t="s">
        <v>85</v>
      </c>
      <c r="AW396" s="13" t="s">
        <v>32</v>
      </c>
      <c r="AX396" s="13" t="s">
        <v>77</v>
      </c>
      <c r="AY396" s="161" t="s">
        <v>148</v>
      </c>
    </row>
    <row r="397" spans="1:65" s="14" customFormat="1" ht="11.25">
      <c r="B397" s="167"/>
      <c r="D397" s="160" t="s">
        <v>157</v>
      </c>
      <c r="E397" s="168" t="s">
        <v>1</v>
      </c>
      <c r="F397" s="169" t="s">
        <v>159</v>
      </c>
      <c r="H397" s="170">
        <v>26.65</v>
      </c>
      <c r="I397" s="171"/>
      <c r="L397" s="167"/>
      <c r="M397" s="172"/>
      <c r="N397" s="173"/>
      <c r="O397" s="173"/>
      <c r="P397" s="173"/>
      <c r="Q397" s="173"/>
      <c r="R397" s="173"/>
      <c r="S397" s="173"/>
      <c r="T397" s="174"/>
      <c r="AT397" s="168" t="s">
        <v>157</v>
      </c>
      <c r="AU397" s="168" t="s">
        <v>87</v>
      </c>
      <c r="AV397" s="14" t="s">
        <v>87</v>
      </c>
      <c r="AW397" s="14" t="s">
        <v>32</v>
      </c>
      <c r="AX397" s="14" t="s">
        <v>77</v>
      </c>
      <c r="AY397" s="168" t="s">
        <v>148</v>
      </c>
    </row>
    <row r="398" spans="1:65" s="15" customFormat="1" ht="11.25">
      <c r="B398" s="175"/>
      <c r="D398" s="160" t="s">
        <v>157</v>
      </c>
      <c r="E398" s="176" t="s">
        <v>1</v>
      </c>
      <c r="F398" s="177" t="s">
        <v>160</v>
      </c>
      <c r="H398" s="178">
        <v>26.65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6" t="s">
        <v>157</v>
      </c>
      <c r="AU398" s="176" t="s">
        <v>87</v>
      </c>
      <c r="AV398" s="15" t="s">
        <v>155</v>
      </c>
      <c r="AW398" s="15" t="s">
        <v>32</v>
      </c>
      <c r="AX398" s="15" t="s">
        <v>85</v>
      </c>
      <c r="AY398" s="176" t="s">
        <v>148</v>
      </c>
    </row>
    <row r="399" spans="1:65" s="2" customFormat="1" ht="33" customHeight="1">
      <c r="A399" s="33"/>
      <c r="B399" s="145"/>
      <c r="C399" s="146" t="s">
        <v>562</v>
      </c>
      <c r="D399" s="146" t="s">
        <v>150</v>
      </c>
      <c r="E399" s="147" t="s">
        <v>563</v>
      </c>
      <c r="F399" s="148" t="s">
        <v>564</v>
      </c>
      <c r="G399" s="149" t="s">
        <v>153</v>
      </c>
      <c r="H399" s="150">
        <v>26.65</v>
      </c>
      <c r="I399" s="151"/>
      <c r="J399" s="152">
        <f>ROUND(I399*H399,2)</f>
        <v>0</v>
      </c>
      <c r="K399" s="148" t="s">
        <v>154</v>
      </c>
      <c r="L399" s="34"/>
      <c r="M399" s="153" t="s">
        <v>1</v>
      </c>
      <c r="N399" s="154" t="s">
        <v>42</v>
      </c>
      <c r="O399" s="59"/>
      <c r="P399" s="155">
        <f>O399*H399</f>
        <v>0</v>
      </c>
      <c r="Q399" s="155">
        <v>0.23935999999999999</v>
      </c>
      <c r="R399" s="155">
        <f>Q399*H399</f>
        <v>6.3789439999999997</v>
      </c>
      <c r="S399" s="155">
        <v>0</v>
      </c>
      <c r="T399" s="156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57" t="s">
        <v>155</v>
      </c>
      <c r="AT399" s="157" t="s">
        <v>150</v>
      </c>
      <c r="AU399" s="157" t="s">
        <v>87</v>
      </c>
      <c r="AY399" s="18" t="s">
        <v>148</v>
      </c>
      <c r="BE399" s="158">
        <f>IF(N399="základní",J399,0)</f>
        <v>0</v>
      </c>
      <c r="BF399" s="158">
        <f>IF(N399="snížená",J399,0)</f>
        <v>0</v>
      </c>
      <c r="BG399" s="158">
        <f>IF(N399="zákl. přenesená",J399,0)</f>
        <v>0</v>
      </c>
      <c r="BH399" s="158">
        <f>IF(N399="sníž. přenesená",J399,0)</f>
        <v>0</v>
      </c>
      <c r="BI399" s="158">
        <f>IF(N399="nulová",J399,0)</f>
        <v>0</v>
      </c>
      <c r="BJ399" s="18" t="s">
        <v>85</v>
      </c>
      <c r="BK399" s="158">
        <f>ROUND(I399*H399,2)</f>
        <v>0</v>
      </c>
      <c r="BL399" s="18" t="s">
        <v>155</v>
      </c>
      <c r="BM399" s="157" t="s">
        <v>565</v>
      </c>
    </row>
    <row r="400" spans="1:65" s="13" customFormat="1" ht="11.25">
      <c r="B400" s="159"/>
      <c r="D400" s="160" t="s">
        <v>157</v>
      </c>
      <c r="E400" s="161" t="s">
        <v>1</v>
      </c>
      <c r="F400" s="162" t="s">
        <v>566</v>
      </c>
      <c r="H400" s="161" t="s">
        <v>1</v>
      </c>
      <c r="I400" s="163"/>
      <c r="L400" s="159"/>
      <c r="M400" s="164"/>
      <c r="N400" s="165"/>
      <c r="O400" s="165"/>
      <c r="P400" s="165"/>
      <c r="Q400" s="165"/>
      <c r="R400" s="165"/>
      <c r="S400" s="165"/>
      <c r="T400" s="166"/>
      <c r="AT400" s="161" t="s">
        <v>157</v>
      </c>
      <c r="AU400" s="161" t="s">
        <v>87</v>
      </c>
      <c r="AV400" s="13" t="s">
        <v>85</v>
      </c>
      <c r="AW400" s="13" t="s">
        <v>32</v>
      </c>
      <c r="AX400" s="13" t="s">
        <v>77</v>
      </c>
      <c r="AY400" s="161" t="s">
        <v>148</v>
      </c>
    </row>
    <row r="401" spans="1:65" s="14" customFormat="1" ht="11.25">
      <c r="B401" s="167"/>
      <c r="D401" s="160" t="s">
        <v>157</v>
      </c>
      <c r="E401" s="168" t="s">
        <v>1</v>
      </c>
      <c r="F401" s="169" t="s">
        <v>159</v>
      </c>
      <c r="H401" s="170">
        <v>26.65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8" t="s">
        <v>157</v>
      </c>
      <c r="AU401" s="168" t="s">
        <v>87</v>
      </c>
      <c r="AV401" s="14" t="s">
        <v>87</v>
      </c>
      <c r="AW401" s="14" t="s">
        <v>32</v>
      </c>
      <c r="AX401" s="14" t="s">
        <v>77</v>
      </c>
      <c r="AY401" s="168" t="s">
        <v>148</v>
      </c>
    </row>
    <row r="402" spans="1:65" s="15" customFormat="1" ht="11.25">
      <c r="B402" s="175"/>
      <c r="D402" s="160" t="s">
        <v>157</v>
      </c>
      <c r="E402" s="176" t="s">
        <v>1</v>
      </c>
      <c r="F402" s="177" t="s">
        <v>160</v>
      </c>
      <c r="H402" s="178">
        <v>26.65</v>
      </c>
      <c r="I402" s="179"/>
      <c r="L402" s="175"/>
      <c r="M402" s="180"/>
      <c r="N402" s="181"/>
      <c r="O402" s="181"/>
      <c r="P402" s="181"/>
      <c r="Q402" s="181"/>
      <c r="R402" s="181"/>
      <c r="S402" s="181"/>
      <c r="T402" s="182"/>
      <c r="AT402" s="176" t="s">
        <v>157</v>
      </c>
      <c r="AU402" s="176" t="s">
        <v>87</v>
      </c>
      <c r="AV402" s="15" t="s">
        <v>155</v>
      </c>
      <c r="AW402" s="15" t="s">
        <v>32</v>
      </c>
      <c r="AX402" s="15" t="s">
        <v>85</v>
      </c>
      <c r="AY402" s="176" t="s">
        <v>148</v>
      </c>
    </row>
    <row r="403" spans="1:65" s="2" customFormat="1" ht="24.2" customHeight="1">
      <c r="A403" s="33"/>
      <c r="B403" s="145"/>
      <c r="C403" s="146" t="s">
        <v>567</v>
      </c>
      <c r="D403" s="146" t="s">
        <v>150</v>
      </c>
      <c r="E403" s="147" t="s">
        <v>568</v>
      </c>
      <c r="F403" s="148" t="s">
        <v>569</v>
      </c>
      <c r="G403" s="149" t="s">
        <v>411</v>
      </c>
      <c r="H403" s="150">
        <v>6</v>
      </c>
      <c r="I403" s="151"/>
      <c r="J403" s="152">
        <f>ROUND(I403*H403,2)</f>
        <v>0</v>
      </c>
      <c r="K403" s="148" t="s">
        <v>154</v>
      </c>
      <c r="L403" s="34"/>
      <c r="M403" s="153" t="s">
        <v>1</v>
      </c>
      <c r="N403" s="154" t="s">
        <v>42</v>
      </c>
      <c r="O403" s="59"/>
      <c r="P403" s="155">
        <f>O403*H403</f>
        <v>0</v>
      </c>
      <c r="Q403" s="155">
        <v>0</v>
      </c>
      <c r="R403" s="155">
        <f>Q403*H403</f>
        <v>0</v>
      </c>
      <c r="S403" s="155">
        <v>0</v>
      </c>
      <c r="T403" s="156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7" t="s">
        <v>155</v>
      </c>
      <c r="AT403" s="157" t="s">
        <v>150</v>
      </c>
      <c r="AU403" s="157" t="s">
        <v>87</v>
      </c>
      <c r="AY403" s="18" t="s">
        <v>148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8" t="s">
        <v>85</v>
      </c>
      <c r="BK403" s="158">
        <f>ROUND(I403*H403,2)</f>
        <v>0</v>
      </c>
      <c r="BL403" s="18" t="s">
        <v>155</v>
      </c>
      <c r="BM403" s="157" t="s">
        <v>570</v>
      </c>
    </row>
    <row r="404" spans="1:65" s="14" customFormat="1" ht="11.25">
      <c r="B404" s="167"/>
      <c r="D404" s="160" t="s">
        <v>157</v>
      </c>
      <c r="E404" s="168" t="s">
        <v>1</v>
      </c>
      <c r="F404" s="169" t="s">
        <v>571</v>
      </c>
      <c r="H404" s="170">
        <v>6</v>
      </c>
      <c r="I404" s="171"/>
      <c r="L404" s="167"/>
      <c r="M404" s="172"/>
      <c r="N404" s="173"/>
      <c r="O404" s="173"/>
      <c r="P404" s="173"/>
      <c r="Q404" s="173"/>
      <c r="R404" s="173"/>
      <c r="S404" s="173"/>
      <c r="T404" s="174"/>
      <c r="AT404" s="168" t="s">
        <v>157</v>
      </c>
      <c r="AU404" s="168" t="s">
        <v>87</v>
      </c>
      <c r="AV404" s="14" t="s">
        <v>87</v>
      </c>
      <c r="AW404" s="14" t="s">
        <v>32</v>
      </c>
      <c r="AX404" s="14" t="s">
        <v>85</v>
      </c>
      <c r="AY404" s="168" t="s">
        <v>148</v>
      </c>
    </row>
    <row r="405" spans="1:65" s="2" customFormat="1" ht="21.75" customHeight="1">
      <c r="A405" s="33"/>
      <c r="B405" s="145"/>
      <c r="C405" s="183" t="s">
        <v>572</v>
      </c>
      <c r="D405" s="183" t="s">
        <v>187</v>
      </c>
      <c r="E405" s="184" t="s">
        <v>573</v>
      </c>
      <c r="F405" s="185" t="s">
        <v>574</v>
      </c>
      <c r="G405" s="186" t="s">
        <v>411</v>
      </c>
      <c r="H405" s="187">
        <v>1</v>
      </c>
      <c r="I405" s="188"/>
      <c r="J405" s="189">
        <f>ROUND(I405*H405,2)</f>
        <v>0</v>
      </c>
      <c r="K405" s="185" t="s">
        <v>154</v>
      </c>
      <c r="L405" s="190"/>
      <c r="M405" s="191" t="s">
        <v>1</v>
      </c>
      <c r="N405" s="192" t="s">
        <v>42</v>
      </c>
      <c r="O405" s="59"/>
      <c r="P405" s="155">
        <f>O405*H405</f>
        <v>0</v>
      </c>
      <c r="Q405" s="155">
        <v>6.0000000000000002E-5</v>
      </c>
      <c r="R405" s="155">
        <f>Q405*H405</f>
        <v>6.0000000000000002E-5</v>
      </c>
      <c r="S405" s="155">
        <v>0</v>
      </c>
      <c r="T405" s="156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57" t="s">
        <v>191</v>
      </c>
      <c r="AT405" s="157" t="s">
        <v>187</v>
      </c>
      <c r="AU405" s="157" t="s">
        <v>87</v>
      </c>
      <c r="AY405" s="18" t="s">
        <v>148</v>
      </c>
      <c r="BE405" s="158">
        <f>IF(N405="základní",J405,0)</f>
        <v>0</v>
      </c>
      <c r="BF405" s="158">
        <f>IF(N405="snížená",J405,0)</f>
        <v>0</v>
      </c>
      <c r="BG405" s="158">
        <f>IF(N405="zákl. přenesená",J405,0)</f>
        <v>0</v>
      </c>
      <c r="BH405" s="158">
        <f>IF(N405="sníž. přenesená",J405,0)</f>
        <v>0</v>
      </c>
      <c r="BI405" s="158">
        <f>IF(N405="nulová",J405,0)</f>
        <v>0</v>
      </c>
      <c r="BJ405" s="18" t="s">
        <v>85</v>
      </c>
      <c r="BK405" s="158">
        <f>ROUND(I405*H405,2)</f>
        <v>0</v>
      </c>
      <c r="BL405" s="18" t="s">
        <v>155</v>
      </c>
      <c r="BM405" s="157" t="s">
        <v>575</v>
      </c>
    </row>
    <row r="406" spans="1:65" s="2" customFormat="1" ht="21.75" customHeight="1">
      <c r="A406" s="33"/>
      <c r="B406" s="145"/>
      <c r="C406" s="183" t="s">
        <v>576</v>
      </c>
      <c r="D406" s="183" t="s">
        <v>187</v>
      </c>
      <c r="E406" s="184" t="s">
        <v>577</v>
      </c>
      <c r="F406" s="185" t="s">
        <v>578</v>
      </c>
      <c r="G406" s="186" t="s">
        <v>411</v>
      </c>
      <c r="H406" s="187">
        <v>5</v>
      </c>
      <c r="I406" s="188"/>
      <c r="J406" s="189">
        <f>ROUND(I406*H406,2)</f>
        <v>0</v>
      </c>
      <c r="K406" s="185" t="s">
        <v>154</v>
      </c>
      <c r="L406" s="190"/>
      <c r="M406" s="191" t="s">
        <v>1</v>
      </c>
      <c r="N406" s="192" t="s">
        <v>42</v>
      </c>
      <c r="O406" s="59"/>
      <c r="P406" s="155">
        <f>O406*H406</f>
        <v>0</v>
      </c>
      <c r="Q406" s="155">
        <v>4.0000000000000003E-5</v>
      </c>
      <c r="R406" s="155">
        <f>Q406*H406</f>
        <v>2.0000000000000001E-4</v>
      </c>
      <c r="S406" s="155">
        <v>0</v>
      </c>
      <c r="T406" s="156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7" t="s">
        <v>191</v>
      </c>
      <c r="AT406" s="157" t="s">
        <v>187</v>
      </c>
      <c r="AU406" s="157" t="s">
        <v>87</v>
      </c>
      <c r="AY406" s="18" t="s">
        <v>148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8" t="s">
        <v>85</v>
      </c>
      <c r="BK406" s="158">
        <f>ROUND(I406*H406,2)</f>
        <v>0</v>
      </c>
      <c r="BL406" s="18" t="s">
        <v>155</v>
      </c>
      <c r="BM406" s="157" t="s">
        <v>579</v>
      </c>
    </row>
    <row r="407" spans="1:65" s="2" customFormat="1" ht="24.2" customHeight="1">
      <c r="A407" s="33"/>
      <c r="B407" s="145"/>
      <c r="C407" s="146" t="s">
        <v>580</v>
      </c>
      <c r="D407" s="146" t="s">
        <v>150</v>
      </c>
      <c r="E407" s="147" t="s">
        <v>581</v>
      </c>
      <c r="F407" s="148" t="s">
        <v>582</v>
      </c>
      <c r="G407" s="149" t="s">
        <v>411</v>
      </c>
      <c r="H407" s="150">
        <v>6</v>
      </c>
      <c r="I407" s="151"/>
      <c r="J407" s="152">
        <f>ROUND(I407*H407,2)</f>
        <v>0</v>
      </c>
      <c r="K407" s="148" t="s">
        <v>154</v>
      </c>
      <c r="L407" s="34"/>
      <c r="M407" s="153" t="s">
        <v>1</v>
      </c>
      <c r="N407" s="154" t="s">
        <v>42</v>
      </c>
      <c r="O407" s="59"/>
      <c r="P407" s="155">
        <f>O407*H407</f>
        <v>0</v>
      </c>
      <c r="Q407" s="155">
        <v>0</v>
      </c>
      <c r="R407" s="155">
        <f>Q407*H407</f>
        <v>0</v>
      </c>
      <c r="S407" s="155">
        <v>0</v>
      </c>
      <c r="T407" s="156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7" t="s">
        <v>155</v>
      </c>
      <c r="AT407" s="157" t="s">
        <v>150</v>
      </c>
      <c r="AU407" s="157" t="s">
        <v>87</v>
      </c>
      <c r="AY407" s="18" t="s">
        <v>148</v>
      </c>
      <c r="BE407" s="158">
        <f>IF(N407="základní",J407,0)</f>
        <v>0</v>
      </c>
      <c r="BF407" s="158">
        <f>IF(N407="snížená",J407,0)</f>
        <v>0</v>
      </c>
      <c r="BG407" s="158">
        <f>IF(N407="zákl. přenesená",J407,0)</f>
        <v>0</v>
      </c>
      <c r="BH407" s="158">
        <f>IF(N407="sníž. přenesená",J407,0)</f>
        <v>0</v>
      </c>
      <c r="BI407" s="158">
        <f>IF(N407="nulová",J407,0)</f>
        <v>0</v>
      </c>
      <c r="BJ407" s="18" t="s">
        <v>85</v>
      </c>
      <c r="BK407" s="158">
        <f>ROUND(I407*H407,2)</f>
        <v>0</v>
      </c>
      <c r="BL407" s="18" t="s">
        <v>155</v>
      </c>
      <c r="BM407" s="157" t="s">
        <v>583</v>
      </c>
    </row>
    <row r="408" spans="1:65" s="2" customFormat="1" ht="16.5" customHeight="1">
      <c r="A408" s="33"/>
      <c r="B408" s="145"/>
      <c r="C408" s="183" t="s">
        <v>584</v>
      </c>
      <c r="D408" s="183" t="s">
        <v>187</v>
      </c>
      <c r="E408" s="184" t="s">
        <v>585</v>
      </c>
      <c r="F408" s="185" t="s">
        <v>586</v>
      </c>
      <c r="G408" s="186" t="s">
        <v>411</v>
      </c>
      <c r="H408" s="187">
        <v>6</v>
      </c>
      <c r="I408" s="188"/>
      <c r="J408" s="189">
        <f>ROUND(I408*H408,2)</f>
        <v>0</v>
      </c>
      <c r="K408" s="185" t="s">
        <v>154</v>
      </c>
      <c r="L408" s="190"/>
      <c r="M408" s="191" t="s">
        <v>1</v>
      </c>
      <c r="N408" s="192" t="s">
        <v>42</v>
      </c>
      <c r="O408" s="59"/>
      <c r="P408" s="155">
        <f>O408*H408</f>
        <v>0</v>
      </c>
      <c r="Q408" s="155">
        <v>5.0000000000000002E-5</v>
      </c>
      <c r="R408" s="155">
        <f>Q408*H408</f>
        <v>3.0000000000000003E-4</v>
      </c>
      <c r="S408" s="155">
        <v>0</v>
      </c>
      <c r="T408" s="156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57" t="s">
        <v>191</v>
      </c>
      <c r="AT408" s="157" t="s">
        <v>187</v>
      </c>
      <c r="AU408" s="157" t="s">
        <v>87</v>
      </c>
      <c r="AY408" s="18" t="s">
        <v>148</v>
      </c>
      <c r="BE408" s="158">
        <f>IF(N408="základní",J408,0)</f>
        <v>0</v>
      </c>
      <c r="BF408" s="158">
        <f>IF(N408="snížená",J408,0)</f>
        <v>0</v>
      </c>
      <c r="BG408" s="158">
        <f>IF(N408="zákl. přenesená",J408,0)</f>
        <v>0</v>
      </c>
      <c r="BH408" s="158">
        <f>IF(N408="sníž. přenesená",J408,0)</f>
        <v>0</v>
      </c>
      <c r="BI408" s="158">
        <f>IF(N408="nulová",J408,0)</f>
        <v>0</v>
      </c>
      <c r="BJ408" s="18" t="s">
        <v>85</v>
      </c>
      <c r="BK408" s="158">
        <f>ROUND(I408*H408,2)</f>
        <v>0</v>
      </c>
      <c r="BL408" s="18" t="s">
        <v>155</v>
      </c>
      <c r="BM408" s="157" t="s">
        <v>587</v>
      </c>
    </row>
    <row r="409" spans="1:65" s="14" customFormat="1" ht="11.25">
      <c r="B409" s="167"/>
      <c r="D409" s="160" t="s">
        <v>157</v>
      </c>
      <c r="F409" s="169" t="s">
        <v>588</v>
      </c>
      <c r="H409" s="170">
        <v>6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157</v>
      </c>
      <c r="AU409" s="168" t="s">
        <v>87</v>
      </c>
      <c r="AV409" s="14" t="s">
        <v>87</v>
      </c>
      <c r="AW409" s="14" t="s">
        <v>3</v>
      </c>
      <c r="AX409" s="14" t="s">
        <v>85</v>
      </c>
      <c r="AY409" s="168" t="s">
        <v>148</v>
      </c>
    </row>
    <row r="410" spans="1:65" s="12" customFormat="1" ht="22.9" customHeight="1">
      <c r="B410" s="132"/>
      <c r="D410" s="133" t="s">
        <v>76</v>
      </c>
      <c r="E410" s="143" t="s">
        <v>197</v>
      </c>
      <c r="F410" s="143" t="s">
        <v>589</v>
      </c>
      <c r="I410" s="135"/>
      <c r="J410" s="144">
        <f>BK410</f>
        <v>0</v>
      </c>
      <c r="L410" s="132"/>
      <c r="M410" s="137"/>
      <c r="N410" s="138"/>
      <c r="O410" s="138"/>
      <c r="P410" s="139">
        <f>SUM(P411:P512)</f>
        <v>0</v>
      </c>
      <c r="Q410" s="138"/>
      <c r="R410" s="139">
        <f>SUM(R411:R512)</f>
        <v>1.9429999999999999E-2</v>
      </c>
      <c r="S410" s="138"/>
      <c r="T410" s="140">
        <f>SUM(T411:T512)</f>
        <v>9.3918719999999993</v>
      </c>
      <c r="AR410" s="133" t="s">
        <v>85</v>
      </c>
      <c r="AT410" s="141" t="s">
        <v>76</v>
      </c>
      <c r="AU410" s="141" t="s">
        <v>85</v>
      </c>
      <c r="AY410" s="133" t="s">
        <v>148</v>
      </c>
      <c r="BK410" s="142">
        <f>SUM(BK411:BK512)</f>
        <v>0</v>
      </c>
    </row>
    <row r="411" spans="1:65" s="2" customFormat="1" ht="37.9" customHeight="1">
      <c r="A411" s="33"/>
      <c r="B411" s="145"/>
      <c r="C411" s="146" t="s">
        <v>590</v>
      </c>
      <c r="D411" s="146" t="s">
        <v>150</v>
      </c>
      <c r="E411" s="147" t="s">
        <v>591</v>
      </c>
      <c r="F411" s="148" t="s">
        <v>592</v>
      </c>
      <c r="G411" s="149" t="s">
        <v>153</v>
      </c>
      <c r="H411" s="150">
        <v>720</v>
      </c>
      <c r="I411" s="151"/>
      <c r="J411" s="152">
        <f>ROUND(I411*H411,2)</f>
        <v>0</v>
      </c>
      <c r="K411" s="148" t="s">
        <v>154</v>
      </c>
      <c r="L411" s="34"/>
      <c r="M411" s="153" t="s">
        <v>1</v>
      </c>
      <c r="N411" s="154" t="s">
        <v>42</v>
      </c>
      <c r="O411" s="59"/>
      <c r="P411" s="155">
        <f>O411*H411</f>
        <v>0</v>
      </c>
      <c r="Q411" s="155">
        <v>0</v>
      </c>
      <c r="R411" s="155">
        <f>Q411*H411</f>
        <v>0</v>
      </c>
      <c r="S411" s="155">
        <v>0</v>
      </c>
      <c r="T411" s="156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57" t="s">
        <v>155</v>
      </c>
      <c r="AT411" s="157" t="s">
        <v>150</v>
      </c>
      <c r="AU411" s="157" t="s">
        <v>87</v>
      </c>
      <c r="AY411" s="18" t="s">
        <v>148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8" t="s">
        <v>85</v>
      </c>
      <c r="BK411" s="158">
        <f>ROUND(I411*H411,2)</f>
        <v>0</v>
      </c>
      <c r="BL411" s="18" t="s">
        <v>155</v>
      </c>
      <c r="BM411" s="157" t="s">
        <v>593</v>
      </c>
    </row>
    <row r="412" spans="1:65" s="13" customFormat="1" ht="11.25">
      <c r="B412" s="159"/>
      <c r="D412" s="160" t="s">
        <v>157</v>
      </c>
      <c r="E412" s="161" t="s">
        <v>1</v>
      </c>
      <c r="F412" s="162" t="s">
        <v>594</v>
      </c>
      <c r="H412" s="161" t="s">
        <v>1</v>
      </c>
      <c r="I412" s="163"/>
      <c r="L412" s="159"/>
      <c r="M412" s="164"/>
      <c r="N412" s="165"/>
      <c r="O412" s="165"/>
      <c r="P412" s="165"/>
      <c r="Q412" s="165"/>
      <c r="R412" s="165"/>
      <c r="S412" s="165"/>
      <c r="T412" s="166"/>
      <c r="AT412" s="161" t="s">
        <v>157</v>
      </c>
      <c r="AU412" s="161" t="s">
        <v>87</v>
      </c>
      <c r="AV412" s="13" t="s">
        <v>85</v>
      </c>
      <c r="AW412" s="13" t="s">
        <v>32</v>
      </c>
      <c r="AX412" s="13" t="s">
        <v>77</v>
      </c>
      <c r="AY412" s="161" t="s">
        <v>148</v>
      </c>
    </row>
    <row r="413" spans="1:65" s="14" customFormat="1" ht="11.25">
      <c r="B413" s="167"/>
      <c r="D413" s="160" t="s">
        <v>157</v>
      </c>
      <c r="E413" s="168" t="s">
        <v>1</v>
      </c>
      <c r="F413" s="169" t="s">
        <v>595</v>
      </c>
      <c r="H413" s="170">
        <v>192</v>
      </c>
      <c r="I413" s="171"/>
      <c r="L413" s="167"/>
      <c r="M413" s="172"/>
      <c r="N413" s="173"/>
      <c r="O413" s="173"/>
      <c r="P413" s="173"/>
      <c r="Q413" s="173"/>
      <c r="R413" s="173"/>
      <c r="S413" s="173"/>
      <c r="T413" s="174"/>
      <c r="AT413" s="168" t="s">
        <v>157</v>
      </c>
      <c r="AU413" s="168" t="s">
        <v>87</v>
      </c>
      <c r="AV413" s="14" t="s">
        <v>87</v>
      </c>
      <c r="AW413" s="14" t="s">
        <v>32</v>
      </c>
      <c r="AX413" s="14" t="s">
        <v>77</v>
      </c>
      <c r="AY413" s="168" t="s">
        <v>148</v>
      </c>
    </row>
    <row r="414" spans="1:65" s="14" customFormat="1" ht="11.25">
      <c r="B414" s="167"/>
      <c r="D414" s="160" t="s">
        <v>157</v>
      </c>
      <c r="E414" s="168" t="s">
        <v>1</v>
      </c>
      <c r="F414" s="169" t="s">
        <v>596</v>
      </c>
      <c r="H414" s="170">
        <v>128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8" t="s">
        <v>157</v>
      </c>
      <c r="AU414" s="168" t="s">
        <v>87</v>
      </c>
      <c r="AV414" s="14" t="s">
        <v>87</v>
      </c>
      <c r="AW414" s="14" t="s">
        <v>32</v>
      </c>
      <c r="AX414" s="14" t="s">
        <v>77</v>
      </c>
      <c r="AY414" s="168" t="s">
        <v>148</v>
      </c>
    </row>
    <row r="415" spans="1:65" s="14" customFormat="1" ht="11.25">
      <c r="B415" s="167"/>
      <c r="D415" s="160" t="s">
        <v>157</v>
      </c>
      <c r="E415" s="168" t="s">
        <v>1</v>
      </c>
      <c r="F415" s="169" t="s">
        <v>597</v>
      </c>
      <c r="H415" s="170">
        <v>272</v>
      </c>
      <c r="I415" s="171"/>
      <c r="L415" s="167"/>
      <c r="M415" s="172"/>
      <c r="N415" s="173"/>
      <c r="O415" s="173"/>
      <c r="P415" s="173"/>
      <c r="Q415" s="173"/>
      <c r="R415" s="173"/>
      <c r="S415" s="173"/>
      <c r="T415" s="174"/>
      <c r="AT415" s="168" t="s">
        <v>157</v>
      </c>
      <c r="AU415" s="168" t="s">
        <v>87</v>
      </c>
      <c r="AV415" s="14" t="s">
        <v>87</v>
      </c>
      <c r="AW415" s="14" t="s">
        <v>32</v>
      </c>
      <c r="AX415" s="14" t="s">
        <v>77</v>
      </c>
      <c r="AY415" s="168" t="s">
        <v>148</v>
      </c>
    </row>
    <row r="416" spans="1:65" s="14" customFormat="1" ht="11.25">
      <c r="B416" s="167"/>
      <c r="D416" s="160" t="s">
        <v>157</v>
      </c>
      <c r="E416" s="168" t="s">
        <v>1</v>
      </c>
      <c r="F416" s="169" t="s">
        <v>596</v>
      </c>
      <c r="H416" s="170">
        <v>128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8" t="s">
        <v>157</v>
      </c>
      <c r="AU416" s="168" t="s">
        <v>87</v>
      </c>
      <c r="AV416" s="14" t="s">
        <v>87</v>
      </c>
      <c r="AW416" s="14" t="s">
        <v>32</v>
      </c>
      <c r="AX416" s="14" t="s">
        <v>77</v>
      </c>
      <c r="AY416" s="168" t="s">
        <v>148</v>
      </c>
    </row>
    <row r="417" spans="1:65" s="15" customFormat="1" ht="11.25">
      <c r="B417" s="175"/>
      <c r="D417" s="160" t="s">
        <v>157</v>
      </c>
      <c r="E417" s="176" t="s">
        <v>96</v>
      </c>
      <c r="F417" s="177" t="s">
        <v>160</v>
      </c>
      <c r="H417" s="178">
        <v>720</v>
      </c>
      <c r="I417" s="179"/>
      <c r="L417" s="175"/>
      <c r="M417" s="180"/>
      <c r="N417" s="181"/>
      <c r="O417" s="181"/>
      <c r="P417" s="181"/>
      <c r="Q417" s="181"/>
      <c r="R417" s="181"/>
      <c r="S417" s="181"/>
      <c r="T417" s="182"/>
      <c r="AT417" s="176" t="s">
        <v>157</v>
      </c>
      <c r="AU417" s="176" t="s">
        <v>87</v>
      </c>
      <c r="AV417" s="15" t="s">
        <v>155</v>
      </c>
      <c r="AW417" s="15" t="s">
        <v>32</v>
      </c>
      <c r="AX417" s="15" t="s">
        <v>85</v>
      </c>
      <c r="AY417" s="176" t="s">
        <v>148</v>
      </c>
    </row>
    <row r="418" spans="1:65" s="2" customFormat="1" ht="33" customHeight="1">
      <c r="A418" s="33"/>
      <c r="B418" s="145"/>
      <c r="C418" s="146" t="s">
        <v>598</v>
      </c>
      <c r="D418" s="146" t="s">
        <v>150</v>
      </c>
      <c r="E418" s="147" t="s">
        <v>599</v>
      </c>
      <c r="F418" s="148" t="s">
        <v>600</v>
      </c>
      <c r="G418" s="149" t="s">
        <v>153</v>
      </c>
      <c r="H418" s="150">
        <v>86400</v>
      </c>
      <c r="I418" s="151"/>
      <c r="J418" s="152">
        <f>ROUND(I418*H418,2)</f>
        <v>0</v>
      </c>
      <c r="K418" s="148" t="s">
        <v>154</v>
      </c>
      <c r="L418" s="34"/>
      <c r="M418" s="153" t="s">
        <v>1</v>
      </c>
      <c r="N418" s="154" t="s">
        <v>42</v>
      </c>
      <c r="O418" s="59"/>
      <c r="P418" s="155">
        <f>O418*H418</f>
        <v>0</v>
      </c>
      <c r="Q418" s="155">
        <v>0</v>
      </c>
      <c r="R418" s="155">
        <f>Q418*H418</f>
        <v>0</v>
      </c>
      <c r="S418" s="155">
        <v>0</v>
      </c>
      <c r="T418" s="156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7" t="s">
        <v>155</v>
      </c>
      <c r="AT418" s="157" t="s">
        <v>150</v>
      </c>
      <c r="AU418" s="157" t="s">
        <v>87</v>
      </c>
      <c r="AY418" s="18" t="s">
        <v>148</v>
      </c>
      <c r="BE418" s="158">
        <f>IF(N418="základní",J418,0)</f>
        <v>0</v>
      </c>
      <c r="BF418" s="158">
        <f>IF(N418="snížená",J418,0)</f>
        <v>0</v>
      </c>
      <c r="BG418" s="158">
        <f>IF(N418="zákl. přenesená",J418,0)</f>
        <v>0</v>
      </c>
      <c r="BH418" s="158">
        <f>IF(N418="sníž. přenesená",J418,0)</f>
        <v>0</v>
      </c>
      <c r="BI418" s="158">
        <f>IF(N418="nulová",J418,0)</f>
        <v>0</v>
      </c>
      <c r="BJ418" s="18" t="s">
        <v>85</v>
      </c>
      <c r="BK418" s="158">
        <f>ROUND(I418*H418,2)</f>
        <v>0</v>
      </c>
      <c r="BL418" s="18" t="s">
        <v>155</v>
      </c>
      <c r="BM418" s="157" t="s">
        <v>601</v>
      </c>
    </row>
    <row r="419" spans="1:65" s="14" customFormat="1" ht="11.25">
      <c r="B419" s="167"/>
      <c r="D419" s="160" t="s">
        <v>157</v>
      </c>
      <c r="E419" s="168" t="s">
        <v>1</v>
      </c>
      <c r="F419" s="169" t="s">
        <v>602</v>
      </c>
      <c r="H419" s="170">
        <v>86400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8" t="s">
        <v>157</v>
      </c>
      <c r="AU419" s="168" t="s">
        <v>87</v>
      </c>
      <c r="AV419" s="14" t="s">
        <v>87</v>
      </c>
      <c r="AW419" s="14" t="s">
        <v>32</v>
      </c>
      <c r="AX419" s="14" t="s">
        <v>85</v>
      </c>
      <c r="AY419" s="168" t="s">
        <v>148</v>
      </c>
    </row>
    <row r="420" spans="1:65" s="2" customFormat="1" ht="37.9" customHeight="1">
      <c r="A420" s="33"/>
      <c r="B420" s="145"/>
      <c r="C420" s="146" t="s">
        <v>603</v>
      </c>
      <c r="D420" s="146" t="s">
        <v>150</v>
      </c>
      <c r="E420" s="147" t="s">
        <v>604</v>
      </c>
      <c r="F420" s="148" t="s">
        <v>605</v>
      </c>
      <c r="G420" s="149" t="s">
        <v>153</v>
      </c>
      <c r="H420" s="150">
        <v>720</v>
      </c>
      <c r="I420" s="151"/>
      <c r="J420" s="152">
        <f>ROUND(I420*H420,2)</f>
        <v>0</v>
      </c>
      <c r="K420" s="148" t="s">
        <v>154</v>
      </c>
      <c r="L420" s="34"/>
      <c r="M420" s="153" t="s">
        <v>1</v>
      </c>
      <c r="N420" s="154" t="s">
        <v>42</v>
      </c>
      <c r="O420" s="59"/>
      <c r="P420" s="155">
        <f>O420*H420</f>
        <v>0</v>
      </c>
      <c r="Q420" s="155">
        <v>0</v>
      </c>
      <c r="R420" s="155">
        <f>Q420*H420</f>
        <v>0</v>
      </c>
      <c r="S420" s="155">
        <v>0</v>
      </c>
      <c r="T420" s="156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57" t="s">
        <v>155</v>
      </c>
      <c r="AT420" s="157" t="s">
        <v>150</v>
      </c>
      <c r="AU420" s="157" t="s">
        <v>87</v>
      </c>
      <c r="AY420" s="18" t="s">
        <v>148</v>
      </c>
      <c r="BE420" s="158">
        <f>IF(N420="základní",J420,0)</f>
        <v>0</v>
      </c>
      <c r="BF420" s="158">
        <f>IF(N420="snížená",J420,0)</f>
        <v>0</v>
      </c>
      <c r="BG420" s="158">
        <f>IF(N420="zákl. přenesená",J420,0)</f>
        <v>0</v>
      </c>
      <c r="BH420" s="158">
        <f>IF(N420="sníž. přenesená",J420,0)</f>
        <v>0</v>
      </c>
      <c r="BI420" s="158">
        <f>IF(N420="nulová",J420,0)</f>
        <v>0</v>
      </c>
      <c r="BJ420" s="18" t="s">
        <v>85</v>
      </c>
      <c r="BK420" s="158">
        <f>ROUND(I420*H420,2)</f>
        <v>0</v>
      </c>
      <c r="BL420" s="18" t="s">
        <v>155</v>
      </c>
      <c r="BM420" s="157" t="s">
        <v>606</v>
      </c>
    </row>
    <row r="421" spans="1:65" s="14" customFormat="1" ht="11.25">
      <c r="B421" s="167"/>
      <c r="D421" s="160" t="s">
        <v>157</v>
      </c>
      <c r="E421" s="168" t="s">
        <v>1</v>
      </c>
      <c r="F421" s="169" t="s">
        <v>96</v>
      </c>
      <c r="H421" s="170">
        <v>720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8" t="s">
        <v>157</v>
      </c>
      <c r="AU421" s="168" t="s">
        <v>87</v>
      </c>
      <c r="AV421" s="14" t="s">
        <v>87</v>
      </c>
      <c r="AW421" s="14" t="s">
        <v>32</v>
      </c>
      <c r="AX421" s="14" t="s">
        <v>85</v>
      </c>
      <c r="AY421" s="168" t="s">
        <v>148</v>
      </c>
    </row>
    <row r="422" spans="1:65" s="2" customFormat="1" ht="16.5" customHeight="1">
      <c r="A422" s="33"/>
      <c r="B422" s="145"/>
      <c r="C422" s="146" t="s">
        <v>607</v>
      </c>
      <c r="D422" s="146" t="s">
        <v>150</v>
      </c>
      <c r="E422" s="147" t="s">
        <v>608</v>
      </c>
      <c r="F422" s="148" t="s">
        <v>609</v>
      </c>
      <c r="G422" s="149" t="s">
        <v>153</v>
      </c>
      <c r="H422" s="150">
        <v>720</v>
      </c>
      <c r="I422" s="151"/>
      <c r="J422" s="152">
        <f>ROUND(I422*H422,2)</f>
        <v>0</v>
      </c>
      <c r="K422" s="148" t="s">
        <v>154</v>
      </c>
      <c r="L422" s="34"/>
      <c r="M422" s="153" t="s">
        <v>1</v>
      </c>
      <c r="N422" s="154" t="s">
        <v>42</v>
      </c>
      <c r="O422" s="59"/>
      <c r="P422" s="155">
        <f>O422*H422</f>
        <v>0</v>
      </c>
      <c r="Q422" s="155">
        <v>0</v>
      </c>
      <c r="R422" s="155">
        <f>Q422*H422</f>
        <v>0</v>
      </c>
      <c r="S422" s="155">
        <v>0</v>
      </c>
      <c r="T422" s="156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57" t="s">
        <v>155</v>
      </c>
      <c r="AT422" s="157" t="s">
        <v>150</v>
      </c>
      <c r="AU422" s="157" t="s">
        <v>87</v>
      </c>
      <c r="AY422" s="18" t="s">
        <v>148</v>
      </c>
      <c r="BE422" s="158">
        <f>IF(N422="základní",J422,0)</f>
        <v>0</v>
      </c>
      <c r="BF422" s="158">
        <f>IF(N422="snížená",J422,0)</f>
        <v>0</v>
      </c>
      <c r="BG422" s="158">
        <f>IF(N422="zákl. přenesená",J422,0)</f>
        <v>0</v>
      </c>
      <c r="BH422" s="158">
        <f>IF(N422="sníž. přenesená",J422,0)</f>
        <v>0</v>
      </c>
      <c r="BI422" s="158">
        <f>IF(N422="nulová",J422,0)</f>
        <v>0</v>
      </c>
      <c r="BJ422" s="18" t="s">
        <v>85</v>
      </c>
      <c r="BK422" s="158">
        <f>ROUND(I422*H422,2)</f>
        <v>0</v>
      </c>
      <c r="BL422" s="18" t="s">
        <v>155</v>
      </c>
      <c r="BM422" s="157" t="s">
        <v>610</v>
      </c>
    </row>
    <row r="423" spans="1:65" s="14" customFormat="1" ht="11.25">
      <c r="B423" s="167"/>
      <c r="D423" s="160" t="s">
        <v>157</v>
      </c>
      <c r="E423" s="168" t="s">
        <v>1</v>
      </c>
      <c r="F423" s="169" t="s">
        <v>96</v>
      </c>
      <c r="H423" s="170">
        <v>720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157</v>
      </c>
      <c r="AU423" s="168" t="s">
        <v>87</v>
      </c>
      <c r="AV423" s="14" t="s">
        <v>87</v>
      </c>
      <c r="AW423" s="14" t="s">
        <v>32</v>
      </c>
      <c r="AX423" s="14" t="s">
        <v>85</v>
      </c>
      <c r="AY423" s="168" t="s">
        <v>148</v>
      </c>
    </row>
    <row r="424" spans="1:65" s="2" customFormat="1" ht="21.75" customHeight="1">
      <c r="A424" s="33"/>
      <c r="B424" s="145"/>
      <c r="C424" s="146" t="s">
        <v>611</v>
      </c>
      <c r="D424" s="146" t="s">
        <v>150</v>
      </c>
      <c r="E424" s="147" t="s">
        <v>612</v>
      </c>
      <c r="F424" s="148" t="s">
        <v>613</v>
      </c>
      <c r="G424" s="149" t="s">
        <v>153</v>
      </c>
      <c r="H424" s="150">
        <v>86400</v>
      </c>
      <c r="I424" s="151"/>
      <c r="J424" s="152">
        <f>ROUND(I424*H424,2)</f>
        <v>0</v>
      </c>
      <c r="K424" s="148" t="s">
        <v>154</v>
      </c>
      <c r="L424" s="34"/>
      <c r="M424" s="153" t="s">
        <v>1</v>
      </c>
      <c r="N424" s="154" t="s">
        <v>42</v>
      </c>
      <c r="O424" s="59"/>
      <c r="P424" s="155">
        <f>O424*H424</f>
        <v>0</v>
      </c>
      <c r="Q424" s="155">
        <v>0</v>
      </c>
      <c r="R424" s="155">
        <f>Q424*H424</f>
        <v>0</v>
      </c>
      <c r="S424" s="155">
        <v>0</v>
      </c>
      <c r="T424" s="156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7" t="s">
        <v>155</v>
      </c>
      <c r="AT424" s="157" t="s">
        <v>150</v>
      </c>
      <c r="AU424" s="157" t="s">
        <v>87</v>
      </c>
      <c r="AY424" s="18" t="s">
        <v>148</v>
      </c>
      <c r="BE424" s="158">
        <f>IF(N424="základní",J424,0)</f>
        <v>0</v>
      </c>
      <c r="BF424" s="158">
        <f>IF(N424="snížená",J424,0)</f>
        <v>0</v>
      </c>
      <c r="BG424" s="158">
        <f>IF(N424="zákl. přenesená",J424,0)</f>
        <v>0</v>
      </c>
      <c r="BH424" s="158">
        <f>IF(N424="sníž. přenesená",J424,0)</f>
        <v>0</v>
      </c>
      <c r="BI424" s="158">
        <f>IF(N424="nulová",J424,0)</f>
        <v>0</v>
      </c>
      <c r="BJ424" s="18" t="s">
        <v>85</v>
      </c>
      <c r="BK424" s="158">
        <f>ROUND(I424*H424,2)</f>
        <v>0</v>
      </c>
      <c r="BL424" s="18" t="s">
        <v>155</v>
      </c>
      <c r="BM424" s="157" t="s">
        <v>614</v>
      </c>
    </row>
    <row r="425" spans="1:65" s="14" customFormat="1" ht="11.25">
      <c r="B425" s="167"/>
      <c r="D425" s="160" t="s">
        <v>157</v>
      </c>
      <c r="E425" s="168" t="s">
        <v>1</v>
      </c>
      <c r="F425" s="169" t="s">
        <v>602</v>
      </c>
      <c r="H425" s="170">
        <v>86400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8" t="s">
        <v>157</v>
      </c>
      <c r="AU425" s="168" t="s">
        <v>87</v>
      </c>
      <c r="AV425" s="14" t="s">
        <v>87</v>
      </c>
      <c r="AW425" s="14" t="s">
        <v>32</v>
      </c>
      <c r="AX425" s="14" t="s">
        <v>85</v>
      </c>
      <c r="AY425" s="168" t="s">
        <v>148</v>
      </c>
    </row>
    <row r="426" spans="1:65" s="2" customFormat="1" ht="21.75" customHeight="1">
      <c r="A426" s="33"/>
      <c r="B426" s="145"/>
      <c r="C426" s="146" t="s">
        <v>615</v>
      </c>
      <c r="D426" s="146" t="s">
        <v>150</v>
      </c>
      <c r="E426" s="147" t="s">
        <v>616</v>
      </c>
      <c r="F426" s="148" t="s">
        <v>617</v>
      </c>
      <c r="G426" s="149" t="s">
        <v>153</v>
      </c>
      <c r="H426" s="150">
        <v>720</v>
      </c>
      <c r="I426" s="151"/>
      <c r="J426" s="152">
        <f>ROUND(I426*H426,2)</f>
        <v>0</v>
      </c>
      <c r="K426" s="148" t="s">
        <v>154</v>
      </c>
      <c r="L426" s="34"/>
      <c r="M426" s="153" t="s">
        <v>1</v>
      </c>
      <c r="N426" s="154" t="s">
        <v>42</v>
      </c>
      <c r="O426" s="59"/>
      <c r="P426" s="155">
        <f>O426*H426</f>
        <v>0</v>
      </c>
      <c r="Q426" s="155">
        <v>0</v>
      </c>
      <c r="R426" s="155">
        <f>Q426*H426</f>
        <v>0</v>
      </c>
      <c r="S426" s="155">
        <v>0</v>
      </c>
      <c r="T426" s="156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7" t="s">
        <v>155</v>
      </c>
      <c r="AT426" s="157" t="s">
        <v>150</v>
      </c>
      <c r="AU426" s="157" t="s">
        <v>87</v>
      </c>
      <c r="AY426" s="18" t="s">
        <v>148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8" t="s">
        <v>85</v>
      </c>
      <c r="BK426" s="158">
        <f>ROUND(I426*H426,2)</f>
        <v>0</v>
      </c>
      <c r="BL426" s="18" t="s">
        <v>155</v>
      </c>
      <c r="BM426" s="157" t="s">
        <v>618</v>
      </c>
    </row>
    <row r="427" spans="1:65" s="14" customFormat="1" ht="11.25">
      <c r="B427" s="167"/>
      <c r="D427" s="160" t="s">
        <v>157</v>
      </c>
      <c r="E427" s="168" t="s">
        <v>1</v>
      </c>
      <c r="F427" s="169" t="s">
        <v>96</v>
      </c>
      <c r="H427" s="170">
        <v>720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8" t="s">
        <v>157</v>
      </c>
      <c r="AU427" s="168" t="s">
        <v>87</v>
      </c>
      <c r="AV427" s="14" t="s">
        <v>87</v>
      </c>
      <c r="AW427" s="14" t="s">
        <v>32</v>
      </c>
      <c r="AX427" s="14" t="s">
        <v>85</v>
      </c>
      <c r="AY427" s="168" t="s">
        <v>148</v>
      </c>
    </row>
    <row r="428" spans="1:65" s="2" customFormat="1" ht="16.5" customHeight="1">
      <c r="A428" s="33"/>
      <c r="B428" s="145"/>
      <c r="C428" s="146" t="s">
        <v>619</v>
      </c>
      <c r="D428" s="146" t="s">
        <v>150</v>
      </c>
      <c r="E428" s="147" t="s">
        <v>620</v>
      </c>
      <c r="F428" s="148" t="s">
        <v>621</v>
      </c>
      <c r="G428" s="149" t="s">
        <v>235</v>
      </c>
      <c r="H428" s="150">
        <v>32</v>
      </c>
      <c r="I428" s="151"/>
      <c r="J428" s="152">
        <f>ROUND(I428*H428,2)</f>
        <v>0</v>
      </c>
      <c r="K428" s="148" t="s">
        <v>154</v>
      </c>
      <c r="L428" s="34"/>
      <c r="M428" s="153" t="s">
        <v>1</v>
      </c>
      <c r="N428" s="154" t="s">
        <v>42</v>
      </c>
      <c r="O428" s="59"/>
      <c r="P428" s="155">
        <f>O428*H428</f>
        <v>0</v>
      </c>
      <c r="Q428" s="155">
        <v>0</v>
      </c>
      <c r="R428" s="155">
        <f>Q428*H428</f>
        <v>0</v>
      </c>
      <c r="S428" s="155">
        <v>0</v>
      </c>
      <c r="T428" s="156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7" t="s">
        <v>155</v>
      </c>
      <c r="AT428" s="157" t="s">
        <v>150</v>
      </c>
      <c r="AU428" s="157" t="s">
        <v>87</v>
      </c>
      <c r="AY428" s="18" t="s">
        <v>148</v>
      </c>
      <c r="BE428" s="158">
        <f>IF(N428="základní",J428,0)</f>
        <v>0</v>
      </c>
      <c r="BF428" s="158">
        <f>IF(N428="snížená",J428,0)</f>
        <v>0</v>
      </c>
      <c r="BG428" s="158">
        <f>IF(N428="zákl. přenesená",J428,0)</f>
        <v>0</v>
      </c>
      <c r="BH428" s="158">
        <f>IF(N428="sníž. přenesená",J428,0)</f>
        <v>0</v>
      </c>
      <c r="BI428" s="158">
        <f>IF(N428="nulová",J428,0)</f>
        <v>0</v>
      </c>
      <c r="BJ428" s="18" t="s">
        <v>85</v>
      </c>
      <c r="BK428" s="158">
        <f>ROUND(I428*H428,2)</f>
        <v>0</v>
      </c>
      <c r="BL428" s="18" t="s">
        <v>155</v>
      </c>
      <c r="BM428" s="157" t="s">
        <v>622</v>
      </c>
    </row>
    <row r="429" spans="1:65" s="13" customFormat="1" ht="11.25">
      <c r="B429" s="159"/>
      <c r="D429" s="160" t="s">
        <v>157</v>
      </c>
      <c r="E429" s="161" t="s">
        <v>1</v>
      </c>
      <c r="F429" s="162" t="s">
        <v>623</v>
      </c>
      <c r="H429" s="161" t="s">
        <v>1</v>
      </c>
      <c r="I429" s="163"/>
      <c r="L429" s="159"/>
      <c r="M429" s="164"/>
      <c r="N429" s="165"/>
      <c r="O429" s="165"/>
      <c r="P429" s="165"/>
      <c r="Q429" s="165"/>
      <c r="R429" s="165"/>
      <c r="S429" s="165"/>
      <c r="T429" s="166"/>
      <c r="AT429" s="161" t="s">
        <v>157</v>
      </c>
      <c r="AU429" s="161" t="s">
        <v>87</v>
      </c>
      <c r="AV429" s="13" t="s">
        <v>85</v>
      </c>
      <c r="AW429" s="13" t="s">
        <v>32</v>
      </c>
      <c r="AX429" s="13" t="s">
        <v>77</v>
      </c>
      <c r="AY429" s="161" t="s">
        <v>148</v>
      </c>
    </row>
    <row r="430" spans="1:65" s="14" customFormat="1" ht="11.25">
      <c r="B430" s="167"/>
      <c r="D430" s="160" t="s">
        <v>157</v>
      </c>
      <c r="E430" s="168" t="s">
        <v>1</v>
      </c>
      <c r="F430" s="169" t="s">
        <v>349</v>
      </c>
      <c r="H430" s="170">
        <v>32</v>
      </c>
      <c r="I430" s="171"/>
      <c r="L430" s="167"/>
      <c r="M430" s="172"/>
      <c r="N430" s="173"/>
      <c r="O430" s="173"/>
      <c r="P430" s="173"/>
      <c r="Q430" s="173"/>
      <c r="R430" s="173"/>
      <c r="S430" s="173"/>
      <c r="T430" s="174"/>
      <c r="AT430" s="168" t="s">
        <v>157</v>
      </c>
      <c r="AU430" s="168" t="s">
        <v>87</v>
      </c>
      <c r="AV430" s="14" t="s">
        <v>87</v>
      </c>
      <c r="AW430" s="14" t="s">
        <v>32</v>
      </c>
      <c r="AX430" s="14" t="s">
        <v>77</v>
      </c>
      <c r="AY430" s="168" t="s">
        <v>148</v>
      </c>
    </row>
    <row r="431" spans="1:65" s="15" customFormat="1" ht="11.25">
      <c r="B431" s="175"/>
      <c r="D431" s="160" t="s">
        <v>157</v>
      </c>
      <c r="E431" s="176" t="s">
        <v>1</v>
      </c>
      <c r="F431" s="177" t="s">
        <v>160</v>
      </c>
      <c r="H431" s="178">
        <v>32</v>
      </c>
      <c r="I431" s="179"/>
      <c r="L431" s="175"/>
      <c r="M431" s="180"/>
      <c r="N431" s="181"/>
      <c r="O431" s="181"/>
      <c r="P431" s="181"/>
      <c r="Q431" s="181"/>
      <c r="R431" s="181"/>
      <c r="S431" s="181"/>
      <c r="T431" s="182"/>
      <c r="AT431" s="176" t="s">
        <v>157</v>
      </c>
      <c r="AU431" s="176" t="s">
        <v>87</v>
      </c>
      <c r="AV431" s="15" t="s">
        <v>155</v>
      </c>
      <c r="AW431" s="15" t="s">
        <v>32</v>
      </c>
      <c r="AX431" s="15" t="s">
        <v>85</v>
      </c>
      <c r="AY431" s="176" t="s">
        <v>148</v>
      </c>
    </row>
    <row r="432" spans="1:65" s="2" customFormat="1" ht="24.2" customHeight="1">
      <c r="A432" s="33"/>
      <c r="B432" s="145"/>
      <c r="C432" s="146" t="s">
        <v>624</v>
      </c>
      <c r="D432" s="146" t="s">
        <v>150</v>
      </c>
      <c r="E432" s="147" t="s">
        <v>625</v>
      </c>
      <c r="F432" s="148" t="s">
        <v>626</v>
      </c>
      <c r="G432" s="149" t="s">
        <v>235</v>
      </c>
      <c r="H432" s="150">
        <v>3840</v>
      </c>
      <c r="I432" s="151"/>
      <c r="J432" s="152">
        <f>ROUND(I432*H432,2)</f>
        <v>0</v>
      </c>
      <c r="K432" s="148" t="s">
        <v>154</v>
      </c>
      <c r="L432" s="34"/>
      <c r="M432" s="153" t="s">
        <v>1</v>
      </c>
      <c r="N432" s="154" t="s">
        <v>42</v>
      </c>
      <c r="O432" s="59"/>
      <c r="P432" s="155">
        <f>O432*H432</f>
        <v>0</v>
      </c>
      <c r="Q432" s="155">
        <v>0</v>
      </c>
      <c r="R432" s="155">
        <f>Q432*H432</f>
        <v>0</v>
      </c>
      <c r="S432" s="155">
        <v>0</v>
      </c>
      <c r="T432" s="156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57" t="s">
        <v>155</v>
      </c>
      <c r="AT432" s="157" t="s">
        <v>150</v>
      </c>
      <c r="AU432" s="157" t="s">
        <v>87</v>
      </c>
      <c r="AY432" s="18" t="s">
        <v>148</v>
      </c>
      <c r="BE432" s="158">
        <f>IF(N432="základní",J432,0)</f>
        <v>0</v>
      </c>
      <c r="BF432" s="158">
        <f>IF(N432="snížená",J432,0)</f>
        <v>0</v>
      </c>
      <c r="BG432" s="158">
        <f>IF(N432="zákl. přenesená",J432,0)</f>
        <v>0</v>
      </c>
      <c r="BH432" s="158">
        <f>IF(N432="sníž. přenesená",J432,0)</f>
        <v>0</v>
      </c>
      <c r="BI432" s="158">
        <f>IF(N432="nulová",J432,0)</f>
        <v>0</v>
      </c>
      <c r="BJ432" s="18" t="s">
        <v>85</v>
      </c>
      <c r="BK432" s="158">
        <f>ROUND(I432*H432,2)</f>
        <v>0</v>
      </c>
      <c r="BL432" s="18" t="s">
        <v>155</v>
      </c>
      <c r="BM432" s="157" t="s">
        <v>627</v>
      </c>
    </row>
    <row r="433" spans="1:65" s="14" customFormat="1" ht="11.25">
      <c r="B433" s="167"/>
      <c r="D433" s="160" t="s">
        <v>157</v>
      </c>
      <c r="E433" s="168" t="s">
        <v>1</v>
      </c>
      <c r="F433" s="169" t="s">
        <v>628</v>
      </c>
      <c r="H433" s="170">
        <v>3840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8" t="s">
        <v>157</v>
      </c>
      <c r="AU433" s="168" t="s">
        <v>87</v>
      </c>
      <c r="AV433" s="14" t="s">
        <v>87</v>
      </c>
      <c r="AW433" s="14" t="s">
        <v>32</v>
      </c>
      <c r="AX433" s="14" t="s">
        <v>85</v>
      </c>
      <c r="AY433" s="168" t="s">
        <v>148</v>
      </c>
    </row>
    <row r="434" spans="1:65" s="2" customFormat="1" ht="16.5" customHeight="1">
      <c r="A434" s="33"/>
      <c r="B434" s="145"/>
      <c r="C434" s="146" t="s">
        <v>629</v>
      </c>
      <c r="D434" s="146" t="s">
        <v>150</v>
      </c>
      <c r="E434" s="147" t="s">
        <v>630</v>
      </c>
      <c r="F434" s="148" t="s">
        <v>631</v>
      </c>
      <c r="G434" s="149" t="s">
        <v>235</v>
      </c>
      <c r="H434" s="150">
        <v>32</v>
      </c>
      <c r="I434" s="151"/>
      <c r="J434" s="152">
        <f>ROUND(I434*H434,2)</f>
        <v>0</v>
      </c>
      <c r="K434" s="148" t="s">
        <v>154</v>
      </c>
      <c r="L434" s="34"/>
      <c r="M434" s="153" t="s">
        <v>1</v>
      </c>
      <c r="N434" s="154" t="s">
        <v>42</v>
      </c>
      <c r="O434" s="59"/>
      <c r="P434" s="155">
        <f>O434*H434</f>
        <v>0</v>
      </c>
      <c r="Q434" s="155">
        <v>0</v>
      </c>
      <c r="R434" s="155">
        <f>Q434*H434</f>
        <v>0</v>
      </c>
      <c r="S434" s="155">
        <v>0</v>
      </c>
      <c r="T434" s="156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7" t="s">
        <v>155</v>
      </c>
      <c r="AT434" s="157" t="s">
        <v>150</v>
      </c>
      <c r="AU434" s="157" t="s">
        <v>87</v>
      </c>
      <c r="AY434" s="18" t="s">
        <v>148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8" t="s">
        <v>85</v>
      </c>
      <c r="BK434" s="158">
        <f>ROUND(I434*H434,2)</f>
        <v>0</v>
      </c>
      <c r="BL434" s="18" t="s">
        <v>155</v>
      </c>
      <c r="BM434" s="157" t="s">
        <v>632</v>
      </c>
    </row>
    <row r="435" spans="1:65" s="2" customFormat="1" ht="24.2" customHeight="1">
      <c r="A435" s="33"/>
      <c r="B435" s="145"/>
      <c r="C435" s="146" t="s">
        <v>633</v>
      </c>
      <c r="D435" s="146" t="s">
        <v>150</v>
      </c>
      <c r="E435" s="147" t="s">
        <v>634</v>
      </c>
      <c r="F435" s="148" t="s">
        <v>635</v>
      </c>
      <c r="G435" s="149" t="s">
        <v>153</v>
      </c>
      <c r="H435" s="150">
        <v>586.99199999999996</v>
      </c>
      <c r="I435" s="151"/>
      <c r="J435" s="152">
        <f>ROUND(I435*H435,2)</f>
        <v>0</v>
      </c>
      <c r="K435" s="148" t="s">
        <v>154</v>
      </c>
      <c r="L435" s="34"/>
      <c r="M435" s="153" t="s">
        <v>1</v>
      </c>
      <c r="N435" s="154" t="s">
        <v>42</v>
      </c>
      <c r="O435" s="59"/>
      <c r="P435" s="155">
        <f>O435*H435</f>
        <v>0</v>
      </c>
      <c r="Q435" s="155">
        <v>0</v>
      </c>
      <c r="R435" s="155">
        <f>Q435*H435</f>
        <v>0</v>
      </c>
      <c r="S435" s="155">
        <v>1.6E-2</v>
      </c>
      <c r="T435" s="156">
        <f>S435*H435</f>
        <v>9.3918719999999993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7" t="s">
        <v>155</v>
      </c>
      <c r="AT435" s="157" t="s">
        <v>150</v>
      </c>
      <c r="AU435" s="157" t="s">
        <v>87</v>
      </c>
      <c r="AY435" s="18" t="s">
        <v>148</v>
      </c>
      <c r="BE435" s="158">
        <f>IF(N435="základní",J435,0)</f>
        <v>0</v>
      </c>
      <c r="BF435" s="158">
        <f>IF(N435="snížená",J435,0)</f>
        <v>0</v>
      </c>
      <c r="BG435" s="158">
        <f>IF(N435="zákl. přenesená",J435,0)</f>
        <v>0</v>
      </c>
      <c r="BH435" s="158">
        <f>IF(N435="sníž. přenesená",J435,0)</f>
        <v>0</v>
      </c>
      <c r="BI435" s="158">
        <f>IF(N435="nulová",J435,0)</f>
        <v>0</v>
      </c>
      <c r="BJ435" s="18" t="s">
        <v>85</v>
      </c>
      <c r="BK435" s="158">
        <f>ROUND(I435*H435,2)</f>
        <v>0</v>
      </c>
      <c r="BL435" s="18" t="s">
        <v>155</v>
      </c>
      <c r="BM435" s="157" t="s">
        <v>636</v>
      </c>
    </row>
    <row r="436" spans="1:65" s="13" customFormat="1" ht="11.25">
      <c r="B436" s="159"/>
      <c r="D436" s="160" t="s">
        <v>157</v>
      </c>
      <c r="E436" s="161" t="s">
        <v>1</v>
      </c>
      <c r="F436" s="162" t="s">
        <v>357</v>
      </c>
      <c r="H436" s="161" t="s">
        <v>1</v>
      </c>
      <c r="I436" s="163"/>
      <c r="L436" s="159"/>
      <c r="M436" s="164"/>
      <c r="N436" s="165"/>
      <c r="O436" s="165"/>
      <c r="P436" s="165"/>
      <c r="Q436" s="165"/>
      <c r="R436" s="165"/>
      <c r="S436" s="165"/>
      <c r="T436" s="166"/>
      <c r="AT436" s="161" t="s">
        <v>157</v>
      </c>
      <c r="AU436" s="161" t="s">
        <v>87</v>
      </c>
      <c r="AV436" s="13" t="s">
        <v>85</v>
      </c>
      <c r="AW436" s="13" t="s">
        <v>32</v>
      </c>
      <c r="AX436" s="13" t="s">
        <v>77</v>
      </c>
      <c r="AY436" s="161" t="s">
        <v>148</v>
      </c>
    </row>
    <row r="437" spans="1:65" s="14" customFormat="1" ht="11.25">
      <c r="B437" s="167"/>
      <c r="D437" s="160" t="s">
        <v>157</v>
      </c>
      <c r="E437" s="168" t="s">
        <v>1</v>
      </c>
      <c r="F437" s="169" t="s">
        <v>637</v>
      </c>
      <c r="H437" s="170">
        <v>117.76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8" t="s">
        <v>157</v>
      </c>
      <c r="AU437" s="168" t="s">
        <v>87</v>
      </c>
      <c r="AV437" s="14" t="s">
        <v>87</v>
      </c>
      <c r="AW437" s="14" t="s">
        <v>32</v>
      </c>
      <c r="AX437" s="14" t="s">
        <v>77</v>
      </c>
      <c r="AY437" s="168" t="s">
        <v>148</v>
      </c>
    </row>
    <row r="438" spans="1:65" s="14" customFormat="1" ht="11.25">
      <c r="B438" s="167"/>
      <c r="D438" s="160" t="s">
        <v>157</v>
      </c>
      <c r="E438" s="168" t="s">
        <v>1</v>
      </c>
      <c r="F438" s="169" t="s">
        <v>291</v>
      </c>
      <c r="H438" s="170">
        <v>-20.16</v>
      </c>
      <c r="I438" s="171"/>
      <c r="L438" s="167"/>
      <c r="M438" s="172"/>
      <c r="N438" s="173"/>
      <c r="O438" s="173"/>
      <c r="P438" s="173"/>
      <c r="Q438" s="173"/>
      <c r="R438" s="173"/>
      <c r="S438" s="173"/>
      <c r="T438" s="174"/>
      <c r="AT438" s="168" t="s">
        <v>157</v>
      </c>
      <c r="AU438" s="168" t="s">
        <v>87</v>
      </c>
      <c r="AV438" s="14" t="s">
        <v>87</v>
      </c>
      <c r="AW438" s="14" t="s">
        <v>32</v>
      </c>
      <c r="AX438" s="14" t="s">
        <v>77</v>
      </c>
      <c r="AY438" s="168" t="s">
        <v>148</v>
      </c>
    </row>
    <row r="439" spans="1:65" s="14" customFormat="1" ht="11.25">
      <c r="B439" s="167"/>
      <c r="D439" s="160" t="s">
        <v>157</v>
      </c>
      <c r="E439" s="168" t="s">
        <v>1</v>
      </c>
      <c r="F439" s="169" t="s">
        <v>292</v>
      </c>
      <c r="H439" s="170">
        <v>-1.2350000000000001</v>
      </c>
      <c r="I439" s="171"/>
      <c r="L439" s="167"/>
      <c r="M439" s="172"/>
      <c r="N439" s="173"/>
      <c r="O439" s="173"/>
      <c r="P439" s="173"/>
      <c r="Q439" s="173"/>
      <c r="R439" s="173"/>
      <c r="S439" s="173"/>
      <c r="T439" s="174"/>
      <c r="AT439" s="168" t="s">
        <v>157</v>
      </c>
      <c r="AU439" s="168" t="s">
        <v>87</v>
      </c>
      <c r="AV439" s="14" t="s">
        <v>87</v>
      </c>
      <c r="AW439" s="14" t="s">
        <v>32</v>
      </c>
      <c r="AX439" s="14" t="s">
        <v>77</v>
      </c>
      <c r="AY439" s="168" t="s">
        <v>148</v>
      </c>
    </row>
    <row r="440" spans="1:65" s="14" customFormat="1" ht="11.25">
      <c r="B440" s="167"/>
      <c r="D440" s="160" t="s">
        <v>157</v>
      </c>
      <c r="E440" s="168" t="s">
        <v>1</v>
      </c>
      <c r="F440" s="169" t="s">
        <v>293</v>
      </c>
      <c r="H440" s="170">
        <v>-4.34</v>
      </c>
      <c r="I440" s="171"/>
      <c r="L440" s="167"/>
      <c r="M440" s="172"/>
      <c r="N440" s="173"/>
      <c r="O440" s="173"/>
      <c r="P440" s="173"/>
      <c r="Q440" s="173"/>
      <c r="R440" s="173"/>
      <c r="S440" s="173"/>
      <c r="T440" s="174"/>
      <c r="AT440" s="168" t="s">
        <v>157</v>
      </c>
      <c r="AU440" s="168" t="s">
        <v>87</v>
      </c>
      <c r="AV440" s="14" t="s">
        <v>87</v>
      </c>
      <c r="AW440" s="14" t="s">
        <v>32</v>
      </c>
      <c r="AX440" s="14" t="s">
        <v>77</v>
      </c>
      <c r="AY440" s="168" t="s">
        <v>148</v>
      </c>
    </row>
    <row r="441" spans="1:65" s="14" customFormat="1" ht="11.25">
      <c r="B441" s="167"/>
      <c r="D441" s="160" t="s">
        <v>157</v>
      </c>
      <c r="E441" s="168" t="s">
        <v>1</v>
      </c>
      <c r="F441" s="169" t="s">
        <v>638</v>
      </c>
      <c r="H441" s="170">
        <v>17.12</v>
      </c>
      <c r="I441" s="171"/>
      <c r="L441" s="167"/>
      <c r="M441" s="172"/>
      <c r="N441" s="173"/>
      <c r="O441" s="173"/>
      <c r="P441" s="173"/>
      <c r="Q441" s="173"/>
      <c r="R441" s="173"/>
      <c r="S441" s="173"/>
      <c r="T441" s="174"/>
      <c r="AT441" s="168" t="s">
        <v>157</v>
      </c>
      <c r="AU441" s="168" t="s">
        <v>87</v>
      </c>
      <c r="AV441" s="14" t="s">
        <v>87</v>
      </c>
      <c r="AW441" s="14" t="s">
        <v>32</v>
      </c>
      <c r="AX441" s="14" t="s">
        <v>77</v>
      </c>
      <c r="AY441" s="168" t="s">
        <v>148</v>
      </c>
    </row>
    <row r="442" spans="1:65" s="14" customFormat="1" ht="11.25">
      <c r="B442" s="167"/>
      <c r="D442" s="160" t="s">
        <v>157</v>
      </c>
      <c r="E442" s="168" t="s">
        <v>1</v>
      </c>
      <c r="F442" s="169" t="s">
        <v>295</v>
      </c>
      <c r="H442" s="170">
        <v>-4.5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8" t="s">
        <v>157</v>
      </c>
      <c r="AU442" s="168" t="s">
        <v>87</v>
      </c>
      <c r="AV442" s="14" t="s">
        <v>87</v>
      </c>
      <c r="AW442" s="14" t="s">
        <v>32</v>
      </c>
      <c r="AX442" s="14" t="s">
        <v>77</v>
      </c>
      <c r="AY442" s="168" t="s">
        <v>148</v>
      </c>
    </row>
    <row r="443" spans="1:65" s="14" customFormat="1" ht="11.25">
      <c r="B443" s="167"/>
      <c r="D443" s="160" t="s">
        <v>157</v>
      </c>
      <c r="E443" s="168" t="s">
        <v>1</v>
      </c>
      <c r="F443" s="169" t="s">
        <v>639</v>
      </c>
      <c r="H443" s="170">
        <v>23.004999999999999</v>
      </c>
      <c r="I443" s="171"/>
      <c r="L443" s="167"/>
      <c r="M443" s="172"/>
      <c r="N443" s="173"/>
      <c r="O443" s="173"/>
      <c r="P443" s="173"/>
      <c r="Q443" s="173"/>
      <c r="R443" s="173"/>
      <c r="S443" s="173"/>
      <c r="T443" s="174"/>
      <c r="AT443" s="168" t="s">
        <v>157</v>
      </c>
      <c r="AU443" s="168" t="s">
        <v>87</v>
      </c>
      <c r="AV443" s="14" t="s">
        <v>87</v>
      </c>
      <c r="AW443" s="14" t="s">
        <v>32</v>
      </c>
      <c r="AX443" s="14" t="s">
        <v>77</v>
      </c>
      <c r="AY443" s="168" t="s">
        <v>148</v>
      </c>
    </row>
    <row r="444" spans="1:65" s="16" customFormat="1" ht="11.25">
      <c r="B444" s="197"/>
      <c r="D444" s="160" t="s">
        <v>157</v>
      </c>
      <c r="E444" s="198" t="s">
        <v>1</v>
      </c>
      <c r="F444" s="199" t="s">
        <v>640</v>
      </c>
      <c r="H444" s="200">
        <v>127.65</v>
      </c>
      <c r="I444" s="201"/>
      <c r="L444" s="197"/>
      <c r="M444" s="202"/>
      <c r="N444" s="203"/>
      <c r="O444" s="203"/>
      <c r="P444" s="203"/>
      <c r="Q444" s="203"/>
      <c r="R444" s="203"/>
      <c r="S444" s="203"/>
      <c r="T444" s="204"/>
      <c r="AT444" s="198" t="s">
        <v>157</v>
      </c>
      <c r="AU444" s="198" t="s">
        <v>87</v>
      </c>
      <c r="AV444" s="16" t="s">
        <v>164</v>
      </c>
      <c r="AW444" s="16" t="s">
        <v>32</v>
      </c>
      <c r="AX444" s="16" t="s">
        <v>77</v>
      </c>
      <c r="AY444" s="198" t="s">
        <v>148</v>
      </c>
    </row>
    <row r="445" spans="1:65" s="14" customFormat="1" ht="11.25">
      <c r="B445" s="167"/>
      <c r="D445" s="160" t="s">
        <v>157</v>
      </c>
      <c r="E445" s="168" t="s">
        <v>1</v>
      </c>
      <c r="F445" s="169" t="s">
        <v>641</v>
      </c>
      <c r="H445" s="170">
        <v>29.454999999999998</v>
      </c>
      <c r="I445" s="171"/>
      <c r="L445" s="167"/>
      <c r="M445" s="172"/>
      <c r="N445" s="173"/>
      <c r="O445" s="173"/>
      <c r="P445" s="173"/>
      <c r="Q445" s="173"/>
      <c r="R445" s="173"/>
      <c r="S445" s="173"/>
      <c r="T445" s="174"/>
      <c r="AT445" s="168" t="s">
        <v>157</v>
      </c>
      <c r="AU445" s="168" t="s">
        <v>87</v>
      </c>
      <c r="AV445" s="14" t="s">
        <v>87</v>
      </c>
      <c r="AW445" s="14" t="s">
        <v>32</v>
      </c>
      <c r="AX445" s="14" t="s">
        <v>77</v>
      </c>
      <c r="AY445" s="168" t="s">
        <v>148</v>
      </c>
    </row>
    <row r="446" spans="1:65" s="14" customFormat="1" ht="11.25">
      <c r="B446" s="167"/>
      <c r="D446" s="160" t="s">
        <v>157</v>
      </c>
      <c r="E446" s="168" t="s">
        <v>1</v>
      </c>
      <c r="F446" s="169" t="s">
        <v>299</v>
      </c>
      <c r="H446" s="170">
        <v>-2.1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8" t="s">
        <v>157</v>
      </c>
      <c r="AU446" s="168" t="s">
        <v>87</v>
      </c>
      <c r="AV446" s="14" t="s">
        <v>87</v>
      </c>
      <c r="AW446" s="14" t="s">
        <v>32</v>
      </c>
      <c r="AX446" s="14" t="s">
        <v>77</v>
      </c>
      <c r="AY446" s="168" t="s">
        <v>148</v>
      </c>
    </row>
    <row r="447" spans="1:65" s="14" customFormat="1" ht="11.25">
      <c r="B447" s="167"/>
      <c r="D447" s="160" t="s">
        <v>157</v>
      </c>
      <c r="E447" s="168" t="s">
        <v>1</v>
      </c>
      <c r="F447" s="169" t="s">
        <v>300</v>
      </c>
      <c r="H447" s="170">
        <v>-2.25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8" t="s">
        <v>157</v>
      </c>
      <c r="AU447" s="168" t="s">
        <v>87</v>
      </c>
      <c r="AV447" s="14" t="s">
        <v>87</v>
      </c>
      <c r="AW447" s="14" t="s">
        <v>32</v>
      </c>
      <c r="AX447" s="14" t="s">
        <v>77</v>
      </c>
      <c r="AY447" s="168" t="s">
        <v>148</v>
      </c>
    </row>
    <row r="448" spans="1:65" s="14" customFormat="1" ht="11.25">
      <c r="B448" s="167"/>
      <c r="D448" s="160" t="s">
        <v>157</v>
      </c>
      <c r="E448" s="168" t="s">
        <v>1</v>
      </c>
      <c r="F448" s="169" t="s">
        <v>642</v>
      </c>
      <c r="H448" s="170">
        <v>24.254999999999999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8" t="s">
        <v>157</v>
      </c>
      <c r="AU448" s="168" t="s">
        <v>87</v>
      </c>
      <c r="AV448" s="14" t="s">
        <v>87</v>
      </c>
      <c r="AW448" s="14" t="s">
        <v>32</v>
      </c>
      <c r="AX448" s="14" t="s">
        <v>77</v>
      </c>
      <c r="AY448" s="168" t="s">
        <v>148</v>
      </c>
    </row>
    <row r="449" spans="2:51" s="14" customFormat="1" ht="11.25">
      <c r="B449" s="167"/>
      <c r="D449" s="160" t="s">
        <v>157</v>
      </c>
      <c r="E449" s="168" t="s">
        <v>1</v>
      </c>
      <c r="F449" s="169" t="s">
        <v>277</v>
      </c>
      <c r="H449" s="170">
        <v>-7.04</v>
      </c>
      <c r="I449" s="171"/>
      <c r="L449" s="167"/>
      <c r="M449" s="172"/>
      <c r="N449" s="173"/>
      <c r="O449" s="173"/>
      <c r="P449" s="173"/>
      <c r="Q449" s="173"/>
      <c r="R449" s="173"/>
      <c r="S449" s="173"/>
      <c r="T449" s="174"/>
      <c r="AT449" s="168" t="s">
        <v>157</v>
      </c>
      <c r="AU449" s="168" t="s">
        <v>87</v>
      </c>
      <c r="AV449" s="14" t="s">
        <v>87</v>
      </c>
      <c r="AW449" s="14" t="s">
        <v>32</v>
      </c>
      <c r="AX449" s="14" t="s">
        <v>77</v>
      </c>
      <c r="AY449" s="168" t="s">
        <v>148</v>
      </c>
    </row>
    <row r="450" spans="2:51" s="14" customFormat="1" ht="11.25">
      <c r="B450" s="167"/>
      <c r="D450" s="160" t="s">
        <v>157</v>
      </c>
      <c r="E450" s="168" t="s">
        <v>1</v>
      </c>
      <c r="F450" s="169" t="s">
        <v>643</v>
      </c>
      <c r="H450" s="170">
        <v>31.2</v>
      </c>
      <c r="I450" s="171"/>
      <c r="L450" s="167"/>
      <c r="M450" s="172"/>
      <c r="N450" s="173"/>
      <c r="O450" s="173"/>
      <c r="P450" s="173"/>
      <c r="Q450" s="173"/>
      <c r="R450" s="173"/>
      <c r="S450" s="173"/>
      <c r="T450" s="174"/>
      <c r="AT450" s="168" t="s">
        <v>157</v>
      </c>
      <c r="AU450" s="168" t="s">
        <v>87</v>
      </c>
      <c r="AV450" s="14" t="s">
        <v>87</v>
      </c>
      <c r="AW450" s="14" t="s">
        <v>32</v>
      </c>
      <c r="AX450" s="14" t="s">
        <v>77</v>
      </c>
      <c r="AY450" s="168" t="s">
        <v>148</v>
      </c>
    </row>
    <row r="451" spans="2:51" s="14" customFormat="1" ht="11.25">
      <c r="B451" s="167"/>
      <c r="D451" s="160" t="s">
        <v>157</v>
      </c>
      <c r="E451" s="168" t="s">
        <v>1</v>
      </c>
      <c r="F451" s="169" t="s">
        <v>302</v>
      </c>
      <c r="H451" s="170">
        <v>-8.64</v>
      </c>
      <c r="I451" s="171"/>
      <c r="L451" s="167"/>
      <c r="M451" s="172"/>
      <c r="N451" s="173"/>
      <c r="O451" s="173"/>
      <c r="P451" s="173"/>
      <c r="Q451" s="173"/>
      <c r="R451" s="173"/>
      <c r="S451" s="173"/>
      <c r="T451" s="174"/>
      <c r="AT451" s="168" t="s">
        <v>157</v>
      </c>
      <c r="AU451" s="168" t="s">
        <v>87</v>
      </c>
      <c r="AV451" s="14" t="s">
        <v>87</v>
      </c>
      <c r="AW451" s="14" t="s">
        <v>32</v>
      </c>
      <c r="AX451" s="14" t="s">
        <v>77</v>
      </c>
      <c r="AY451" s="168" t="s">
        <v>148</v>
      </c>
    </row>
    <row r="452" spans="2:51" s="14" customFormat="1" ht="11.25">
      <c r="B452" s="167"/>
      <c r="D452" s="160" t="s">
        <v>157</v>
      </c>
      <c r="E452" s="168" t="s">
        <v>1</v>
      </c>
      <c r="F452" s="169" t="s">
        <v>644</v>
      </c>
      <c r="H452" s="170">
        <v>-3.625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8" t="s">
        <v>157</v>
      </c>
      <c r="AU452" s="168" t="s">
        <v>87</v>
      </c>
      <c r="AV452" s="14" t="s">
        <v>87</v>
      </c>
      <c r="AW452" s="14" t="s">
        <v>32</v>
      </c>
      <c r="AX452" s="14" t="s">
        <v>77</v>
      </c>
      <c r="AY452" s="168" t="s">
        <v>148</v>
      </c>
    </row>
    <row r="453" spans="2:51" s="14" customFormat="1" ht="11.25">
      <c r="B453" s="167"/>
      <c r="D453" s="160" t="s">
        <v>157</v>
      </c>
      <c r="E453" s="168" t="s">
        <v>1</v>
      </c>
      <c r="F453" s="169" t="s">
        <v>645</v>
      </c>
      <c r="H453" s="170">
        <v>1.56</v>
      </c>
      <c r="I453" s="171"/>
      <c r="L453" s="167"/>
      <c r="M453" s="172"/>
      <c r="N453" s="173"/>
      <c r="O453" s="173"/>
      <c r="P453" s="173"/>
      <c r="Q453" s="173"/>
      <c r="R453" s="173"/>
      <c r="S453" s="173"/>
      <c r="T453" s="174"/>
      <c r="AT453" s="168" t="s">
        <v>157</v>
      </c>
      <c r="AU453" s="168" t="s">
        <v>87</v>
      </c>
      <c r="AV453" s="14" t="s">
        <v>87</v>
      </c>
      <c r="AW453" s="14" t="s">
        <v>32</v>
      </c>
      <c r="AX453" s="14" t="s">
        <v>77</v>
      </c>
      <c r="AY453" s="168" t="s">
        <v>148</v>
      </c>
    </row>
    <row r="454" spans="2:51" s="16" customFormat="1" ht="11.25">
      <c r="B454" s="197"/>
      <c r="D454" s="160" t="s">
        <v>157</v>
      </c>
      <c r="E454" s="198" t="s">
        <v>1</v>
      </c>
      <c r="F454" s="199" t="s">
        <v>279</v>
      </c>
      <c r="H454" s="200">
        <v>62.814999999999998</v>
      </c>
      <c r="I454" s="201"/>
      <c r="L454" s="197"/>
      <c r="M454" s="202"/>
      <c r="N454" s="203"/>
      <c r="O454" s="203"/>
      <c r="P454" s="203"/>
      <c r="Q454" s="203"/>
      <c r="R454" s="203"/>
      <c r="S454" s="203"/>
      <c r="T454" s="204"/>
      <c r="AT454" s="198" t="s">
        <v>157</v>
      </c>
      <c r="AU454" s="198" t="s">
        <v>87</v>
      </c>
      <c r="AV454" s="16" t="s">
        <v>164</v>
      </c>
      <c r="AW454" s="16" t="s">
        <v>32</v>
      </c>
      <c r="AX454" s="16" t="s">
        <v>77</v>
      </c>
      <c r="AY454" s="198" t="s">
        <v>148</v>
      </c>
    </row>
    <row r="455" spans="2:51" s="14" customFormat="1" ht="11.25">
      <c r="B455" s="167"/>
      <c r="D455" s="160" t="s">
        <v>157</v>
      </c>
      <c r="E455" s="168" t="s">
        <v>1</v>
      </c>
      <c r="F455" s="169" t="s">
        <v>646</v>
      </c>
      <c r="H455" s="170">
        <v>246.322</v>
      </c>
      <c r="I455" s="171"/>
      <c r="L455" s="167"/>
      <c r="M455" s="172"/>
      <c r="N455" s="173"/>
      <c r="O455" s="173"/>
      <c r="P455" s="173"/>
      <c r="Q455" s="173"/>
      <c r="R455" s="173"/>
      <c r="S455" s="173"/>
      <c r="T455" s="174"/>
      <c r="AT455" s="168" t="s">
        <v>157</v>
      </c>
      <c r="AU455" s="168" t="s">
        <v>87</v>
      </c>
      <c r="AV455" s="14" t="s">
        <v>87</v>
      </c>
      <c r="AW455" s="14" t="s">
        <v>32</v>
      </c>
      <c r="AX455" s="14" t="s">
        <v>77</v>
      </c>
      <c r="AY455" s="168" t="s">
        <v>148</v>
      </c>
    </row>
    <row r="456" spans="2:51" s="14" customFormat="1" ht="11.25">
      <c r="B456" s="167"/>
      <c r="D456" s="160" t="s">
        <v>157</v>
      </c>
      <c r="E456" s="168" t="s">
        <v>1</v>
      </c>
      <c r="F456" s="169" t="s">
        <v>294</v>
      </c>
      <c r="H456" s="170">
        <v>17.600000000000001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8" t="s">
        <v>157</v>
      </c>
      <c r="AU456" s="168" t="s">
        <v>87</v>
      </c>
      <c r="AV456" s="14" t="s">
        <v>87</v>
      </c>
      <c r="AW456" s="14" t="s">
        <v>32</v>
      </c>
      <c r="AX456" s="14" t="s">
        <v>77</v>
      </c>
      <c r="AY456" s="168" t="s">
        <v>148</v>
      </c>
    </row>
    <row r="457" spans="2:51" s="14" customFormat="1" ht="11.25">
      <c r="B457" s="167"/>
      <c r="D457" s="160" t="s">
        <v>157</v>
      </c>
      <c r="E457" s="168" t="s">
        <v>1</v>
      </c>
      <c r="F457" s="169" t="s">
        <v>307</v>
      </c>
      <c r="H457" s="170">
        <v>-3</v>
      </c>
      <c r="I457" s="171"/>
      <c r="L457" s="167"/>
      <c r="M457" s="172"/>
      <c r="N457" s="173"/>
      <c r="O457" s="173"/>
      <c r="P457" s="173"/>
      <c r="Q457" s="173"/>
      <c r="R457" s="173"/>
      <c r="S457" s="173"/>
      <c r="T457" s="174"/>
      <c r="AT457" s="168" t="s">
        <v>157</v>
      </c>
      <c r="AU457" s="168" t="s">
        <v>87</v>
      </c>
      <c r="AV457" s="14" t="s">
        <v>87</v>
      </c>
      <c r="AW457" s="14" t="s">
        <v>32</v>
      </c>
      <c r="AX457" s="14" t="s">
        <v>77</v>
      </c>
      <c r="AY457" s="168" t="s">
        <v>148</v>
      </c>
    </row>
    <row r="458" spans="2:51" s="14" customFormat="1" ht="11.25">
      <c r="B458" s="167"/>
      <c r="D458" s="160" t="s">
        <v>157</v>
      </c>
      <c r="E458" s="168" t="s">
        <v>1</v>
      </c>
      <c r="F458" s="169" t="s">
        <v>308</v>
      </c>
      <c r="H458" s="170">
        <v>-2.8</v>
      </c>
      <c r="I458" s="171"/>
      <c r="L458" s="167"/>
      <c r="M458" s="172"/>
      <c r="N458" s="173"/>
      <c r="O458" s="173"/>
      <c r="P458" s="173"/>
      <c r="Q458" s="173"/>
      <c r="R458" s="173"/>
      <c r="S458" s="173"/>
      <c r="T458" s="174"/>
      <c r="AT458" s="168" t="s">
        <v>157</v>
      </c>
      <c r="AU458" s="168" t="s">
        <v>87</v>
      </c>
      <c r="AV458" s="14" t="s">
        <v>87</v>
      </c>
      <c r="AW458" s="14" t="s">
        <v>32</v>
      </c>
      <c r="AX458" s="14" t="s">
        <v>77</v>
      </c>
      <c r="AY458" s="168" t="s">
        <v>148</v>
      </c>
    </row>
    <row r="459" spans="2:51" s="14" customFormat="1" ht="11.25">
      <c r="B459" s="167"/>
      <c r="D459" s="160" t="s">
        <v>157</v>
      </c>
      <c r="E459" s="168" t="s">
        <v>1</v>
      </c>
      <c r="F459" s="169" t="s">
        <v>309</v>
      </c>
      <c r="H459" s="170">
        <v>-2.2400000000000002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8" t="s">
        <v>157</v>
      </c>
      <c r="AU459" s="168" t="s">
        <v>87</v>
      </c>
      <c r="AV459" s="14" t="s">
        <v>87</v>
      </c>
      <c r="AW459" s="14" t="s">
        <v>32</v>
      </c>
      <c r="AX459" s="14" t="s">
        <v>77</v>
      </c>
      <c r="AY459" s="168" t="s">
        <v>148</v>
      </c>
    </row>
    <row r="460" spans="2:51" s="14" customFormat="1" ht="11.25">
      <c r="B460" s="167"/>
      <c r="D460" s="160" t="s">
        <v>157</v>
      </c>
      <c r="E460" s="168" t="s">
        <v>1</v>
      </c>
      <c r="F460" s="169" t="s">
        <v>314</v>
      </c>
      <c r="H460" s="170">
        <v>-10.08</v>
      </c>
      <c r="I460" s="171"/>
      <c r="L460" s="167"/>
      <c r="M460" s="172"/>
      <c r="N460" s="173"/>
      <c r="O460" s="173"/>
      <c r="P460" s="173"/>
      <c r="Q460" s="173"/>
      <c r="R460" s="173"/>
      <c r="S460" s="173"/>
      <c r="T460" s="174"/>
      <c r="AT460" s="168" t="s">
        <v>157</v>
      </c>
      <c r="AU460" s="168" t="s">
        <v>87</v>
      </c>
      <c r="AV460" s="14" t="s">
        <v>87</v>
      </c>
      <c r="AW460" s="14" t="s">
        <v>32</v>
      </c>
      <c r="AX460" s="14" t="s">
        <v>77</v>
      </c>
      <c r="AY460" s="168" t="s">
        <v>148</v>
      </c>
    </row>
    <row r="461" spans="2:51" s="14" customFormat="1" ht="11.25">
      <c r="B461" s="167"/>
      <c r="D461" s="160" t="s">
        <v>157</v>
      </c>
      <c r="E461" s="168" t="s">
        <v>1</v>
      </c>
      <c r="F461" s="169" t="s">
        <v>310</v>
      </c>
      <c r="H461" s="170">
        <v>-16.8</v>
      </c>
      <c r="I461" s="171"/>
      <c r="L461" s="167"/>
      <c r="M461" s="172"/>
      <c r="N461" s="173"/>
      <c r="O461" s="173"/>
      <c r="P461" s="173"/>
      <c r="Q461" s="173"/>
      <c r="R461" s="173"/>
      <c r="S461" s="173"/>
      <c r="T461" s="174"/>
      <c r="AT461" s="168" t="s">
        <v>157</v>
      </c>
      <c r="AU461" s="168" t="s">
        <v>87</v>
      </c>
      <c r="AV461" s="14" t="s">
        <v>87</v>
      </c>
      <c r="AW461" s="14" t="s">
        <v>32</v>
      </c>
      <c r="AX461" s="14" t="s">
        <v>77</v>
      </c>
      <c r="AY461" s="168" t="s">
        <v>148</v>
      </c>
    </row>
    <row r="462" spans="2:51" s="14" customFormat="1" ht="11.25">
      <c r="B462" s="167"/>
      <c r="D462" s="160" t="s">
        <v>157</v>
      </c>
      <c r="E462" s="168" t="s">
        <v>1</v>
      </c>
      <c r="F462" s="169" t="s">
        <v>311</v>
      </c>
      <c r="H462" s="170">
        <v>-2.25</v>
      </c>
      <c r="I462" s="171"/>
      <c r="L462" s="167"/>
      <c r="M462" s="172"/>
      <c r="N462" s="173"/>
      <c r="O462" s="173"/>
      <c r="P462" s="173"/>
      <c r="Q462" s="173"/>
      <c r="R462" s="173"/>
      <c r="S462" s="173"/>
      <c r="T462" s="174"/>
      <c r="AT462" s="168" t="s">
        <v>157</v>
      </c>
      <c r="AU462" s="168" t="s">
        <v>87</v>
      </c>
      <c r="AV462" s="14" t="s">
        <v>87</v>
      </c>
      <c r="AW462" s="14" t="s">
        <v>32</v>
      </c>
      <c r="AX462" s="14" t="s">
        <v>77</v>
      </c>
      <c r="AY462" s="168" t="s">
        <v>148</v>
      </c>
    </row>
    <row r="463" spans="2:51" s="14" customFormat="1" ht="11.25">
      <c r="B463" s="167"/>
      <c r="D463" s="160" t="s">
        <v>157</v>
      </c>
      <c r="E463" s="168" t="s">
        <v>1</v>
      </c>
      <c r="F463" s="169" t="s">
        <v>316</v>
      </c>
      <c r="H463" s="170">
        <v>-2.6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8" t="s">
        <v>157</v>
      </c>
      <c r="AU463" s="168" t="s">
        <v>87</v>
      </c>
      <c r="AV463" s="14" t="s">
        <v>87</v>
      </c>
      <c r="AW463" s="14" t="s">
        <v>32</v>
      </c>
      <c r="AX463" s="14" t="s">
        <v>77</v>
      </c>
      <c r="AY463" s="168" t="s">
        <v>148</v>
      </c>
    </row>
    <row r="464" spans="2:51" s="14" customFormat="1" ht="11.25">
      <c r="B464" s="167"/>
      <c r="D464" s="160" t="s">
        <v>157</v>
      </c>
      <c r="E464" s="168" t="s">
        <v>1</v>
      </c>
      <c r="F464" s="169" t="s">
        <v>315</v>
      </c>
      <c r="H464" s="170">
        <v>-7.41</v>
      </c>
      <c r="I464" s="171"/>
      <c r="L464" s="167"/>
      <c r="M464" s="172"/>
      <c r="N464" s="173"/>
      <c r="O464" s="173"/>
      <c r="P464" s="173"/>
      <c r="Q464" s="173"/>
      <c r="R464" s="173"/>
      <c r="S464" s="173"/>
      <c r="T464" s="174"/>
      <c r="AT464" s="168" t="s">
        <v>157</v>
      </c>
      <c r="AU464" s="168" t="s">
        <v>87</v>
      </c>
      <c r="AV464" s="14" t="s">
        <v>87</v>
      </c>
      <c r="AW464" s="14" t="s">
        <v>32</v>
      </c>
      <c r="AX464" s="14" t="s">
        <v>77</v>
      </c>
      <c r="AY464" s="168" t="s">
        <v>148</v>
      </c>
    </row>
    <row r="465" spans="2:51" s="14" customFormat="1" ht="11.25">
      <c r="B465" s="167"/>
      <c r="D465" s="160" t="s">
        <v>157</v>
      </c>
      <c r="E465" s="168" t="s">
        <v>1</v>
      </c>
      <c r="F465" s="169" t="s">
        <v>313</v>
      </c>
      <c r="H465" s="170">
        <v>-2.52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8" t="s">
        <v>157</v>
      </c>
      <c r="AU465" s="168" t="s">
        <v>87</v>
      </c>
      <c r="AV465" s="14" t="s">
        <v>87</v>
      </c>
      <c r="AW465" s="14" t="s">
        <v>32</v>
      </c>
      <c r="AX465" s="14" t="s">
        <v>77</v>
      </c>
      <c r="AY465" s="168" t="s">
        <v>148</v>
      </c>
    </row>
    <row r="466" spans="2:51" s="14" customFormat="1" ht="11.25">
      <c r="B466" s="167"/>
      <c r="D466" s="160" t="s">
        <v>157</v>
      </c>
      <c r="E466" s="168" t="s">
        <v>1</v>
      </c>
      <c r="F466" s="169" t="s">
        <v>306</v>
      </c>
      <c r="H466" s="170">
        <v>-11.2</v>
      </c>
      <c r="I466" s="171"/>
      <c r="L466" s="167"/>
      <c r="M466" s="172"/>
      <c r="N466" s="173"/>
      <c r="O466" s="173"/>
      <c r="P466" s="173"/>
      <c r="Q466" s="173"/>
      <c r="R466" s="173"/>
      <c r="S466" s="173"/>
      <c r="T466" s="174"/>
      <c r="AT466" s="168" t="s">
        <v>157</v>
      </c>
      <c r="AU466" s="168" t="s">
        <v>87</v>
      </c>
      <c r="AV466" s="14" t="s">
        <v>87</v>
      </c>
      <c r="AW466" s="14" t="s">
        <v>32</v>
      </c>
      <c r="AX466" s="14" t="s">
        <v>77</v>
      </c>
      <c r="AY466" s="168" t="s">
        <v>148</v>
      </c>
    </row>
    <row r="467" spans="2:51" s="14" customFormat="1" ht="11.25">
      <c r="B467" s="167"/>
      <c r="D467" s="160" t="s">
        <v>157</v>
      </c>
      <c r="E467" s="168" t="s">
        <v>1</v>
      </c>
      <c r="F467" s="169" t="s">
        <v>312</v>
      </c>
      <c r="H467" s="170">
        <v>-8.9600000000000009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8" t="s">
        <v>157</v>
      </c>
      <c r="AU467" s="168" t="s">
        <v>87</v>
      </c>
      <c r="AV467" s="14" t="s">
        <v>87</v>
      </c>
      <c r="AW467" s="14" t="s">
        <v>32</v>
      </c>
      <c r="AX467" s="14" t="s">
        <v>77</v>
      </c>
      <c r="AY467" s="168" t="s">
        <v>148</v>
      </c>
    </row>
    <row r="468" spans="2:51" s="16" customFormat="1" ht="11.25">
      <c r="B468" s="197"/>
      <c r="D468" s="160" t="s">
        <v>157</v>
      </c>
      <c r="E468" s="198" t="s">
        <v>1</v>
      </c>
      <c r="F468" s="199" t="s">
        <v>317</v>
      </c>
      <c r="H468" s="200">
        <v>194.06200000000001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157</v>
      </c>
      <c r="AU468" s="198" t="s">
        <v>87</v>
      </c>
      <c r="AV468" s="16" t="s">
        <v>164</v>
      </c>
      <c r="AW468" s="16" t="s">
        <v>32</v>
      </c>
      <c r="AX468" s="16" t="s">
        <v>77</v>
      </c>
      <c r="AY468" s="198" t="s">
        <v>148</v>
      </c>
    </row>
    <row r="469" spans="2:51" s="14" customFormat="1" ht="11.25">
      <c r="B469" s="167"/>
      <c r="D469" s="160" t="s">
        <v>157</v>
      </c>
      <c r="E469" s="168" t="s">
        <v>1</v>
      </c>
      <c r="F469" s="169" t="s">
        <v>647</v>
      </c>
      <c r="H469" s="170">
        <v>72.765000000000001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8" t="s">
        <v>157</v>
      </c>
      <c r="AU469" s="168" t="s">
        <v>87</v>
      </c>
      <c r="AV469" s="14" t="s">
        <v>87</v>
      </c>
      <c r="AW469" s="14" t="s">
        <v>32</v>
      </c>
      <c r="AX469" s="14" t="s">
        <v>77</v>
      </c>
      <c r="AY469" s="168" t="s">
        <v>148</v>
      </c>
    </row>
    <row r="470" spans="2:51" s="14" customFormat="1" ht="11.25">
      <c r="B470" s="167"/>
      <c r="D470" s="160" t="s">
        <v>157</v>
      </c>
      <c r="E470" s="168" t="s">
        <v>1</v>
      </c>
      <c r="F470" s="169" t="s">
        <v>648</v>
      </c>
      <c r="H470" s="170">
        <v>17.64</v>
      </c>
      <c r="I470" s="171"/>
      <c r="L470" s="167"/>
      <c r="M470" s="172"/>
      <c r="N470" s="173"/>
      <c r="O470" s="173"/>
      <c r="P470" s="173"/>
      <c r="Q470" s="173"/>
      <c r="R470" s="173"/>
      <c r="S470" s="173"/>
      <c r="T470" s="174"/>
      <c r="AT470" s="168" t="s">
        <v>157</v>
      </c>
      <c r="AU470" s="168" t="s">
        <v>87</v>
      </c>
      <c r="AV470" s="14" t="s">
        <v>87</v>
      </c>
      <c r="AW470" s="14" t="s">
        <v>32</v>
      </c>
      <c r="AX470" s="14" t="s">
        <v>77</v>
      </c>
      <c r="AY470" s="168" t="s">
        <v>148</v>
      </c>
    </row>
    <row r="471" spans="2:51" s="14" customFormat="1" ht="11.25">
      <c r="B471" s="167"/>
      <c r="D471" s="160" t="s">
        <v>157</v>
      </c>
      <c r="E471" s="168" t="s">
        <v>1</v>
      </c>
      <c r="F471" s="169" t="s">
        <v>643</v>
      </c>
      <c r="H471" s="170">
        <v>31.2</v>
      </c>
      <c r="I471" s="171"/>
      <c r="L471" s="167"/>
      <c r="M471" s="172"/>
      <c r="N471" s="173"/>
      <c r="O471" s="173"/>
      <c r="P471" s="173"/>
      <c r="Q471" s="173"/>
      <c r="R471" s="173"/>
      <c r="S471" s="173"/>
      <c r="T471" s="174"/>
      <c r="AT471" s="168" t="s">
        <v>157</v>
      </c>
      <c r="AU471" s="168" t="s">
        <v>87</v>
      </c>
      <c r="AV471" s="14" t="s">
        <v>87</v>
      </c>
      <c r="AW471" s="14" t="s">
        <v>32</v>
      </c>
      <c r="AX471" s="14" t="s">
        <v>77</v>
      </c>
      <c r="AY471" s="168" t="s">
        <v>148</v>
      </c>
    </row>
    <row r="472" spans="2:51" s="14" customFormat="1" ht="11.25">
      <c r="B472" s="167"/>
      <c r="D472" s="160" t="s">
        <v>157</v>
      </c>
      <c r="E472" s="168" t="s">
        <v>1</v>
      </c>
      <c r="F472" s="169" t="s">
        <v>645</v>
      </c>
      <c r="H472" s="170">
        <v>1.56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8" t="s">
        <v>157</v>
      </c>
      <c r="AU472" s="168" t="s">
        <v>87</v>
      </c>
      <c r="AV472" s="14" t="s">
        <v>87</v>
      </c>
      <c r="AW472" s="14" t="s">
        <v>32</v>
      </c>
      <c r="AX472" s="14" t="s">
        <v>77</v>
      </c>
      <c r="AY472" s="168" t="s">
        <v>148</v>
      </c>
    </row>
    <row r="473" spans="2:51" s="14" customFormat="1" ht="11.25">
      <c r="B473" s="167"/>
      <c r="D473" s="160" t="s">
        <v>157</v>
      </c>
      <c r="E473" s="168" t="s">
        <v>1</v>
      </c>
      <c r="F473" s="169" t="s">
        <v>302</v>
      </c>
      <c r="H473" s="170">
        <v>-8.64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8" t="s">
        <v>157</v>
      </c>
      <c r="AU473" s="168" t="s">
        <v>87</v>
      </c>
      <c r="AV473" s="14" t="s">
        <v>87</v>
      </c>
      <c r="AW473" s="14" t="s">
        <v>32</v>
      </c>
      <c r="AX473" s="14" t="s">
        <v>77</v>
      </c>
      <c r="AY473" s="168" t="s">
        <v>148</v>
      </c>
    </row>
    <row r="474" spans="2:51" s="14" customFormat="1" ht="11.25">
      <c r="B474" s="167"/>
      <c r="D474" s="160" t="s">
        <v>157</v>
      </c>
      <c r="E474" s="168" t="s">
        <v>1</v>
      </c>
      <c r="F474" s="169" t="s">
        <v>313</v>
      </c>
      <c r="H474" s="170">
        <v>-2.52</v>
      </c>
      <c r="I474" s="171"/>
      <c r="L474" s="167"/>
      <c r="M474" s="172"/>
      <c r="N474" s="173"/>
      <c r="O474" s="173"/>
      <c r="P474" s="173"/>
      <c r="Q474" s="173"/>
      <c r="R474" s="173"/>
      <c r="S474" s="173"/>
      <c r="T474" s="174"/>
      <c r="AT474" s="168" t="s">
        <v>157</v>
      </c>
      <c r="AU474" s="168" t="s">
        <v>87</v>
      </c>
      <c r="AV474" s="14" t="s">
        <v>87</v>
      </c>
      <c r="AW474" s="14" t="s">
        <v>32</v>
      </c>
      <c r="AX474" s="14" t="s">
        <v>77</v>
      </c>
      <c r="AY474" s="168" t="s">
        <v>148</v>
      </c>
    </row>
    <row r="475" spans="2:51" s="14" customFormat="1" ht="11.25">
      <c r="B475" s="167"/>
      <c r="D475" s="160" t="s">
        <v>157</v>
      </c>
      <c r="E475" s="168" t="s">
        <v>1</v>
      </c>
      <c r="F475" s="169" t="s">
        <v>320</v>
      </c>
      <c r="H475" s="170">
        <v>-1.68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8" t="s">
        <v>157</v>
      </c>
      <c r="AU475" s="168" t="s">
        <v>87</v>
      </c>
      <c r="AV475" s="14" t="s">
        <v>87</v>
      </c>
      <c r="AW475" s="14" t="s">
        <v>32</v>
      </c>
      <c r="AX475" s="14" t="s">
        <v>77</v>
      </c>
      <c r="AY475" s="168" t="s">
        <v>148</v>
      </c>
    </row>
    <row r="476" spans="2:51" s="14" customFormat="1" ht="11.25">
      <c r="B476" s="167"/>
      <c r="D476" s="160" t="s">
        <v>157</v>
      </c>
      <c r="E476" s="168" t="s">
        <v>1</v>
      </c>
      <c r="F476" s="169" t="s">
        <v>321</v>
      </c>
      <c r="H476" s="170">
        <v>-0.9</v>
      </c>
      <c r="I476" s="171"/>
      <c r="L476" s="167"/>
      <c r="M476" s="172"/>
      <c r="N476" s="173"/>
      <c r="O476" s="173"/>
      <c r="P476" s="173"/>
      <c r="Q476" s="173"/>
      <c r="R476" s="173"/>
      <c r="S476" s="173"/>
      <c r="T476" s="174"/>
      <c r="AT476" s="168" t="s">
        <v>157</v>
      </c>
      <c r="AU476" s="168" t="s">
        <v>87</v>
      </c>
      <c r="AV476" s="14" t="s">
        <v>87</v>
      </c>
      <c r="AW476" s="14" t="s">
        <v>32</v>
      </c>
      <c r="AX476" s="14" t="s">
        <v>77</v>
      </c>
      <c r="AY476" s="168" t="s">
        <v>148</v>
      </c>
    </row>
    <row r="477" spans="2:51" s="14" customFormat="1" ht="11.25">
      <c r="B477" s="167"/>
      <c r="D477" s="160" t="s">
        <v>157</v>
      </c>
      <c r="E477" s="168" t="s">
        <v>1</v>
      </c>
      <c r="F477" s="169" t="s">
        <v>322</v>
      </c>
      <c r="H477" s="170">
        <v>-1.4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8" t="s">
        <v>157</v>
      </c>
      <c r="AU477" s="168" t="s">
        <v>87</v>
      </c>
      <c r="AV477" s="14" t="s">
        <v>87</v>
      </c>
      <c r="AW477" s="14" t="s">
        <v>32</v>
      </c>
      <c r="AX477" s="14" t="s">
        <v>77</v>
      </c>
      <c r="AY477" s="168" t="s">
        <v>148</v>
      </c>
    </row>
    <row r="478" spans="2:51" s="16" customFormat="1" ht="11.25">
      <c r="B478" s="197"/>
      <c r="D478" s="160" t="s">
        <v>157</v>
      </c>
      <c r="E478" s="198" t="s">
        <v>1</v>
      </c>
      <c r="F478" s="199" t="s">
        <v>323</v>
      </c>
      <c r="H478" s="200">
        <v>108.02500000000001</v>
      </c>
      <c r="I478" s="201"/>
      <c r="L478" s="197"/>
      <c r="M478" s="202"/>
      <c r="N478" s="203"/>
      <c r="O478" s="203"/>
      <c r="P478" s="203"/>
      <c r="Q478" s="203"/>
      <c r="R478" s="203"/>
      <c r="S478" s="203"/>
      <c r="T478" s="204"/>
      <c r="AT478" s="198" t="s">
        <v>157</v>
      </c>
      <c r="AU478" s="198" t="s">
        <v>87</v>
      </c>
      <c r="AV478" s="16" t="s">
        <v>164</v>
      </c>
      <c r="AW478" s="16" t="s">
        <v>32</v>
      </c>
      <c r="AX478" s="16" t="s">
        <v>77</v>
      </c>
      <c r="AY478" s="198" t="s">
        <v>148</v>
      </c>
    </row>
    <row r="479" spans="2:51" s="14" customFormat="1" ht="11.25">
      <c r="B479" s="167"/>
      <c r="D479" s="160" t="s">
        <v>157</v>
      </c>
      <c r="E479" s="168" t="s">
        <v>1</v>
      </c>
      <c r="F479" s="169" t="s">
        <v>264</v>
      </c>
      <c r="H479" s="170">
        <v>45.8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8" t="s">
        <v>157</v>
      </c>
      <c r="AU479" s="168" t="s">
        <v>87</v>
      </c>
      <c r="AV479" s="14" t="s">
        <v>87</v>
      </c>
      <c r="AW479" s="14" t="s">
        <v>32</v>
      </c>
      <c r="AX479" s="14" t="s">
        <v>77</v>
      </c>
      <c r="AY479" s="168" t="s">
        <v>148</v>
      </c>
    </row>
    <row r="480" spans="2:51" s="16" customFormat="1" ht="11.25">
      <c r="B480" s="197"/>
      <c r="D480" s="160" t="s">
        <v>157</v>
      </c>
      <c r="E480" s="198" t="s">
        <v>1</v>
      </c>
      <c r="F480" s="199" t="s">
        <v>649</v>
      </c>
      <c r="H480" s="200">
        <v>45.8</v>
      </c>
      <c r="I480" s="201"/>
      <c r="L480" s="197"/>
      <c r="M480" s="202"/>
      <c r="N480" s="203"/>
      <c r="O480" s="203"/>
      <c r="P480" s="203"/>
      <c r="Q480" s="203"/>
      <c r="R480" s="203"/>
      <c r="S480" s="203"/>
      <c r="T480" s="204"/>
      <c r="AT480" s="198" t="s">
        <v>157</v>
      </c>
      <c r="AU480" s="198" t="s">
        <v>87</v>
      </c>
      <c r="AV480" s="16" t="s">
        <v>164</v>
      </c>
      <c r="AW480" s="16" t="s">
        <v>32</v>
      </c>
      <c r="AX480" s="16" t="s">
        <v>77</v>
      </c>
      <c r="AY480" s="198" t="s">
        <v>148</v>
      </c>
    </row>
    <row r="481" spans="2:51" s="13" customFormat="1" ht="11.25">
      <c r="B481" s="159"/>
      <c r="D481" s="160" t="s">
        <v>157</v>
      </c>
      <c r="E481" s="161" t="s">
        <v>1</v>
      </c>
      <c r="F481" s="162" t="s">
        <v>358</v>
      </c>
      <c r="H481" s="161" t="s">
        <v>1</v>
      </c>
      <c r="I481" s="163"/>
      <c r="L481" s="159"/>
      <c r="M481" s="164"/>
      <c r="N481" s="165"/>
      <c r="O481" s="165"/>
      <c r="P481" s="165"/>
      <c r="Q481" s="165"/>
      <c r="R481" s="165"/>
      <c r="S481" s="165"/>
      <c r="T481" s="166"/>
      <c r="AT481" s="161" t="s">
        <v>157</v>
      </c>
      <c r="AU481" s="161" t="s">
        <v>87</v>
      </c>
      <c r="AV481" s="13" t="s">
        <v>85</v>
      </c>
      <c r="AW481" s="13" t="s">
        <v>32</v>
      </c>
      <c r="AX481" s="13" t="s">
        <v>77</v>
      </c>
      <c r="AY481" s="161" t="s">
        <v>148</v>
      </c>
    </row>
    <row r="482" spans="2:51" s="14" customFormat="1" ht="11.25">
      <c r="B482" s="167"/>
      <c r="D482" s="160" t="s">
        <v>157</v>
      </c>
      <c r="E482" s="168" t="s">
        <v>1</v>
      </c>
      <c r="F482" s="169" t="s">
        <v>650</v>
      </c>
      <c r="H482" s="170">
        <v>7.44</v>
      </c>
      <c r="I482" s="171"/>
      <c r="L482" s="167"/>
      <c r="M482" s="172"/>
      <c r="N482" s="173"/>
      <c r="O482" s="173"/>
      <c r="P482" s="173"/>
      <c r="Q482" s="173"/>
      <c r="R482" s="173"/>
      <c r="S482" s="173"/>
      <c r="T482" s="174"/>
      <c r="AT482" s="168" t="s">
        <v>157</v>
      </c>
      <c r="AU482" s="168" t="s">
        <v>87</v>
      </c>
      <c r="AV482" s="14" t="s">
        <v>87</v>
      </c>
      <c r="AW482" s="14" t="s">
        <v>32</v>
      </c>
      <c r="AX482" s="14" t="s">
        <v>77</v>
      </c>
      <c r="AY482" s="168" t="s">
        <v>148</v>
      </c>
    </row>
    <row r="483" spans="2:51" s="14" customFormat="1" ht="11.25">
      <c r="B483" s="167"/>
      <c r="D483" s="160" t="s">
        <v>157</v>
      </c>
      <c r="E483" s="168" t="s">
        <v>1</v>
      </c>
      <c r="F483" s="169" t="s">
        <v>651</v>
      </c>
      <c r="H483" s="170">
        <v>0.64</v>
      </c>
      <c r="I483" s="171"/>
      <c r="L483" s="167"/>
      <c r="M483" s="172"/>
      <c r="N483" s="173"/>
      <c r="O483" s="173"/>
      <c r="P483" s="173"/>
      <c r="Q483" s="173"/>
      <c r="R483" s="173"/>
      <c r="S483" s="173"/>
      <c r="T483" s="174"/>
      <c r="AT483" s="168" t="s">
        <v>157</v>
      </c>
      <c r="AU483" s="168" t="s">
        <v>87</v>
      </c>
      <c r="AV483" s="14" t="s">
        <v>87</v>
      </c>
      <c r="AW483" s="14" t="s">
        <v>32</v>
      </c>
      <c r="AX483" s="14" t="s">
        <v>77</v>
      </c>
      <c r="AY483" s="168" t="s">
        <v>148</v>
      </c>
    </row>
    <row r="484" spans="2:51" s="14" customFormat="1" ht="11.25">
      <c r="B484" s="167"/>
      <c r="D484" s="160" t="s">
        <v>157</v>
      </c>
      <c r="E484" s="168" t="s">
        <v>1</v>
      </c>
      <c r="F484" s="169" t="s">
        <v>652</v>
      </c>
      <c r="H484" s="170">
        <v>1.52</v>
      </c>
      <c r="I484" s="171"/>
      <c r="L484" s="167"/>
      <c r="M484" s="172"/>
      <c r="N484" s="173"/>
      <c r="O484" s="173"/>
      <c r="P484" s="173"/>
      <c r="Q484" s="173"/>
      <c r="R484" s="173"/>
      <c r="S484" s="173"/>
      <c r="T484" s="174"/>
      <c r="AT484" s="168" t="s">
        <v>157</v>
      </c>
      <c r="AU484" s="168" t="s">
        <v>87</v>
      </c>
      <c r="AV484" s="14" t="s">
        <v>87</v>
      </c>
      <c r="AW484" s="14" t="s">
        <v>32</v>
      </c>
      <c r="AX484" s="14" t="s">
        <v>77</v>
      </c>
      <c r="AY484" s="168" t="s">
        <v>148</v>
      </c>
    </row>
    <row r="485" spans="2:51" s="14" customFormat="1" ht="11.25">
      <c r="B485" s="167"/>
      <c r="D485" s="160" t="s">
        <v>157</v>
      </c>
      <c r="E485" s="168" t="s">
        <v>1</v>
      </c>
      <c r="F485" s="169" t="s">
        <v>653</v>
      </c>
      <c r="H485" s="170">
        <v>1.8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8" t="s">
        <v>157</v>
      </c>
      <c r="AU485" s="168" t="s">
        <v>87</v>
      </c>
      <c r="AV485" s="14" t="s">
        <v>87</v>
      </c>
      <c r="AW485" s="14" t="s">
        <v>32</v>
      </c>
      <c r="AX485" s="14" t="s">
        <v>77</v>
      </c>
      <c r="AY485" s="168" t="s">
        <v>148</v>
      </c>
    </row>
    <row r="486" spans="2:51" s="13" customFormat="1" ht="11.25">
      <c r="B486" s="159"/>
      <c r="D486" s="160" t="s">
        <v>157</v>
      </c>
      <c r="E486" s="161" t="s">
        <v>1</v>
      </c>
      <c r="F486" s="162" t="s">
        <v>363</v>
      </c>
      <c r="H486" s="161" t="s">
        <v>1</v>
      </c>
      <c r="I486" s="163"/>
      <c r="L486" s="159"/>
      <c r="M486" s="164"/>
      <c r="N486" s="165"/>
      <c r="O486" s="165"/>
      <c r="P486" s="165"/>
      <c r="Q486" s="165"/>
      <c r="R486" s="165"/>
      <c r="S486" s="165"/>
      <c r="T486" s="166"/>
      <c r="AT486" s="161" t="s">
        <v>157</v>
      </c>
      <c r="AU486" s="161" t="s">
        <v>87</v>
      </c>
      <c r="AV486" s="13" t="s">
        <v>85</v>
      </c>
      <c r="AW486" s="13" t="s">
        <v>32</v>
      </c>
      <c r="AX486" s="13" t="s">
        <v>77</v>
      </c>
      <c r="AY486" s="161" t="s">
        <v>148</v>
      </c>
    </row>
    <row r="487" spans="2:51" s="14" customFormat="1" ht="11.25">
      <c r="B487" s="167"/>
      <c r="D487" s="160" t="s">
        <v>157</v>
      </c>
      <c r="E487" s="168" t="s">
        <v>1</v>
      </c>
      <c r="F487" s="169" t="s">
        <v>654</v>
      </c>
      <c r="H487" s="170">
        <v>1.04</v>
      </c>
      <c r="I487" s="171"/>
      <c r="L487" s="167"/>
      <c r="M487" s="172"/>
      <c r="N487" s="173"/>
      <c r="O487" s="173"/>
      <c r="P487" s="173"/>
      <c r="Q487" s="173"/>
      <c r="R487" s="173"/>
      <c r="S487" s="173"/>
      <c r="T487" s="174"/>
      <c r="AT487" s="168" t="s">
        <v>157</v>
      </c>
      <c r="AU487" s="168" t="s">
        <v>87</v>
      </c>
      <c r="AV487" s="14" t="s">
        <v>87</v>
      </c>
      <c r="AW487" s="14" t="s">
        <v>32</v>
      </c>
      <c r="AX487" s="14" t="s">
        <v>77</v>
      </c>
      <c r="AY487" s="168" t="s">
        <v>148</v>
      </c>
    </row>
    <row r="488" spans="2:51" s="14" customFormat="1" ht="11.25">
      <c r="B488" s="167"/>
      <c r="D488" s="160" t="s">
        <v>157</v>
      </c>
      <c r="E488" s="168" t="s">
        <v>1</v>
      </c>
      <c r="F488" s="169" t="s">
        <v>655</v>
      </c>
      <c r="H488" s="170">
        <v>0.97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8" t="s">
        <v>157</v>
      </c>
      <c r="AU488" s="168" t="s">
        <v>87</v>
      </c>
      <c r="AV488" s="14" t="s">
        <v>87</v>
      </c>
      <c r="AW488" s="14" t="s">
        <v>32</v>
      </c>
      <c r="AX488" s="14" t="s">
        <v>77</v>
      </c>
      <c r="AY488" s="168" t="s">
        <v>148</v>
      </c>
    </row>
    <row r="489" spans="2:51" s="14" customFormat="1" ht="11.25">
      <c r="B489" s="167"/>
      <c r="D489" s="160" t="s">
        <v>157</v>
      </c>
      <c r="E489" s="168" t="s">
        <v>1</v>
      </c>
      <c r="F489" s="169" t="s">
        <v>656</v>
      </c>
      <c r="H489" s="170">
        <v>1.72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8" t="s">
        <v>157</v>
      </c>
      <c r="AU489" s="168" t="s">
        <v>87</v>
      </c>
      <c r="AV489" s="14" t="s">
        <v>87</v>
      </c>
      <c r="AW489" s="14" t="s">
        <v>32</v>
      </c>
      <c r="AX489" s="14" t="s">
        <v>77</v>
      </c>
      <c r="AY489" s="168" t="s">
        <v>148</v>
      </c>
    </row>
    <row r="490" spans="2:51" s="14" customFormat="1" ht="11.25">
      <c r="B490" s="167"/>
      <c r="D490" s="160" t="s">
        <v>157</v>
      </c>
      <c r="E490" s="168" t="s">
        <v>1</v>
      </c>
      <c r="F490" s="169" t="s">
        <v>657</v>
      </c>
      <c r="H490" s="170">
        <v>1.8</v>
      </c>
      <c r="I490" s="171"/>
      <c r="L490" s="167"/>
      <c r="M490" s="172"/>
      <c r="N490" s="173"/>
      <c r="O490" s="173"/>
      <c r="P490" s="173"/>
      <c r="Q490" s="173"/>
      <c r="R490" s="173"/>
      <c r="S490" s="173"/>
      <c r="T490" s="174"/>
      <c r="AT490" s="168" t="s">
        <v>157</v>
      </c>
      <c r="AU490" s="168" t="s">
        <v>87</v>
      </c>
      <c r="AV490" s="14" t="s">
        <v>87</v>
      </c>
      <c r="AW490" s="14" t="s">
        <v>32</v>
      </c>
      <c r="AX490" s="14" t="s">
        <v>77</v>
      </c>
      <c r="AY490" s="168" t="s">
        <v>148</v>
      </c>
    </row>
    <row r="491" spans="2:51" s="14" customFormat="1" ht="11.25">
      <c r="B491" s="167"/>
      <c r="D491" s="160" t="s">
        <v>157</v>
      </c>
      <c r="E491" s="168" t="s">
        <v>1</v>
      </c>
      <c r="F491" s="169" t="s">
        <v>658</v>
      </c>
      <c r="H491" s="170">
        <v>1.29</v>
      </c>
      <c r="I491" s="171"/>
      <c r="L491" s="167"/>
      <c r="M491" s="172"/>
      <c r="N491" s="173"/>
      <c r="O491" s="173"/>
      <c r="P491" s="173"/>
      <c r="Q491" s="173"/>
      <c r="R491" s="173"/>
      <c r="S491" s="173"/>
      <c r="T491" s="174"/>
      <c r="AT491" s="168" t="s">
        <v>157</v>
      </c>
      <c r="AU491" s="168" t="s">
        <v>87</v>
      </c>
      <c r="AV491" s="14" t="s">
        <v>87</v>
      </c>
      <c r="AW491" s="14" t="s">
        <v>32</v>
      </c>
      <c r="AX491" s="14" t="s">
        <v>77</v>
      </c>
      <c r="AY491" s="168" t="s">
        <v>148</v>
      </c>
    </row>
    <row r="492" spans="2:51" s="13" customFormat="1" ht="11.25">
      <c r="B492" s="159"/>
      <c r="D492" s="160" t="s">
        <v>157</v>
      </c>
      <c r="E492" s="161" t="s">
        <v>1</v>
      </c>
      <c r="F492" s="162" t="s">
        <v>369</v>
      </c>
      <c r="H492" s="161" t="s">
        <v>1</v>
      </c>
      <c r="I492" s="163"/>
      <c r="L492" s="159"/>
      <c r="M492" s="164"/>
      <c r="N492" s="165"/>
      <c r="O492" s="165"/>
      <c r="P492" s="165"/>
      <c r="Q492" s="165"/>
      <c r="R492" s="165"/>
      <c r="S492" s="165"/>
      <c r="T492" s="166"/>
      <c r="AT492" s="161" t="s">
        <v>157</v>
      </c>
      <c r="AU492" s="161" t="s">
        <v>87</v>
      </c>
      <c r="AV492" s="13" t="s">
        <v>85</v>
      </c>
      <c r="AW492" s="13" t="s">
        <v>32</v>
      </c>
      <c r="AX492" s="13" t="s">
        <v>77</v>
      </c>
      <c r="AY492" s="161" t="s">
        <v>148</v>
      </c>
    </row>
    <row r="493" spans="2:51" s="14" customFormat="1" ht="11.25">
      <c r="B493" s="167"/>
      <c r="D493" s="160" t="s">
        <v>157</v>
      </c>
      <c r="E493" s="168" t="s">
        <v>1</v>
      </c>
      <c r="F493" s="169" t="s">
        <v>659</v>
      </c>
      <c r="H493" s="170">
        <v>1.98</v>
      </c>
      <c r="I493" s="171"/>
      <c r="L493" s="167"/>
      <c r="M493" s="172"/>
      <c r="N493" s="173"/>
      <c r="O493" s="173"/>
      <c r="P493" s="173"/>
      <c r="Q493" s="173"/>
      <c r="R493" s="173"/>
      <c r="S493" s="173"/>
      <c r="T493" s="174"/>
      <c r="AT493" s="168" t="s">
        <v>157</v>
      </c>
      <c r="AU493" s="168" t="s">
        <v>87</v>
      </c>
      <c r="AV493" s="14" t="s">
        <v>87</v>
      </c>
      <c r="AW493" s="14" t="s">
        <v>32</v>
      </c>
      <c r="AX493" s="14" t="s">
        <v>77</v>
      </c>
      <c r="AY493" s="168" t="s">
        <v>148</v>
      </c>
    </row>
    <row r="494" spans="2:51" s="14" customFormat="1" ht="11.25">
      <c r="B494" s="167"/>
      <c r="D494" s="160" t="s">
        <v>157</v>
      </c>
      <c r="E494" s="168" t="s">
        <v>1</v>
      </c>
      <c r="F494" s="169" t="s">
        <v>660</v>
      </c>
      <c r="H494" s="170">
        <v>1.44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8" t="s">
        <v>157</v>
      </c>
      <c r="AU494" s="168" t="s">
        <v>87</v>
      </c>
      <c r="AV494" s="14" t="s">
        <v>87</v>
      </c>
      <c r="AW494" s="14" t="s">
        <v>32</v>
      </c>
      <c r="AX494" s="14" t="s">
        <v>77</v>
      </c>
      <c r="AY494" s="168" t="s">
        <v>148</v>
      </c>
    </row>
    <row r="495" spans="2:51" s="14" customFormat="1" ht="11.25">
      <c r="B495" s="167"/>
      <c r="D495" s="160" t="s">
        <v>157</v>
      </c>
      <c r="E495" s="168" t="s">
        <v>1</v>
      </c>
      <c r="F495" s="169" t="s">
        <v>661</v>
      </c>
      <c r="H495" s="170">
        <v>3.72</v>
      </c>
      <c r="I495" s="171"/>
      <c r="L495" s="167"/>
      <c r="M495" s="172"/>
      <c r="N495" s="173"/>
      <c r="O495" s="173"/>
      <c r="P495" s="173"/>
      <c r="Q495" s="173"/>
      <c r="R495" s="173"/>
      <c r="S495" s="173"/>
      <c r="T495" s="174"/>
      <c r="AT495" s="168" t="s">
        <v>157</v>
      </c>
      <c r="AU495" s="168" t="s">
        <v>87</v>
      </c>
      <c r="AV495" s="14" t="s">
        <v>87</v>
      </c>
      <c r="AW495" s="14" t="s">
        <v>32</v>
      </c>
      <c r="AX495" s="14" t="s">
        <v>77</v>
      </c>
      <c r="AY495" s="168" t="s">
        <v>148</v>
      </c>
    </row>
    <row r="496" spans="2:51" s="14" customFormat="1" ht="11.25">
      <c r="B496" s="167"/>
      <c r="D496" s="160" t="s">
        <v>157</v>
      </c>
      <c r="E496" s="168" t="s">
        <v>1</v>
      </c>
      <c r="F496" s="169" t="s">
        <v>662</v>
      </c>
      <c r="H496" s="170">
        <v>1.84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8" t="s">
        <v>157</v>
      </c>
      <c r="AU496" s="168" t="s">
        <v>87</v>
      </c>
      <c r="AV496" s="14" t="s">
        <v>87</v>
      </c>
      <c r="AW496" s="14" t="s">
        <v>32</v>
      </c>
      <c r="AX496" s="14" t="s">
        <v>77</v>
      </c>
      <c r="AY496" s="168" t="s">
        <v>148</v>
      </c>
    </row>
    <row r="497" spans="1:65" s="14" customFormat="1" ht="11.25">
      <c r="B497" s="167"/>
      <c r="D497" s="160" t="s">
        <v>157</v>
      </c>
      <c r="E497" s="168" t="s">
        <v>1</v>
      </c>
      <c r="F497" s="169" t="s">
        <v>663</v>
      </c>
      <c r="H497" s="170">
        <v>6.48</v>
      </c>
      <c r="I497" s="171"/>
      <c r="L497" s="167"/>
      <c r="M497" s="172"/>
      <c r="N497" s="173"/>
      <c r="O497" s="173"/>
      <c r="P497" s="173"/>
      <c r="Q497" s="173"/>
      <c r="R497" s="173"/>
      <c r="S497" s="173"/>
      <c r="T497" s="174"/>
      <c r="AT497" s="168" t="s">
        <v>157</v>
      </c>
      <c r="AU497" s="168" t="s">
        <v>87</v>
      </c>
      <c r="AV497" s="14" t="s">
        <v>87</v>
      </c>
      <c r="AW497" s="14" t="s">
        <v>32</v>
      </c>
      <c r="AX497" s="14" t="s">
        <v>77</v>
      </c>
      <c r="AY497" s="168" t="s">
        <v>148</v>
      </c>
    </row>
    <row r="498" spans="1:65" s="14" customFormat="1" ht="11.25">
      <c r="B498" s="167"/>
      <c r="D498" s="160" t="s">
        <v>157</v>
      </c>
      <c r="E498" s="168" t="s">
        <v>1</v>
      </c>
      <c r="F498" s="169" t="s">
        <v>664</v>
      </c>
      <c r="H498" s="170">
        <v>1.44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8" t="s">
        <v>157</v>
      </c>
      <c r="AU498" s="168" t="s">
        <v>87</v>
      </c>
      <c r="AV498" s="14" t="s">
        <v>87</v>
      </c>
      <c r="AW498" s="14" t="s">
        <v>32</v>
      </c>
      <c r="AX498" s="14" t="s">
        <v>77</v>
      </c>
      <c r="AY498" s="168" t="s">
        <v>148</v>
      </c>
    </row>
    <row r="499" spans="1:65" s="14" customFormat="1" ht="11.25">
      <c r="B499" s="167"/>
      <c r="D499" s="160" t="s">
        <v>157</v>
      </c>
      <c r="E499" s="168" t="s">
        <v>1</v>
      </c>
      <c r="F499" s="169" t="s">
        <v>665</v>
      </c>
      <c r="H499" s="170">
        <v>0.9</v>
      </c>
      <c r="I499" s="171"/>
      <c r="L499" s="167"/>
      <c r="M499" s="172"/>
      <c r="N499" s="173"/>
      <c r="O499" s="173"/>
      <c r="P499" s="173"/>
      <c r="Q499" s="173"/>
      <c r="R499" s="173"/>
      <c r="S499" s="173"/>
      <c r="T499" s="174"/>
      <c r="AT499" s="168" t="s">
        <v>157</v>
      </c>
      <c r="AU499" s="168" t="s">
        <v>87</v>
      </c>
      <c r="AV499" s="14" t="s">
        <v>87</v>
      </c>
      <c r="AW499" s="14" t="s">
        <v>32</v>
      </c>
      <c r="AX499" s="14" t="s">
        <v>77</v>
      </c>
      <c r="AY499" s="168" t="s">
        <v>148</v>
      </c>
    </row>
    <row r="500" spans="1:65" s="14" customFormat="1" ht="11.25">
      <c r="B500" s="167"/>
      <c r="D500" s="160" t="s">
        <v>157</v>
      </c>
      <c r="E500" s="168" t="s">
        <v>1</v>
      </c>
      <c r="F500" s="169" t="s">
        <v>666</v>
      </c>
      <c r="H500" s="170">
        <v>1.1000000000000001</v>
      </c>
      <c r="I500" s="171"/>
      <c r="L500" s="167"/>
      <c r="M500" s="172"/>
      <c r="N500" s="173"/>
      <c r="O500" s="173"/>
      <c r="P500" s="173"/>
      <c r="Q500" s="173"/>
      <c r="R500" s="173"/>
      <c r="S500" s="173"/>
      <c r="T500" s="174"/>
      <c r="AT500" s="168" t="s">
        <v>157</v>
      </c>
      <c r="AU500" s="168" t="s">
        <v>87</v>
      </c>
      <c r="AV500" s="14" t="s">
        <v>87</v>
      </c>
      <c r="AW500" s="14" t="s">
        <v>32</v>
      </c>
      <c r="AX500" s="14" t="s">
        <v>77</v>
      </c>
      <c r="AY500" s="168" t="s">
        <v>148</v>
      </c>
    </row>
    <row r="501" spans="1:65" s="14" customFormat="1" ht="11.25">
      <c r="B501" s="167"/>
      <c r="D501" s="160" t="s">
        <v>157</v>
      </c>
      <c r="E501" s="168" t="s">
        <v>1</v>
      </c>
      <c r="F501" s="169" t="s">
        <v>667</v>
      </c>
      <c r="H501" s="170">
        <v>3.06</v>
      </c>
      <c r="I501" s="171"/>
      <c r="L501" s="167"/>
      <c r="M501" s="172"/>
      <c r="N501" s="173"/>
      <c r="O501" s="173"/>
      <c r="P501" s="173"/>
      <c r="Q501" s="173"/>
      <c r="R501" s="173"/>
      <c r="S501" s="173"/>
      <c r="T501" s="174"/>
      <c r="AT501" s="168" t="s">
        <v>157</v>
      </c>
      <c r="AU501" s="168" t="s">
        <v>87</v>
      </c>
      <c r="AV501" s="14" t="s">
        <v>87</v>
      </c>
      <c r="AW501" s="14" t="s">
        <v>32</v>
      </c>
      <c r="AX501" s="14" t="s">
        <v>77</v>
      </c>
      <c r="AY501" s="168" t="s">
        <v>148</v>
      </c>
    </row>
    <row r="502" spans="1:65" s="14" customFormat="1" ht="11.25">
      <c r="B502" s="167"/>
      <c r="D502" s="160" t="s">
        <v>157</v>
      </c>
      <c r="E502" s="168" t="s">
        <v>1</v>
      </c>
      <c r="F502" s="169" t="s">
        <v>668</v>
      </c>
      <c r="H502" s="170">
        <v>1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8" t="s">
        <v>157</v>
      </c>
      <c r="AU502" s="168" t="s">
        <v>87</v>
      </c>
      <c r="AV502" s="14" t="s">
        <v>87</v>
      </c>
      <c r="AW502" s="14" t="s">
        <v>32</v>
      </c>
      <c r="AX502" s="14" t="s">
        <v>77</v>
      </c>
      <c r="AY502" s="168" t="s">
        <v>148</v>
      </c>
    </row>
    <row r="503" spans="1:65" s="14" customFormat="1" ht="11.25">
      <c r="B503" s="167"/>
      <c r="D503" s="160" t="s">
        <v>157</v>
      </c>
      <c r="E503" s="168" t="s">
        <v>1</v>
      </c>
      <c r="F503" s="169" t="s">
        <v>669</v>
      </c>
      <c r="H503" s="170">
        <v>2.16</v>
      </c>
      <c r="I503" s="171"/>
      <c r="L503" s="167"/>
      <c r="M503" s="172"/>
      <c r="N503" s="173"/>
      <c r="O503" s="173"/>
      <c r="P503" s="173"/>
      <c r="Q503" s="173"/>
      <c r="R503" s="173"/>
      <c r="S503" s="173"/>
      <c r="T503" s="174"/>
      <c r="AT503" s="168" t="s">
        <v>157</v>
      </c>
      <c r="AU503" s="168" t="s">
        <v>87</v>
      </c>
      <c r="AV503" s="14" t="s">
        <v>87</v>
      </c>
      <c r="AW503" s="14" t="s">
        <v>32</v>
      </c>
      <c r="AX503" s="14" t="s">
        <v>77</v>
      </c>
      <c r="AY503" s="168" t="s">
        <v>148</v>
      </c>
    </row>
    <row r="504" spans="1:65" s="13" customFormat="1" ht="11.25">
      <c r="B504" s="159"/>
      <c r="D504" s="160" t="s">
        <v>157</v>
      </c>
      <c r="E504" s="161" t="s">
        <v>1</v>
      </c>
      <c r="F504" s="162" t="s">
        <v>381</v>
      </c>
      <c r="H504" s="161" t="s">
        <v>1</v>
      </c>
      <c r="I504" s="163"/>
      <c r="L504" s="159"/>
      <c r="M504" s="164"/>
      <c r="N504" s="165"/>
      <c r="O504" s="165"/>
      <c r="P504" s="165"/>
      <c r="Q504" s="165"/>
      <c r="R504" s="165"/>
      <c r="S504" s="165"/>
      <c r="T504" s="166"/>
      <c r="AT504" s="161" t="s">
        <v>157</v>
      </c>
      <c r="AU504" s="161" t="s">
        <v>87</v>
      </c>
      <c r="AV504" s="13" t="s">
        <v>85</v>
      </c>
      <c r="AW504" s="13" t="s">
        <v>32</v>
      </c>
      <c r="AX504" s="13" t="s">
        <v>77</v>
      </c>
      <c r="AY504" s="161" t="s">
        <v>148</v>
      </c>
    </row>
    <row r="505" spans="1:65" s="14" customFormat="1" ht="11.25">
      <c r="B505" s="167"/>
      <c r="D505" s="160" t="s">
        <v>157</v>
      </c>
      <c r="E505" s="168" t="s">
        <v>1</v>
      </c>
      <c r="F505" s="169" t="s">
        <v>670</v>
      </c>
      <c r="H505" s="170">
        <v>1.82</v>
      </c>
      <c r="I505" s="171"/>
      <c r="L505" s="167"/>
      <c r="M505" s="172"/>
      <c r="N505" s="173"/>
      <c r="O505" s="173"/>
      <c r="P505" s="173"/>
      <c r="Q505" s="173"/>
      <c r="R505" s="173"/>
      <c r="S505" s="173"/>
      <c r="T505" s="174"/>
      <c r="AT505" s="168" t="s">
        <v>157</v>
      </c>
      <c r="AU505" s="168" t="s">
        <v>87</v>
      </c>
      <c r="AV505" s="14" t="s">
        <v>87</v>
      </c>
      <c r="AW505" s="14" t="s">
        <v>32</v>
      </c>
      <c r="AX505" s="14" t="s">
        <v>77</v>
      </c>
      <c r="AY505" s="168" t="s">
        <v>148</v>
      </c>
    </row>
    <row r="506" spans="1:65" s="14" customFormat="1" ht="11.25">
      <c r="B506" s="167"/>
      <c r="D506" s="160" t="s">
        <v>157</v>
      </c>
      <c r="E506" s="168" t="s">
        <v>1</v>
      </c>
      <c r="F506" s="169" t="s">
        <v>668</v>
      </c>
      <c r="H506" s="170">
        <v>1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8" t="s">
        <v>157</v>
      </c>
      <c r="AU506" s="168" t="s">
        <v>87</v>
      </c>
      <c r="AV506" s="14" t="s">
        <v>87</v>
      </c>
      <c r="AW506" s="14" t="s">
        <v>32</v>
      </c>
      <c r="AX506" s="14" t="s">
        <v>77</v>
      </c>
      <c r="AY506" s="168" t="s">
        <v>148</v>
      </c>
    </row>
    <row r="507" spans="1:65" s="14" customFormat="1" ht="11.25">
      <c r="B507" s="167"/>
      <c r="D507" s="160" t="s">
        <v>157</v>
      </c>
      <c r="E507" s="168" t="s">
        <v>1</v>
      </c>
      <c r="F507" s="169" t="s">
        <v>671</v>
      </c>
      <c r="H507" s="170">
        <v>1.24</v>
      </c>
      <c r="I507" s="171"/>
      <c r="L507" s="167"/>
      <c r="M507" s="172"/>
      <c r="N507" s="173"/>
      <c r="O507" s="173"/>
      <c r="P507" s="173"/>
      <c r="Q507" s="173"/>
      <c r="R507" s="173"/>
      <c r="S507" s="173"/>
      <c r="T507" s="174"/>
      <c r="AT507" s="168" t="s">
        <v>157</v>
      </c>
      <c r="AU507" s="168" t="s">
        <v>87</v>
      </c>
      <c r="AV507" s="14" t="s">
        <v>87</v>
      </c>
      <c r="AW507" s="14" t="s">
        <v>32</v>
      </c>
      <c r="AX507" s="14" t="s">
        <v>77</v>
      </c>
      <c r="AY507" s="168" t="s">
        <v>148</v>
      </c>
    </row>
    <row r="508" spans="1:65" s="14" customFormat="1" ht="11.25">
      <c r="B508" s="167"/>
      <c r="D508" s="160" t="s">
        <v>157</v>
      </c>
      <c r="E508" s="168" t="s">
        <v>1</v>
      </c>
      <c r="F508" s="169" t="s">
        <v>672</v>
      </c>
      <c r="H508" s="170">
        <v>0.56000000000000005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8" t="s">
        <v>157</v>
      </c>
      <c r="AU508" s="168" t="s">
        <v>87</v>
      </c>
      <c r="AV508" s="14" t="s">
        <v>87</v>
      </c>
      <c r="AW508" s="14" t="s">
        <v>32</v>
      </c>
      <c r="AX508" s="14" t="s">
        <v>77</v>
      </c>
      <c r="AY508" s="168" t="s">
        <v>148</v>
      </c>
    </row>
    <row r="509" spans="1:65" s="14" customFormat="1" ht="11.25">
      <c r="B509" s="167"/>
      <c r="D509" s="160" t="s">
        <v>157</v>
      </c>
      <c r="E509" s="168" t="s">
        <v>1</v>
      </c>
      <c r="F509" s="169" t="s">
        <v>673</v>
      </c>
      <c r="H509" s="170">
        <v>0.68</v>
      </c>
      <c r="I509" s="171"/>
      <c r="L509" s="167"/>
      <c r="M509" s="172"/>
      <c r="N509" s="173"/>
      <c r="O509" s="173"/>
      <c r="P509" s="173"/>
      <c r="Q509" s="173"/>
      <c r="R509" s="173"/>
      <c r="S509" s="173"/>
      <c r="T509" s="174"/>
      <c r="AT509" s="168" t="s">
        <v>157</v>
      </c>
      <c r="AU509" s="168" t="s">
        <v>87</v>
      </c>
      <c r="AV509" s="14" t="s">
        <v>87</v>
      </c>
      <c r="AW509" s="14" t="s">
        <v>32</v>
      </c>
      <c r="AX509" s="14" t="s">
        <v>77</v>
      </c>
      <c r="AY509" s="168" t="s">
        <v>148</v>
      </c>
    </row>
    <row r="510" spans="1:65" s="15" customFormat="1" ht="11.25">
      <c r="B510" s="175"/>
      <c r="D510" s="160" t="s">
        <v>157</v>
      </c>
      <c r="E510" s="176" t="s">
        <v>1</v>
      </c>
      <c r="F510" s="177" t="s">
        <v>160</v>
      </c>
      <c r="H510" s="178">
        <v>586.99199999999996</v>
      </c>
      <c r="I510" s="179"/>
      <c r="L510" s="175"/>
      <c r="M510" s="180"/>
      <c r="N510" s="181"/>
      <c r="O510" s="181"/>
      <c r="P510" s="181"/>
      <c r="Q510" s="181"/>
      <c r="R510" s="181"/>
      <c r="S510" s="181"/>
      <c r="T510" s="182"/>
      <c r="AT510" s="176" t="s">
        <v>157</v>
      </c>
      <c r="AU510" s="176" t="s">
        <v>87</v>
      </c>
      <c r="AV510" s="15" t="s">
        <v>155</v>
      </c>
      <c r="AW510" s="15" t="s">
        <v>32</v>
      </c>
      <c r="AX510" s="15" t="s">
        <v>85</v>
      </c>
      <c r="AY510" s="176" t="s">
        <v>148</v>
      </c>
    </row>
    <row r="511" spans="1:65" s="2" customFormat="1" ht="16.5" customHeight="1">
      <c r="A511" s="33"/>
      <c r="B511" s="145"/>
      <c r="C511" s="146" t="s">
        <v>674</v>
      </c>
      <c r="D511" s="146" t="s">
        <v>150</v>
      </c>
      <c r="E511" s="147" t="s">
        <v>675</v>
      </c>
      <c r="F511" s="148" t="s">
        <v>676</v>
      </c>
      <c r="G511" s="149" t="s">
        <v>677</v>
      </c>
      <c r="H511" s="150">
        <v>1</v>
      </c>
      <c r="I511" s="151"/>
      <c r="J511" s="152">
        <f>ROUND(I511*H511,2)</f>
        <v>0</v>
      </c>
      <c r="K511" s="148" t="s">
        <v>678</v>
      </c>
      <c r="L511" s="34"/>
      <c r="M511" s="153" t="s">
        <v>1</v>
      </c>
      <c r="N511" s="154" t="s">
        <v>42</v>
      </c>
      <c r="O511" s="59"/>
      <c r="P511" s="155">
        <f>O511*H511</f>
        <v>0</v>
      </c>
      <c r="Q511" s="155">
        <v>1.9429999999999999E-2</v>
      </c>
      <c r="R511" s="155">
        <f>Q511*H511</f>
        <v>1.9429999999999999E-2</v>
      </c>
      <c r="S511" s="155">
        <v>0</v>
      </c>
      <c r="T511" s="156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57" t="s">
        <v>155</v>
      </c>
      <c r="AT511" s="157" t="s">
        <v>150</v>
      </c>
      <c r="AU511" s="157" t="s">
        <v>87</v>
      </c>
      <c r="AY511" s="18" t="s">
        <v>148</v>
      </c>
      <c r="BE511" s="158">
        <f>IF(N511="základní",J511,0)</f>
        <v>0</v>
      </c>
      <c r="BF511" s="158">
        <f>IF(N511="snížená",J511,0)</f>
        <v>0</v>
      </c>
      <c r="BG511" s="158">
        <f>IF(N511="zákl. přenesená",J511,0)</f>
        <v>0</v>
      </c>
      <c r="BH511" s="158">
        <f>IF(N511="sníž. přenesená",J511,0)</f>
        <v>0</v>
      </c>
      <c r="BI511" s="158">
        <f>IF(N511="nulová",J511,0)</f>
        <v>0</v>
      </c>
      <c r="BJ511" s="18" t="s">
        <v>85</v>
      </c>
      <c r="BK511" s="158">
        <f>ROUND(I511*H511,2)</f>
        <v>0</v>
      </c>
      <c r="BL511" s="18" t="s">
        <v>155</v>
      </c>
      <c r="BM511" s="157" t="s">
        <v>679</v>
      </c>
    </row>
    <row r="512" spans="1:65" s="2" customFormat="1" ht="19.5">
      <c r="A512" s="33"/>
      <c r="B512" s="34"/>
      <c r="C512" s="33"/>
      <c r="D512" s="160" t="s">
        <v>261</v>
      </c>
      <c r="E512" s="33"/>
      <c r="F512" s="193" t="s">
        <v>680</v>
      </c>
      <c r="G512" s="33"/>
      <c r="H512" s="33"/>
      <c r="I512" s="194"/>
      <c r="J512" s="33"/>
      <c r="K512" s="33"/>
      <c r="L512" s="34"/>
      <c r="M512" s="195"/>
      <c r="N512" s="196"/>
      <c r="O512" s="59"/>
      <c r="P512" s="59"/>
      <c r="Q512" s="59"/>
      <c r="R512" s="59"/>
      <c r="S512" s="59"/>
      <c r="T512" s="60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T512" s="18" t="s">
        <v>261</v>
      </c>
      <c r="AU512" s="18" t="s">
        <v>87</v>
      </c>
    </row>
    <row r="513" spans="1:65" s="12" customFormat="1" ht="22.9" customHeight="1">
      <c r="B513" s="132"/>
      <c r="D513" s="133" t="s">
        <v>76</v>
      </c>
      <c r="E513" s="143" t="s">
        <v>681</v>
      </c>
      <c r="F513" s="143" t="s">
        <v>682</v>
      </c>
      <c r="I513" s="135"/>
      <c r="J513" s="144">
        <f>BK513</f>
        <v>0</v>
      </c>
      <c r="L513" s="132"/>
      <c r="M513" s="137"/>
      <c r="N513" s="138"/>
      <c r="O513" s="138"/>
      <c r="P513" s="139">
        <f>SUM(P514:P519)</f>
        <v>0</v>
      </c>
      <c r="Q513" s="138"/>
      <c r="R513" s="139">
        <f>SUM(R514:R519)</f>
        <v>0</v>
      </c>
      <c r="S513" s="138"/>
      <c r="T513" s="140">
        <f>SUM(T514:T519)</f>
        <v>0</v>
      </c>
      <c r="AR513" s="133" t="s">
        <v>85</v>
      </c>
      <c r="AT513" s="141" t="s">
        <v>76</v>
      </c>
      <c r="AU513" s="141" t="s">
        <v>85</v>
      </c>
      <c r="AY513" s="133" t="s">
        <v>148</v>
      </c>
      <c r="BK513" s="142">
        <f>SUM(BK514:BK519)</f>
        <v>0</v>
      </c>
    </row>
    <row r="514" spans="1:65" s="2" customFormat="1" ht="16.5" customHeight="1">
      <c r="A514" s="33"/>
      <c r="B514" s="145"/>
      <c r="C514" s="146" t="s">
        <v>683</v>
      </c>
      <c r="D514" s="146" t="s">
        <v>150</v>
      </c>
      <c r="E514" s="147" t="s">
        <v>684</v>
      </c>
      <c r="F514" s="148" t="s">
        <v>685</v>
      </c>
      <c r="G514" s="149" t="s">
        <v>190</v>
      </c>
      <c r="H514" s="150">
        <v>28.893999999999998</v>
      </c>
      <c r="I514" s="151"/>
      <c r="J514" s="152">
        <f>ROUND(I514*H514,2)</f>
        <v>0</v>
      </c>
      <c r="K514" s="148" t="s">
        <v>154</v>
      </c>
      <c r="L514" s="34"/>
      <c r="M514" s="153" t="s">
        <v>1</v>
      </c>
      <c r="N514" s="154" t="s">
        <v>42</v>
      </c>
      <c r="O514" s="59"/>
      <c r="P514" s="155">
        <f>O514*H514</f>
        <v>0</v>
      </c>
      <c r="Q514" s="155">
        <v>0</v>
      </c>
      <c r="R514" s="155">
        <f>Q514*H514</f>
        <v>0</v>
      </c>
      <c r="S514" s="155">
        <v>0</v>
      </c>
      <c r="T514" s="156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57" t="s">
        <v>155</v>
      </c>
      <c r="AT514" s="157" t="s">
        <v>150</v>
      </c>
      <c r="AU514" s="157" t="s">
        <v>87</v>
      </c>
      <c r="AY514" s="18" t="s">
        <v>148</v>
      </c>
      <c r="BE514" s="158">
        <f>IF(N514="základní",J514,0)</f>
        <v>0</v>
      </c>
      <c r="BF514" s="158">
        <f>IF(N514="snížená",J514,0)</f>
        <v>0</v>
      </c>
      <c r="BG514" s="158">
        <f>IF(N514="zákl. přenesená",J514,0)</f>
        <v>0</v>
      </c>
      <c r="BH514" s="158">
        <f>IF(N514="sníž. přenesená",J514,0)</f>
        <v>0</v>
      </c>
      <c r="BI514" s="158">
        <f>IF(N514="nulová",J514,0)</f>
        <v>0</v>
      </c>
      <c r="BJ514" s="18" t="s">
        <v>85</v>
      </c>
      <c r="BK514" s="158">
        <f>ROUND(I514*H514,2)</f>
        <v>0</v>
      </c>
      <c r="BL514" s="18" t="s">
        <v>155</v>
      </c>
      <c r="BM514" s="157" t="s">
        <v>686</v>
      </c>
    </row>
    <row r="515" spans="1:65" s="2" customFormat="1" ht="33" customHeight="1">
      <c r="A515" s="33"/>
      <c r="B515" s="145"/>
      <c r="C515" s="146" t="s">
        <v>687</v>
      </c>
      <c r="D515" s="146" t="s">
        <v>150</v>
      </c>
      <c r="E515" s="147" t="s">
        <v>688</v>
      </c>
      <c r="F515" s="148" t="s">
        <v>689</v>
      </c>
      <c r="G515" s="149" t="s">
        <v>190</v>
      </c>
      <c r="H515" s="150">
        <v>28.893999999999998</v>
      </c>
      <c r="I515" s="151"/>
      <c r="J515" s="152">
        <f>ROUND(I515*H515,2)</f>
        <v>0</v>
      </c>
      <c r="K515" s="148" t="s">
        <v>154</v>
      </c>
      <c r="L515" s="34"/>
      <c r="M515" s="153" t="s">
        <v>1</v>
      </c>
      <c r="N515" s="154" t="s">
        <v>42</v>
      </c>
      <c r="O515" s="59"/>
      <c r="P515" s="155">
        <f>O515*H515</f>
        <v>0</v>
      </c>
      <c r="Q515" s="155">
        <v>0</v>
      </c>
      <c r="R515" s="155">
        <f>Q515*H515</f>
        <v>0</v>
      </c>
      <c r="S515" s="155">
        <v>0</v>
      </c>
      <c r="T515" s="156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7" t="s">
        <v>155</v>
      </c>
      <c r="AT515" s="157" t="s">
        <v>150</v>
      </c>
      <c r="AU515" s="157" t="s">
        <v>87</v>
      </c>
      <c r="AY515" s="18" t="s">
        <v>148</v>
      </c>
      <c r="BE515" s="158">
        <f>IF(N515="základní",J515,0)</f>
        <v>0</v>
      </c>
      <c r="BF515" s="158">
        <f>IF(N515="snížená",J515,0)</f>
        <v>0</v>
      </c>
      <c r="BG515" s="158">
        <f>IF(N515="zákl. přenesená",J515,0)</f>
        <v>0</v>
      </c>
      <c r="BH515" s="158">
        <f>IF(N515="sníž. přenesená",J515,0)</f>
        <v>0</v>
      </c>
      <c r="BI515" s="158">
        <f>IF(N515="nulová",J515,0)</f>
        <v>0</v>
      </c>
      <c r="BJ515" s="18" t="s">
        <v>85</v>
      </c>
      <c r="BK515" s="158">
        <f>ROUND(I515*H515,2)</f>
        <v>0</v>
      </c>
      <c r="BL515" s="18" t="s">
        <v>155</v>
      </c>
      <c r="BM515" s="157" t="s">
        <v>690</v>
      </c>
    </row>
    <row r="516" spans="1:65" s="2" customFormat="1" ht="24.2" customHeight="1">
      <c r="A516" s="33"/>
      <c r="B516" s="145"/>
      <c r="C516" s="146" t="s">
        <v>691</v>
      </c>
      <c r="D516" s="146" t="s">
        <v>150</v>
      </c>
      <c r="E516" s="147" t="s">
        <v>692</v>
      </c>
      <c r="F516" s="148" t="s">
        <v>693</v>
      </c>
      <c r="G516" s="149" t="s">
        <v>190</v>
      </c>
      <c r="H516" s="150">
        <v>28.893999999999998</v>
      </c>
      <c r="I516" s="151"/>
      <c r="J516" s="152">
        <f>ROUND(I516*H516,2)</f>
        <v>0</v>
      </c>
      <c r="K516" s="148" t="s">
        <v>154</v>
      </c>
      <c r="L516" s="34"/>
      <c r="M516" s="153" t="s">
        <v>1</v>
      </c>
      <c r="N516" s="154" t="s">
        <v>42</v>
      </c>
      <c r="O516" s="59"/>
      <c r="P516" s="155">
        <f>O516*H516</f>
        <v>0</v>
      </c>
      <c r="Q516" s="155">
        <v>0</v>
      </c>
      <c r="R516" s="155">
        <f>Q516*H516</f>
        <v>0</v>
      </c>
      <c r="S516" s="155">
        <v>0</v>
      </c>
      <c r="T516" s="156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57" t="s">
        <v>155</v>
      </c>
      <c r="AT516" s="157" t="s">
        <v>150</v>
      </c>
      <c r="AU516" s="157" t="s">
        <v>87</v>
      </c>
      <c r="AY516" s="18" t="s">
        <v>148</v>
      </c>
      <c r="BE516" s="158">
        <f>IF(N516="základní",J516,0)</f>
        <v>0</v>
      </c>
      <c r="BF516" s="158">
        <f>IF(N516="snížená",J516,0)</f>
        <v>0</v>
      </c>
      <c r="BG516" s="158">
        <f>IF(N516="zákl. přenesená",J516,0)</f>
        <v>0</v>
      </c>
      <c r="BH516" s="158">
        <f>IF(N516="sníž. přenesená",J516,0)</f>
        <v>0</v>
      </c>
      <c r="BI516" s="158">
        <f>IF(N516="nulová",J516,0)</f>
        <v>0</v>
      </c>
      <c r="BJ516" s="18" t="s">
        <v>85</v>
      </c>
      <c r="BK516" s="158">
        <f>ROUND(I516*H516,2)</f>
        <v>0</v>
      </c>
      <c r="BL516" s="18" t="s">
        <v>155</v>
      </c>
      <c r="BM516" s="157" t="s">
        <v>694</v>
      </c>
    </row>
    <row r="517" spans="1:65" s="2" customFormat="1" ht="24.2" customHeight="1">
      <c r="A517" s="33"/>
      <c r="B517" s="145"/>
      <c r="C517" s="146" t="s">
        <v>695</v>
      </c>
      <c r="D517" s="146" t="s">
        <v>150</v>
      </c>
      <c r="E517" s="147" t="s">
        <v>696</v>
      </c>
      <c r="F517" s="148" t="s">
        <v>697</v>
      </c>
      <c r="G517" s="149" t="s">
        <v>190</v>
      </c>
      <c r="H517" s="150">
        <v>288.94</v>
      </c>
      <c r="I517" s="151"/>
      <c r="J517" s="152">
        <f>ROUND(I517*H517,2)</f>
        <v>0</v>
      </c>
      <c r="K517" s="148" t="s">
        <v>154</v>
      </c>
      <c r="L517" s="34"/>
      <c r="M517" s="153" t="s">
        <v>1</v>
      </c>
      <c r="N517" s="154" t="s">
        <v>42</v>
      </c>
      <c r="O517" s="59"/>
      <c r="P517" s="155">
        <f>O517*H517</f>
        <v>0</v>
      </c>
      <c r="Q517" s="155">
        <v>0</v>
      </c>
      <c r="R517" s="155">
        <f>Q517*H517</f>
        <v>0</v>
      </c>
      <c r="S517" s="155">
        <v>0</v>
      </c>
      <c r="T517" s="156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7" t="s">
        <v>155</v>
      </c>
      <c r="AT517" s="157" t="s">
        <v>150</v>
      </c>
      <c r="AU517" s="157" t="s">
        <v>87</v>
      </c>
      <c r="AY517" s="18" t="s">
        <v>148</v>
      </c>
      <c r="BE517" s="158">
        <f>IF(N517="základní",J517,0)</f>
        <v>0</v>
      </c>
      <c r="BF517" s="158">
        <f>IF(N517="snížená",J517,0)</f>
        <v>0</v>
      </c>
      <c r="BG517" s="158">
        <f>IF(N517="zákl. přenesená",J517,0)</f>
        <v>0</v>
      </c>
      <c r="BH517" s="158">
        <f>IF(N517="sníž. přenesená",J517,0)</f>
        <v>0</v>
      </c>
      <c r="BI517" s="158">
        <f>IF(N517="nulová",J517,0)</f>
        <v>0</v>
      </c>
      <c r="BJ517" s="18" t="s">
        <v>85</v>
      </c>
      <c r="BK517" s="158">
        <f>ROUND(I517*H517,2)</f>
        <v>0</v>
      </c>
      <c r="BL517" s="18" t="s">
        <v>155</v>
      </c>
      <c r="BM517" s="157" t="s">
        <v>698</v>
      </c>
    </row>
    <row r="518" spans="1:65" s="14" customFormat="1" ht="11.25">
      <c r="B518" s="167"/>
      <c r="D518" s="160" t="s">
        <v>157</v>
      </c>
      <c r="F518" s="169" t="s">
        <v>699</v>
      </c>
      <c r="H518" s="170">
        <v>288.94</v>
      </c>
      <c r="I518" s="171"/>
      <c r="L518" s="167"/>
      <c r="M518" s="172"/>
      <c r="N518" s="173"/>
      <c r="O518" s="173"/>
      <c r="P518" s="173"/>
      <c r="Q518" s="173"/>
      <c r="R518" s="173"/>
      <c r="S518" s="173"/>
      <c r="T518" s="174"/>
      <c r="AT518" s="168" t="s">
        <v>157</v>
      </c>
      <c r="AU518" s="168" t="s">
        <v>87</v>
      </c>
      <c r="AV518" s="14" t="s">
        <v>87</v>
      </c>
      <c r="AW518" s="14" t="s">
        <v>3</v>
      </c>
      <c r="AX518" s="14" t="s">
        <v>85</v>
      </c>
      <c r="AY518" s="168" t="s">
        <v>148</v>
      </c>
    </row>
    <row r="519" spans="1:65" s="2" customFormat="1" ht="33" customHeight="1">
      <c r="A519" s="33"/>
      <c r="B519" s="145"/>
      <c r="C519" s="146" t="s">
        <v>700</v>
      </c>
      <c r="D519" s="146" t="s">
        <v>150</v>
      </c>
      <c r="E519" s="147" t="s">
        <v>701</v>
      </c>
      <c r="F519" s="148" t="s">
        <v>702</v>
      </c>
      <c r="G519" s="149" t="s">
        <v>190</v>
      </c>
      <c r="H519" s="150">
        <v>28.893999999999998</v>
      </c>
      <c r="I519" s="151"/>
      <c r="J519" s="152">
        <f>ROUND(I519*H519,2)</f>
        <v>0</v>
      </c>
      <c r="K519" s="148" t="s">
        <v>154</v>
      </c>
      <c r="L519" s="34"/>
      <c r="M519" s="153" t="s">
        <v>1</v>
      </c>
      <c r="N519" s="154" t="s">
        <v>42</v>
      </c>
      <c r="O519" s="59"/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57" t="s">
        <v>155</v>
      </c>
      <c r="AT519" s="157" t="s">
        <v>150</v>
      </c>
      <c r="AU519" s="157" t="s">
        <v>87</v>
      </c>
      <c r="AY519" s="18" t="s">
        <v>148</v>
      </c>
      <c r="BE519" s="158">
        <f>IF(N519="základní",J519,0)</f>
        <v>0</v>
      </c>
      <c r="BF519" s="158">
        <f>IF(N519="snížená",J519,0)</f>
        <v>0</v>
      </c>
      <c r="BG519" s="158">
        <f>IF(N519="zákl. přenesená",J519,0)</f>
        <v>0</v>
      </c>
      <c r="BH519" s="158">
        <f>IF(N519="sníž. přenesená",J519,0)</f>
        <v>0</v>
      </c>
      <c r="BI519" s="158">
        <f>IF(N519="nulová",J519,0)</f>
        <v>0</v>
      </c>
      <c r="BJ519" s="18" t="s">
        <v>85</v>
      </c>
      <c r="BK519" s="158">
        <f>ROUND(I519*H519,2)</f>
        <v>0</v>
      </c>
      <c r="BL519" s="18" t="s">
        <v>155</v>
      </c>
      <c r="BM519" s="157" t="s">
        <v>703</v>
      </c>
    </row>
    <row r="520" spans="1:65" s="12" customFormat="1" ht="22.9" customHeight="1">
      <c r="B520" s="132"/>
      <c r="D520" s="133" t="s">
        <v>76</v>
      </c>
      <c r="E520" s="143" t="s">
        <v>704</v>
      </c>
      <c r="F520" s="143" t="s">
        <v>705</v>
      </c>
      <c r="I520" s="135"/>
      <c r="J520" s="144">
        <f>BK520</f>
        <v>0</v>
      </c>
      <c r="L520" s="132"/>
      <c r="M520" s="137"/>
      <c r="N520" s="138"/>
      <c r="O520" s="138"/>
      <c r="P520" s="139">
        <f>P521</f>
        <v>0</v>
      </c>
      <c r="Q520" s="138"/>
      <c r="R520" s="139">
        <f>R521</f>
        <v>0</v>
      </c>
      <c r="S520" s="138"/>
      <c r="T520" s="140">
        <f>T521</f>
        <v>0</v>
      </c>
      <c r="AR520" s="133" t="s">
        <v>85</v>
      </c>
      <c r="AT520" s="141" t="s">
        <v>76</v>
      </c>
      <c r="AU520" s="141" t="s">
        <v>85</v>
      </c>
      <c r="AY520" s="133" t="s">
        <v>148</v>
      </c>
      <c r="BK520" s="142">
        <f>BK521</f>
        <v>0</v>
      </c>
    </row>
    <row r="521" spans="1:65" s="2" customFormat="1" ht="24.2" customHeight="1">
      <c r="A521" s="33"/>
      <c r="B521" s="145"/>
      <c r="C521" s="146" t="s">
        <v>706</v>
      </c>
      <c r="D521" s="146" t="s">
        <v>150</v>
      </c>
      <c r="E521" s="147" t="s">
        <v>707</v>
      </c>
      <c r="F521" s="148" t="s">
        <v>708</v>
      </c>
      <c r="G521" s="149" t="s">
        <v>190</v>
      </c>
      <c r="H521" s="150">
        <v>59.685000000000002</v>
      </c>
      <c r="I521" s="151"/>
      <c r="J521" s="152">
        <f>ROUND(I521*H521,2)</f>
        <v>0</v>
      </c>
      <c r="K521" s="148" t="s">
        <v>154</v>
      </c>
      <c r="L521" s="34"/>
      <c r="M521" s="153" t="s">
        <v>1</v>
      </c>
      <c r="N521" s="154" t="s">
        <v>42</v>
      </c>
      <c r="O521" s="59"/>
      <c r="P521" s="155">
        <f>O521*H521</f>
        <v>0</v>
      </c>
      <c r="Q521" s="155">
        <v>0</v>
      </c>
      <c r="R521" s="155">
        <f>Q521*H521</f>
        <v>0</v>
      </c>
      <c r="S521" s="155">
        <v>0</v>
      </c>
      <c r="T521" s="156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7" t="s">
        <v>155</v>
      </c>
      <c r="AT521" s="157" t="s">
        <v>150</v>
      </c>
      <c r="AU521" s="157" t="s">
        <v>87</v>
      </c>
      <c r="AY521" s="18" t="s">
        <v>148</v>
      </c>
      <c r="BE521" s="158">
        <f>IF(N521="základní",J521,0)</f>
        <v>0</v>
      </c>
      <c r="BF521" s="158">
        <f>IF(N521="snížená",J521,0)</f>
        <v>0</v>
      </c>
      <c r="BG521" s="158">
        <f>IF(N521="zákl. přenesená",J521,0)</f>
        <v>0</v>
      </c>
      <c r="BH521" s="158">
        <f>IF(N521="sníž. přenesená",J521,0)</f>
        <v>0</v>
      </c>
      <c r="BI521" s="158">
        <f>IF(N521="nulová",J521,0)</f>
        <v>0</v>
      </c>
      <c r="BJ521" s="18" t="s">
        <v>85</v>
      </c>
      <c r="BK521" s="158">
        <f>ROUND(I521*H521,2)</f>
        <v>0</v>
      </c>
      <c r="BL521" s="18" t="s">
        <v>155</v>
      </c>
      <c r="BM521" s="157" t="s">
        <v>709</v>
      </c>
    </row>
    <row r="522" spans="1:65" s="12" customFormat="1" ht="25.9" customHeight="1">
      <c r="B522" s="132"/>
      <c r="D522" s="133" t="s">
        <v>76</v>
      </c>
      <c r="E522" s="134" t="s">
        <v>710</v>
      </c>
      <c r="F522" s="134" t="s">
        <v>711</v>
      </c>
      <c r="I522" s="135"/>
      <c r="J522" s="136">
        <f>BK522</f>
        <v>0</v>
      </c>
      <c r="L522" s="132"/>
      <c r="M522" s="137"/>
      <c r="N522" s="138"/>
      <c r="O522" s="138"/>
      <c r="P522" s="139">
        <f>P523+P532+P536+P543+P557+P601+P616</f>
        <v>0</v>
      </c>
      <c r="Q522" s="138"/>
      <c r="R522" s="139">
        <f>R523+R532+R536+R543+R557+R601+R616</f>
        <v>1.5929772000000002</v>
      </c>
      <c r="S522" s="138"/>
      <c r="T522" s="140">
        <f>T523+T532+T536+T543+T557+T601+T616</f>
        <v>0.59674230000000006</v>
      </c>
      <c r="AR522" s="133" t="s">
        <v>87</v>
      </c>
      <c r="AT522" s="141" t="s">
        <v>76</v>
      </c>
      <c r="AU522" s="141" t="s">
        <v>77</v>
      </c>
      <c r="AY522" s="133" t="s">
        <v>148</v>
      </c>
      <c r="BK522" s="142">
        <f>BK523+BK532+BK536+BK543+BK557+BK601+BK616</f>
        <v>0</v>
      </c>
    </row>
    <row r="523" spans="1:65" s="12" customFormat="1" ht="22.9" customHeight="1">
      <c r="B523" s="132"/>
      <c r="D523" s="133" t="s">
        <v>76</v>
      </c>
      <c r="E523" s="143" t="s">
        <v>712</v>
      </c>
      <c r="F523" s="143" t="s">
        <v>713</v>
      </c>
      <c r="I523" s="135"/>
      <c r="J523" s="144">
        <f>BK523</f>
        <v>0</v>
      </c>
      <c r="L523" s="132"/>
      <c r="M523" s="137"/>
      <c r="N523" s="138"/>
      <c r="O523" s="138"/>
      <c r="P523" s="139">
        <f>SUM(P524:P531)</f>
        <v>0</v>
      </c>
      <c r="Q523" s="138"/>
      <c r="R523" s="139">
        <f>SUM(R524:R531)</f>
        <v>0.176956</v>
      </c>
      <c r="S523" s="138"/>
      <c r="T523" s="140">
        <f>SUM(T524:T531)</f>
        <v>0</v>
      </c>
      <c r="AR523" s="133" t="s">
        <v>87</v>
      </c>
      <c r="AT523" s="141" t="s">
        <v>76</v>
      </c>
      <c r="AU523" s="141" t="s">
        <v>85</v>
      </c>
      <c r="AY523" s="133" t="s">
        <v>148</v>
      </c>
      <c r="BK523" s="142">
        <f>SUM(BK524:BK531)</f>
        <v>0</v>
      </c>
    </row>
    <row r="524" spans="1:65" s="2" customFormat="1" ht="24.2" customHeight="1">
      <c r="A524" s="33"/>
      <c r="B524" s="145"/>
      <c r="C524" s="146" t="s">
        <v>714</v>
      </c>
      <c r="D524" s="146" t="s">
        <v>150</v>
      </c>
      <c r="E524" s="147" t="s">
        <v>715</v>
      </c>
      <c r="F524" s="148" t="s">
        <v>716</v>
      </c>
      <c r="G524" s="149" t="s">
        <v>153</v>
      </c>
      <c r="H524" s="150">
        <v>58.63</v>
      </c>
      <c r="I524" s="151"/>
      <c r="J524" s="152">
        <f>ROUND(I524*H524,2)</f>
        <v>0</v>
      </c>
      <c r="K524" s="148" t="s">
        <v>154</v>
      </c>
      <c r="L524" s="34"/>
      <c r="M524" s="153" t="s">
        <v>1</v>
      </c>
      <c r="N524" s="154" t="s">
        <v>42</v>
      </c>
      <c r="O524" s="59"/>
      <c r="P524" s="155">
        <f>O524*H524</f>
        <v>0</v>
      </c>
      <c r="Q524" s="155">
        <v>7.5000000000000002E-4</v>
      </c>
      <c r="R524" s="155">
        <f>Q524*H524</f>
        <v>4.3972500000000005E-2</v>
      </c>
      <c r="S524" s="155">
        <v>0</v>
      </c>
      <c r="T524" s="156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7" t="s">
        <v>232</v>
      </c>
      <c r="AT524" s="157" t="s">
        <v>150</v>
      </c>
      <c r="AU524" s="157" t="s">
        <v>87</v>
      </c>
      <c r="AY524" s="18" t="s">
        <v>148</v>
      </c>
      <c r="BE524" s="158">
        <f>IF(N524="základní",J524,0)</f>
        <v>0</v>
      </c>
      <c r="BF524" s="158">
        <f>IF(N524="snížená",J524,0)</f>
        <v>0</v>
      </c>
      <c r="BG524" s="158">
        <f>IF(N524="zákl. přenesená",J524,0)</f>
        <v>0</v>
      </c>
      <c r="BH524" s="158">
        <f>IF(N524="sníž. přenesená",J524,0)</f>
        <v>0</v>
      </c>
      <c r="BI524" s="158">
        <f>IF(N524="nulová",J524,0)</f>
        <v>0</v>
      </c>
      <c r="BJ524" s="18" t="s">
        <v>85</v>
      </c>
      <c r="BK524" s="158">
        <f>ROUND(I524*H524,2)</f>
        <v>0</v>
      </c>
      <c r="BL524" s="18" t="s">
        <v>232</v>
      </c>
      <c r="BM524" s="157" t="s">
        <v>717</v>
      </c>
    </row>
    <row r="525" spans="1:65" s="14" customFormat="1" ht="22.5">
      <c r="B525" s="167"/>
      <c r="D525" s="160" t="s">
        <v>157</v>
      </c>
      <c r="E525" s="168" t="s">
        <v>1</v>
      </c>
      <c r="F525" s="169" t="s">
        <v>718</v>
      </c>
      <c r="H525" s="170">
        <v>58.63</v>
      </c>
      <c r="I525" s="171"/>
      <c r="L525" s="167"/>
      <c r="M525" s="172"/>
      <c r="N525" s="173"/>
      <c r="O525" s="173"/>
      <c r="P525" s="173"/>
      <c r="Q525" s="173"/>
      <c r="R525" s="173"/>
      <c r="S525" s="173"/>
      <c r="T525" s="174"/>
      <c r="AT525" s="168" t="s">
        <v>157</v>
      </c>
      <c r="AU525" s="168" t="s">
        <v>87</v>
      </c>
      <c r="AV525" s="14" t="s">
        <v>87</v>
      </c>
      <c r="AW525" s="14" t="s">
        <v>32</v>
      </c>
      <c r="AX525" s="14" t="s">
        <v>85</v>
      </c>
      <c r="AY525" s="168" t="s">
        <v>148</v>
      </c>
    </row>
    <row r="526" spans="1:65" s="2" customFormat="1" ht="24.2" customHeight="1">
      <c r="A526" s="33"/>
      <c r="B526" s="145"/>
      <c r="C526" s="146" t="s">
        <v>719</v>
      </c>
      <c r="D526" s="146" t="s">
        <v>150</v>
      </c>
      <c r="E526" s="147" t="s">
        <v>720</v>
      </c>
      <c r="F526" s="148" t="s">
        <v>721</v>
      </c>
      <c r="G526" s="149" t="s">
        <v>235</v>
      </c>
      <c r="H526" s="150">
        <v>79.95</v>
      </c>
      <c r="I526" s="151"/>
      <c r="J526" s="152">
        <f>ROUND(I526*H526,2)</f>
        <v>0</v>
      </c>
      <c r="K526" s="148" t="s">
        <v>154</v>
      </c>
      <c r="L526" s="34"/>
      <c r="M526" s="153" t="s">
        <v>1</v>
      </c>
      <c r="N526" s="154" t="s">
        <v>42</v>
      </c>
      <c r="O526" s="59"/>
      <c r="P526" s="155">
        <f>O526*H526</f>
        <v>0</v>
      </c>
      <c r="Q526" s="155">
        <v>1.6000000000000001E-4</v>
      </c>
      <c r="R526" s="155">
        <f>Q526*H526</f>
        <v>1.2792000000000001E-2</v>
      </c>
      <c r="S526" s="155">
        <v>0</v>
      </c>
      <c r="T526" s="156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7" t="s">
        <v>232</v>
      </c>
      <c r="AT526" s="157" t="s">
        <v>150</v>
      </c>
      <c r="AU526" s="157" t="s">
        <v>87</v>
      </c>
      <c r="AY526" s="18" t="s">
        <v>148</v>
      </c>
      <c r="BE526" s="158">
        <f>IF(N526="základní",J526,0)</f>
        <v>0</v>
      </c>
      <c r="BF526" s="158">
        <f>IF(N526="snížená",J526,0)</f>
        <v>0</v>
      </c>
      <c r="BG526" s="158">
        <f>IF(N526="zákl. přenesená",J526,0)</f>
        <v>0</v>
      </c>
      <c r="BH526" s="158">
        <f>IF(N526="sníž. přenesená",J526,0)</f>
        <v>0</v>
      </c>
      <c r="BI526" s="158">
        <f>IF(N526="nulová",J526,0)</f>
        <v>0</v>
      </c>
      <c r="BJ526" s="18" t="s">
        <v>85</v>
      </c>
      <c r="BK526" s="158">
        <f>ROUND(I526*H526,2)</f>
        <v>0</v>
      </c>
      <c r="BL526" s="18" t="s">
        <v>232</v>
      </c>
      <c r="BM526" s="157" t="s">
        <v>722</v>
      </c>
    </row>
    <row r="527" spans="1:65" s="14" customFormat="1" ht="22.5">
      <c r="B527" s="167"/>
      <c r="D527" s="160" t="s">
        <v>157</v>
      </c>
      <c r="E527" s="168" t="s">
        <v>1</v>
      </c>
      <c r="F527" s="169" t="s">
        <v>723</v>
      </c>
      <c r="H527" s="170">
        <v>79.95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8" t="s">
        <v>157</v>
      </c>
      <c r="AU527" s="168" t="s">
        <v>87</v>
      </c>
      <c r="AV527" s="14" t="s">
        <v>87</v>
      </c>
      <c r="AW527" s="14" t="s">
        <v>32</v>
      </c>
      <c r="AX527" s="14" t="s">
        <v>85</v>
      </c>
      <c r="AY527" s="168" t="s">
        <v>148</v>
      </c>
    </row>
    <row r="528" spans="1:65" s="2" customFormat="1" ht="24.2" customHeight="1">
      <c r="A528" s="33"/>
      <c r="B528" s="145"/>
      <c r="C528" s="146" t="s">
        <v>724</v>
      </c>
      <c r="D528" s="146" t="s">
        <v>150</v>
      </c>
      <c r="E528" s="147" t="s">
        <v>725</v>
      </c>
      <c r="F528" s="148" t="s">
        <v>726</v>
      </c>
      <c r="G528" s="149" t="s">
        <v>153</v>
      </c>
      <c r="H528" s="150">
        <v>26.65</v>
      </c>
      <c r="I528" s="151"/>
      <c r="J528" s="152">
        <f>ROUND(I528*H528,2)</f>
        <v>0</v>
      </c>
      <c r="K528" s="148" t="s">
        <v>154</v>
      </c>
      <c r="L528" s="34"/>
      <c r="M528" s="153" t="s">
        <v>1</v>
      </c>
      <c r="N528" s="154" t="s">
        <v>42</v>
      </c>
      <c r="O528" s="59"/>
      <c r="P528" s="155">
        <f>O528*H528</f>
        <v>0</v>
      </c>
      <c r="Q528" s="155">
        <v>4.5100000000000001E-3</v>
      </c>
      <c r="R528" s="155">
        <f>Q528*H528</f>
        <v>0.12019149999999999</v>
      </c>
      <c r="S528" s="155">
        <v>0</v>
      </c>
      <c r="T528" s="156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57" t="s">
        <v>232</v>
      </c>
      <c r="AT528" s="157" t="s">
        <v>150</v>
      </c>
      <c r="AU528" s="157" t="s">
        <v>87</v>
      </c>
      <c r="AY528" s="18" t="s">
        <v>148</v>
      </c>
      <c r="BE528" s="158">
        <f>IF(N528="základní",J528,0)</f>
        <v>0</v>
      </c>
      <c r="BF528" s="158">
        <f>IF(N528="snížená",J528,0)</f>
        <v>0</v>
      </c>
      <c r="BG528" s="158">
        <f>IF(N528="zákl. přenesená",J528,0)</f>
        <v>0</v>
      </c>
      <c r="BH528" s="158">
        <f>IF(N528="sníž. přenesená",J528,0)</f>
        <v>0</v>
      </c>
      <c r="BI528" s="158">
        <f>IF(N528="nulová",J528,0)</f>
        <v>0</v>
      </c>
      <c r="BJ528" s="18" t="s">
        <v>85</v>
      </c>
      <c r="BK528" s="158">
        <f>ROUND(I528*H528,2)</f>
        <v>0</v>
      </c>
      <c r="BL528" s="18" t="s">
        <v>232</v>
      </c>
      <c r="BM528" s="157" t="s">
        <v>727</v>
      </c>
    </row>
    <row r="529" spans="1:65" s="13" customFormat="1" ht="11.25">
      <c r="B529" s="159"/>
      <c r="D529" s="160" t="s">
        <v>157</v>
      </c>
      <c r="E529" s="161" t="s">
        <v>1</v>
      </c>
      <c r="F529" s="162" t="s">
        <v>728</v>
      </c>
      <c r="H529" s="161" t="s">
        <v>1</v>
      </c>
      <c r="I529" s="163"/>
      <c r="L529" s="159"/>
      <c r="M529" s="164"/>
      <c r="N529" s="165"/>
      <c r="O529" s="165"/>
      <c r="P529" s="165"/>
      <c r="Q529" s="165"/>
      <c r="R529" s="165"/>
      <c r="S529" s="165"/>
      <c r="T529" s="166"/>
      <c r="AT529" s="161" t="s">
        <v>157</v>
      </c>
      <c r="AU529" s="161" t="s">
        <v>87</v>
      </c>
      <c r="AV529" s="13" t="s">
        <v>85</v>
      </c>
      <c r="AW529" s="13" t="s">
        <v>32</v>
      </c>
      <c r="AX529" s="13" t="s">
        <v>77</v>
      </c>
      <c r="AY529" s="161" t="s">
        <v>148</v>
      </c>
    </row>
    <row r="530" spans="1:65" s="14" customFormat="1" ht="11.25">
      <c r="B530" s="167"/>
      <c r="D530" s="160" t="s">
        <v>157</v>
      </c>
      <c r="E530" s="168" t="s">
        <v>1</v>
      </c>
      <c r="F530" s="169" t="s">
        <v>729</v>
      </c>
      <c r="H530" s="170">
        <v>26.65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8" t="s">
        <v>157</v>
      </c>
      <c r="AU530" s="168" t="s">
        <v>87</v>
      </c>
      <c r="AV530" s="14" t="s">
        <v>87</v>
      </c>
      <c r="AW530" s="14" t="s">
        <v>32</v>
      </c>
      <c r="AX530" s="14" t="s">
        <v>85</v>
      </c>
      <c r="AY530" s="168" t="s">
        <v>148</v>
      </c>
    </row>
    <row r="531" spans="1:65" s="2" customFormat="1" ht="33" customHeight="1">
      <c r="A531" s="33"/>
      <c r="B531" s="145"/>
      <c r="C531" s="146" t="s">
        <v>730</v>
      </c>
      <c r="D531" s="146" t="s">
        <v>150</v>
      </c>
      <c r="E531" s="147" t="s">
        <v>731</v>
      </c>
      <c r="F531" s="148" t="s">
        <v>732</v>
      </c>
      <c r="G531" s="149" t="s">
        <v>190</v>
      </c>
      <c r="H531" s="150">
        <v>0.17699999999999999</v>
      </c>
      <c r="I531" s="151"/>
      <c r="J531" s="152">
        <f>ROUND(I531*H531,2)</f>
        <v>0</v>
      </c>
      <c r="K531" s="148" t="s">
        <v>154</v>
      </c>
      <c r="L531" s="34"/>
      <c r="M531" s="153" t="s">
        <v>1</v>
      </c>
      <c r="N531" s="154" t="s">
        <v>42</v>
      </c>
      <c r="O531" s="59"/>
      <c r="P531" s="155">
        <f>O531*H531</f>
        <v>0</v>
      </c>
      <c r="Q531" s="155">
        <v>0</v>
      </c>
      <c r="R531" s="155">
        <f>Q531*H531</f>
        <v>0</v>
      </c>
      <c r="S531" s="155">
        <v>0</v>
      </c>
      <c r="T531" s="156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7" t="s">
        <v>232</v>
      </c>
      <c r="AT531" s="157" t="s">
        <v>150</v>
      </c>
      <c r="AU531" s="157" t="s">
        <v>87</v>
      </c>
      <c r="AY531" s="18" t="s">
        <v>148</v>
      </c>
      <c r="BE531" s="158">
        <f>IF(N531="základní",J531,0)</f>
        <v>0</v>
      </c>
      <c r="BF531" s="158">
        <f>IF(N531="snížená",J531,0)</f>
        <v>0</v>
      </c>
      <c r="BG531" s="158">
        <f>IF(N531="zákl. přenesená",J531,0)</f>
        <v>0</v>
      </c>
      <c r="BH531" s="158">
        <f>IF(N531="sníž. přenesená",J531,0)</f>
        <v>0</v>
      </c>
      <c r="BI531" s="158">
        <f>IF(N531="nulová",J531,0)</f>
        <v>0</v>
      </c>
      <c r="BJ531" s="18" t="s">
        <v>85</v>
      </c>
      <c r="BK531" s="158">
        <f>ROUND(I531*H531,2)</f>
        <v>0</v>
      </c>
      <c r="BL531" s="18" t="s">
        <v>232</v>
      </c>
      <c r="BM531" s="157" t="s">
        <v>733</v>
      </c>
    </row>
    <row r="532" spans="1:65" s="12" customFormat="1" ht="22.9" customHeight="1">
      <c r="B532" s="132"/>
      <c r="D532" s="133" t="s">
        <v>76</v>
      </c>
      <c r="E532" s="143" t="s">
        <v>734</v>
      </c>
      <c r="F532" s="143" t="s">
        <v>735</v>
      </c>
      <c r="I532" s="135"/>
      <c r="J532" s="144">
        <f>BK532</f>
        <v>0</v>
      </c>
      <c r="L532" s="132"/>
      <c r="M532" s="137"/>
      <c r="N532" s="138"/>
      <c r="O532" s="138"/>
      <c r="P532" s="139">
        <f>SUM(P533:P535)</f>
        <v>0</v>
      </c>
      <c r="Q532" s="138"/>
      <c r="R532" s="139">
        <f>SUM(R533:R535)</f>
        <v>0</v>
      </c>
      <c r="S532" s="138"/>
      <c r="T532" s="140">
        <f>SUM(T533:T535)</f>
        <v>0</v>
      </c>
      <c r="AR532" s="133" t="s">
        <v>87</v>
      </c>
      <c r="AT532" s="141" t="s">
        <v>76</v>
      </c>
      <c r="AU532" s="141" t="s">
        <v>85</v>
      </c>
      <c r="AY532" s="133" t="s">
        <v>148</v>
      </c>
      <c r="BK532" s="142">
        <f>SUM(BK533:BK535)</f>
        <v>0</v>
      </c>
    </row>
    <row r="533" spans="1:65" s="2" customFormat="1" ht="24.2" customHeight="1">
      <c r="A533" s="33"/>
      <c r="B533" s="145"/>
      <c r="C533" s="146" t="s">
        <v>736</v>
      </c>
      <c r="D533" s="146" t="s">
        <v>150</v>
      </c>
      <c r="E533" s="147" t="s">
        <v>737</v>
      </c>
      <c r="F533" s="148" t="s">
        <v>738</v>
      </c>
      <c r="G533" s="149" t="s">
        <v>153</v>
      </c>
      <c r="H533" s="150">
        <v>155.61199999999999</v>
      </c>
      <c r="I533" s="151"/>
      <c r="J533" s="152">
        <f>ROUND(I533*H533,2)</f>
        <v>0</v>
      </c>
      <c r="K533" s="148" t="s">
        <v>154</v>
      </c>
      <c r="L533" s="34"/>
      <c r="M533" s="153" t="s">
        <v>1</v>
      </c>
      <c r="N533" s="154" t="s">
        <v>42</v>
      </c>
      <c r="O533" s="59"/>
      <c r="P533" s="155">
        <f>O533*H533</f>
        <v>0</v>
      </c>
      <c r="Q533" s="155">
        <v>0</v>
      </c>
      <c r="R533" s="155">
        <f>Q533*H533</f>
        <v>0</v>
      </c>
      <c r="S533" s="155">
        <v>0</v>
      </c>
      <c r="T533" s="156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7" t="s">
        <v>155</v>
      </c>
      <c r="AT533" s="157" t="s">
        <v>150</v>
      </c>
      <c r="AU533" s="157" t="s">
        <v>87</v>
      </c>
      <c r="AY533" s="18" t="s">
        <v>148</v>
      </c>
      <c r="BE533" s="158">
        <f>IF(N533="základní",J533,0)</f>
        <v>0</v>
      </c>
      <c r="BF533" s="158">
        <f>IF(N533="snížená",J533,0)</f>
        <v>0</v>
      </c>
      <c r="BG533" s="158">
        <f>IF(N533="zákl. přenesená",J533,0)</f>
        <v>0</v>
      </c>
      <c r="BH533" s="158">
        <f>IF(N533="sníž. přenesená",J533,0)</f>
        <v>0</v>
      </c>
      <c r="BI533" s="158">
        <f>IF(N533="nulová",J533,0)</f>
        <v>0</v>
      </c>
      <c r="BJ533" s="18" t="s">
        <v>85</v>
      </c>
      <c r="BK533" s="158">
        <f>ROUND(I533*H533,2)</f>
        <v>0</v>
      </c>
      <c r="BL533" s="18" t="s">
        <v>155</v>
      </c>
      <c r="BM533" s="157" t="s">
        <v>739</v>
      </c>
    </row>
    <row r="534" spans="1:65" s="2" customFormat="1" ht="16.5" customHeight="1">
      <c r="A534" s="33"/>
      <c r="B534" s="145"/>
      <c r="C534" s="183" t="s">
        <v>740</v>
      </c>
      <c r="D534" s="183" t="s">
        <v>187</v>
      </c>
      <c r="E534" s="184" t="s">
        <v>741</v>
      </c>
      <c r="F534" s="185" t="s">
        <v>742</v>
      </c>
      <c r="G534" s="186" t="s">
        <v>153</v>
      </c>
      <c r="H534" s="187">
        <v>163.393</v>
      </c>
      <c r="I534" s="188"/>
      <c r="J534" s="189">
        <f>ROUND(I534*H534,2)</f>
        <v>0</v>
      </c>
      <c r="K534" s="185" t="s">
        <v>154</v>
      </c>
      <c r="L534" s="190"/>
      <c r="M534" s="191" t="s">
        <v>1</v>
      </c>
      <c r="N534" s="192" t="s">
        <v>42</v>
      </c>
      <c r="O534" s="59"/>
      <c r="P534" s="155">
        <f>O534*H534</f>
        <v>0</v>
      </c>
      <c r="Q534" s="155">
        <v>0</v>
      </c>
      <c r="R534" s="155">
        <f>Q534*H534</f>
        <v>0</v>
      </c>
      <c r="S534" s="155">
        <v>0</v>
      </c>
      <c r="T534" s="156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7" t="s">
        <v>191</v>
      </c>
      <c r="AT534" s="157" t="s">
        <v>187</v>
      </c>
      <c r="AU534" s="157" t="s">
        <v>87</v>
      </c>
      <c r="AY534" s="18" t="s">
        <v>148</v>
      </c>
      <c r="BE534" s="158">
        <f>IF(N534="základní",J534,0)</f>
        <v>0</v>
      </c>
      <c r="BF534" s="158">
        <f>IF(N534="snížená",J534,0)</f>
        <v>0</v>
      </c>
      <c r="BG534" s="158">
        <f>IF(N534="zákl. přenesená",J534,0)</f>
        <v>0</v>
      </c>
      <c r="BH534" s="158">
        <f>IF(N534="sníž. přenesená",J534,0)</f>
        <v>0</v>
      </c>
      <c r="BI534" s="158">
        <f>IF(N534="nulová",J534,0)</f>
        <v>0</v>
      </c>
      <c r="BJ534" s="18" t="s">
        <v>85</v>
      </c>
      <c r="BK534" s="158">
        <f>ROUND(I534*H534,2)</f>
        <v>0</v>
      </c>
      <c r="BL534" s="18" t="s">
        <v>155</v>
      </c>
      <c r="BM534" s="157" t="s">
        <v>743</v>
      </c>
    </row>
    <row r="535" spans="1:65" s="2" customFormat="1" ht="24.2" customHeight="1">
      <c r="A535" s="33"/>
      <c r="B535" s="145"/>
      <c r="C535" s="146" t="s">
        <v>744</v>
      </c>
      <c r="D535" s="146" t="s">
        <v>150</v>
      </c>
      <c r="E535" s="147" t="s">
        <v>745</v>
      </c>
      <c r="F535" s="148" t="s">
        <v>746</v>
      </c>
      <c r="G535" s="149" t="s">
        <v>190</v>
      </c>
      <c r="H535" s="150">
        <v>0.98899999999999999</v>
      </c>
      <c r="I535" s="151"/>
      <c r="J535" s="152">
        <f>ROUND(I535*H535,2)</f>
        <v>0</v>
      </c>
      <c r="K535" s="148" t="s">
        <v>154</v>
      </c>
      <c r="L535" s="34"/>
      <c r="M535" s="153" t="s">
        <v>1</v>
      </c>
      <c r="N535" s="154" t="s">
        <v>42</v>
      </c>
      <c r="O535" s="59"/>
      <c r="P535" s="155">
        <f>O535*H535</f>
        <v>0</v>
      </c>
      <c r="Q535" s="155">
        <v>0</v>
      </c>
      <c r="R535" s="155">
        <f>Q535*H535</f>
        <v>0</v>
      </c>
      <c r="S535" s="155">
        <v>0</v>
      </c>
      <c r="T535" s="156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7" t="s">
        <v>155</v>
      </c>
      <c r="AT535" s="157" t="s">
        <v>150</v>
      </c>
      <c r="AU535" s="157" t="s">
        <v>87</v>
      </c>
      <c r="AY535" s="18" t="s">
        <v>148</v>
      </c>
      <c r="BE535" s="158">
        <f>IF(N535="základní",J535,0)</f>
        <v>0</v>
      </c>
      <c r="BF535" s="158">
        <f>IF(N535="snížená",J535,0)</f>
        <v>0</v>
      </c>
      <c r="BG535" s="158">
        <f>IF(N535="zákl. přenesená",J535,0)</f>
        <v>0</v>
      </c>
      <c r="BH535" s="158">
        <f>IF(N535="sníž. přenesená",J535,0)</f>
        <v>0</v>
      </c>
      <c r="BI535" s="158">
        <f>IF(N535="nulová",J535,0)</f>
        <v>0</v>
      </c>
      <c r="BJ535" s="18" t="s">
        <v>85</v>
      </c>
      <c r="BK535" s="158">
        <f>ROUND(I535*H535,2)</f>
        <v>0</v>
      </c>
      <c r="BL535" s="18" t="s">
        <v>155</v>
      </c>
      <c r="BM535" s="157" t="s">
        <v>747</v>
      </c>
    </row>
    <row r="536" spans="1:65" s="12" customFormat="1" ht="22.9" customHeight="1">
      <c r="B536" s="132"/>
      <c r="D536" s="133" t="s">
        <v>76</v>
      </c>
      <c r="E536" s="143" t="s">
        <v>748</v>
      </c>
      <c r="F536" s="143" t="s">
        <v>749</v>
      </c>
      <c r="I536" s="135"/>
      <c r="J536" s="144">
        <f>BK536</f>
        <v>0</v>
      </c>
      <c r="L536" s="132"/>
      <c r="M536" s="137"/>
      <c r="N536" s="138"/>
      <c r="O536" s="138"/>
      <c r="P536" s="139">
        <f>SUM(P537:P542)</f>
        <v>0</v>
      </c>
      <c r="Q536" s="138"/>
      <c r="R536" s="139">
        <f>SUM(R537:R542)</f>
        <v>0</v>
      </c>
      <c r="S536" s="138"/>
      <c r="T536" s="140">
        <f>SUM(T537:T542)</f>
        <v>0</v>
      </c>
      <c r="AR536" s="133" t="s">
        <v>87</v>
      </c>
      <c r="AT536" s="141" t="s">
        <v>76</v>
      </c>
      <c r="AU536" s="141" t="s">
        <v>85</v>
      </c>
      <c r="AY536" s="133" t="s">
        <v>148</v>
      </c>
      <c r="BK536" s="142">
        <f>SUM(BK537:BK542)</f>
        <v>0</v>
      </c>
    </row>
    <row r="537" spans="1:65" s="2" customFormat="1" ht="24.2" customHeight="1">
      <c r="A537" s="33"/>
      <c r="B537" s="145"/>
      <c r="C537" s="146" t="s">
        <v>750</v>
      </c>
      <c r="D537" s="146" t="s">
        <v>150</v>
      </c>
      <c r="E537" s="147" t="s">
        <v>751</v>
      </c>
      <c r="F537" s="148" t="s">
        <v>752</v>
      </c>
      <c r="G537" s="149" t="s">
        <v>411</v>
      </c>
      <c r="H537" s="150">
        <v>1</v>
      </c>
      <c r="I537" s="151"/>
      <c r="J537" s="152">
        <f>ROUND(I537*H537,2)</f>
        <v>0</v>
      </c>
      <c r="K537" s="148" t="s">
        <v>678</v>
      </c>
      <c r="L537" s="34"/>
      <c r="M537" s="153" t="s">
        <v>1</v>
      </c>
      <c r="N537" s="154" t="s">
        <v>42</v>
      </c>
      <c r="O537" s="59"/>
      <c r="P537" s="155">
        <f>O537*H537</f>
        <v>0</v>
      </c>
      <c r="Q537" s="155">
        <v>0</v>
      </c>
      <c r="R537" s="155">
        <f>Q537*H537</f>
        <v>0</v>
      </c>
      <c r="S537" s="155">
        <v>0</v>
      </c>
      <c r="T537" s="156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7" t="s">
        <v>232</v>
      </c>
      <c r="AT537" s="157" t="s">
        <v>150</v>
      </c>
      <c r="AU537" s="157" t="s">
        <v>87</v>
      </c>
      <c r="AY537" s="18" t="s">
        <v>148</v>
      </c>
      <c r="BE537" s="158">
        <f>IF(N537="základní",J537,0)</f>
        <v>0</v>
      </c>
      <c r="BF537" s="158">
        <f>IF(N537="snížená",J537,0)</f>
        <v>0</v>
      </c>
      <c r="BG537" s="158">
        <f>IF(N537="zákl. přenesená",J537,0)</f>
        <v>0</v>
      </c>
      <c r="BH537" s="158">
        <f>IF(N537="sníž. přenesená",J537,0)</f>
        <v>0</v>
      </c>
      <c r="BI537" s="158">
        <f>IF(N537="nulová",J537,0)</f>
        <v>0</v>
      </c>
      <c r="BJ537" s="18" t="s">
        <v>85</v>
      </c>
      <c r="BK537" s="158">
        <f>ROUND(I537*H537,2)</f>
        <v>0</v>
      </c>
      <c r="BL537" s="18" t="s">
        <v>232</v>
      </c>
      <c r="BM537" s="157" t="s">
        <v>753</v>
      </c>
    </row>
    <row r="538" spans="1:65" s="2" customFormat="1" ht="39">
      <c r="A538" s="33"/>
      <c r="B538" s="34"/>
      <c r="C538" s="33"/>
      <c r="D538" s="160" t="s">
        <v>261</v>
      </c>
      <c r="E538" s="33"/>
      <c r="F538" s="193" t="s">
        <v>754</v>
      </c>
      <c r="G538" s="33"/>
      <c r="H538" s="33"/>
      <c r="I538" s="194"/>
      <c r="J538" s="33"/>
      <c r="K538" s="33"/>
      <c r="L538" s="34"/>
      <c r="M538" s="195"/>
      <c r="N538" s="196"/>
      <c r="O538" s="59"/>
      <c r="P538" s="59"/>
      <c r="Q538" s="59"/>
      <c r="R538" s="59"/>
      <c r="S538" s="59"/>
      <c r="T538" s="60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T538" s="18" t="s">
        <v>261</v>
      </c>
      <c r="AU538" s="18" t="s">
        <v>87</v>
      </c>
    </row>
    <row r="539" spans="1:65" s="14" customFormat="1" ht="11.25">
      <c r="B539" s="167"/>
      <c r="D539" s="160" t="s">
        <v>157</v>
      </c>
      <c r="E539" s="168" t="s">
        <v>1</v>
      </c>
      <c r="F539" s="169" t="s">
        <v>755</v>
      </c>
      <c r="H539" s="170">
        <v>1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8" t="s">
        <v>157</v>
      </c>
      <c r="AU539" s="168" t="s">
        <v>87</v>
      </c>
      <c r="AV539" s="14" t="s">
        <v>87</v>
      </c>
      <c r="AW539" s="14" t="s">
        <v>32</v>
      </c>
      <c r="AX539" s="14" t="s">
        <v>85</v>
      </c>
      <c r="AY539" s="168" t="s">
        <v>148</v>
      </c>
    </row>
    <row r="540" spans="1:65" s="2" customFormat="1" ht="24.2" customHeight="1">
      <c r="A540" s="33"/>
      <c r="B540" s="145"/>
      <c r="C540" s="146" t="s">
        <v>756</v>
      </c>
      <c r="D540" s="146" t="s">
        <v>150</v>
      </c>
      <c r="E540" s="147" t="s">
        <v>757</v>
      </c>
      <c r="F540" s="148" t="s">
        <v>758</v>
      </c>
      <c r="G540" s="149" t="s">
        <v>411</v>
      </c>
      <c r="H540" s="150">
        <v>5</v>
      </c>
      <c r="I540" s="151"/>
      <c r="J540" s="152">
        <f>ROUND(I540*H540,2)</f>
        <v>0</v>
      </c>
      <c r="K540" s="148" t="s">
        <v>678</v>
      </c>
      <c r="L540" s="34"/>
      <c r="M540" s="153" t="s">
        <v>1</v>
      </c>
      <c r="N540" s="154" t="s">
        <v>42</v>
      </c>
      <c r="O540" s="59"/>
      <c r="P540" s="155">
        <f>O540*H540</f>
        <v>0</v>
      </c>
      <c r="Q540" s="155">
        <v>0</v>
      </c>
      <c r="R540" s="155">
        <f>Q540*H540</f>
        <v>0</v>
      </c>
      <c r="S540" s="155">
        <v>0</v>
      </c>
      <c r="T540" s="156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57" t="s">
        <v>232</v>
      </c>
      <c r="AT540" s="157" t="s">
        <v>150</v>
      </c>
      <c r="AU540" s="157" t="s">
        <v>87</v>
      </c>
      <c r="AY540" s="18" t="s">
        <v>148</v>
      </c>
      <c r="BE540" s="158">
        <f>IF(N540="základní",J540,0)</f>
        <v>0</v>
      </c>
      <c r="BF540" s="158">
        <f>IF(N540="snížená",J540,0)</f>
        <v>0</v>
      </c>
      <c r="BG540" s="158">
        <f>IF(N540="zákl. přenesená",J540,0)</f>
        <v>0</v>
      </c>
      <c r="BH540" s="158">
        <f>IF(N540="sníž. přenesená",J540,0)</f>
        <v>0</v>
      </c>
      <c r="BI540" s="158">
        <f>IF(N540="nulová",J540,0)</f>
        <v>0</v>
      </c>
      <c r="BJ540" s="18" t="s">
        <v>85</v>
      </c>
      <c r="BK540" s="158">
        <f>ROUND(I540*H540,2)</f>
        <v>0</v>
      </c>
      <c r="BL540" s="18" t="s">
        <v>232</v>
      </c>
      <c r="BM540" s="157" t="s">
        <v>759</v>
      </c>
    </row>
    <row r="541" spans="1:65" s="2" customFormat="1" ht="29.25">
      <c r="A541" s="33"/>
      <c r="B541" s="34"/>
      <c r="C541" s="33"/>
      <c r="D541" s="160" t="s">
        <v>261</v>
      </c>
      <c r="E541" s="33"/>
      <c r="F541" s="193" t="s">
        <v>760</v>
      </c>
      <c r="G541" s="33"/>
      <c r="H541" s="33"/>
      <c r="I541" s="194"/>
      <c r="J541" s="33"/>
      <c r="K541" s="33"/>
      <c r="L541" s="34"/>
      <c r="M541" s="195"/>
      <c r="N541" s="196"/>
      <c r="O541" s="59"/>
      <c r="P541" s="59"/>
      <c r="Q541" s="59"/>
      <c r="R541" s="59"/>
      <c r="S541" s="59"/>
      <c r="T541" s="60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T541" s="18" t="s">
        <v>261</v>
      </c>
      <c r="AU541" s="18" t="s">
        <v>87</v>
      </c>
    </row>
    <row r="542" spans="1:65" s="14" customFormat="1" ht="11.25">
      <c r="B542" s="167"/>
      <c r="D542" s="160" t="s">
        <v>157</v>
      </c>
      <c r="E542" s="168" t="s">
        <v>1</v>
      </c>
      <c r="F542" s="169" t="s">
        <v>761</v>
      </c>
      <c r="H542" s="170">
        <v>5</v>
      </c>
      <c r="I542" s="171"/>
      <c r="L542" s="167"/>
      <c r="M542" s="172"/>
      <c r="N542" s="173"/>
      <c r="O542" s="173"/>
      <c r="P542" s="173"/>
      <c r="Q542" s="173"/>
      <c r="R542" s="173"/>
      <c r="S542" s="173"/>
      <c r="T542" s="174"/>
      <c r="AT542" s="168" t="s">
        <v>157</v>
      </c>
      <c r="AU542" s="168" t="s">
        <v>87</v>
      </c>
      <c r="AV542" s="14" t="s">
        <v>87</v>
      </c>
      <c r="AW542" s="14" t="s">
        <v>32</v>
      </c>
      <c r="AX542" s="14" t="s">
        <v>85</v>
      </c>
      <c r="AY542" s="168" t="s">
        <v>148</v>
      </c>
    </row>
    <row r="543" spans="1:65" s="12" customFormat="1" ht="22.9" customHeight="1">
      <c r="B543" s="132"/>
      <c r="D543" s="133" t="s">
        <v>76</v>
      </c>
      <c r="E543" s="143" t="s">
        <v>762</v>
      </c>
      <c r="F543" s="143" t="s">
        <v>763</v>
      </c>
      <c r="I543" s="135"/>
      <c r="J543" s="144">
        <f>BK543</f>
        <v>0</v>
      </c>
      <c r="L543" s="132"/>
      <c r="M543" s="137"/>
      <c r="N543" s="138"/>
      <c r="O543" s="138"/>
      <c r="P543" s="139">
        <f>SUM(P544:P556)</f>
        <v>0</v>
      </c>
      <c r="Q543" s="138"/>
      <c r="R543" s="139">
        <f>SUM(R544:R556)</f>
        <v>0.92591100000000004</v>
      </c>
      <c r="S543" s="138"/>
      <c r="T543" s="140">
        <f>SUM(T544:T556)</f>
        <v>0.39600000000000002</v>
      </c>
      <c r="AR543" s="133" t="s">
        <v>87</v>
      </c>
      <c r="AT543" s="141" t="s">
        <v>76</v>
      </c>
      <c r="AU543" s="141" t="s">
        <v>85</v>
      </c>
      <c r="AY543" s="133" t="s">
        <v>148</v>
      </c>
      <c r="BK543" s="142">
        <f>SUM(BK544:BK556)</f>
        <v>0</v>
      </c>
    </row>
    <row r="544" spans="1:65" s="2" customFormat="1" ht="33" customHeight="1">
      <c r="A544" s="33"/>
      <c r="B544" s="145"/>
      <c r="C544" s="146" t="s">
        <v>764</v>
      </c>
      <c r="D544" s="146" t="s">
        <v>150</v>
      </c>
      <c r="E544" s="147" t="s">
        <v>765</v>
      </c>
      <c r="F544" s="148" t="s">
        <v>766</v>
      </c>
      <c r="G544" s="149" t="s">
        <v>235</v>
      </c>
      <c r="H544" s="150">
        <v>90</v>
      </c>
      <c r="I544" s="151"/>
      <c r="J544" s="152">
        <f>ROUND(I544*H544,2)</f>
        <v>0</v>
      </c>
      <c r="K544" s="148" t="s">
        <v>154</v>
      </c>
      <c r="L544" s="34"/>
      <c r="M544" s="153" t="s">
        <v>1</v>
      </c>
      <c r="N544" s="154" t="s">
        <v>42</v>
      </c>
      <c r="O544" s="59"/>
      <c r="P544" s="155">
        <f>O544*H544</f>
        <v>0</v>
      </c>
      <c r="Q544" s="155">
        <v>0</v>
      </c>
      <c r="R544" s="155">
        <f>Q544*H544</f>
        <v>0</v>
      </c>
      <c r="S544" s="155">
        <v>4.4000000000000003E-3</v>
      </c>
      <c r="T544" s="156">
        <f>S544*H544</f>
        <v>0.39600000000000002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7" t="s">
        <v>232</v>
      </c>
      <c r="AT544" s="157" t="s">
        <v>150</v>
      </c>
      <c r="AU544" s="157" t="s">
        <v>87</v>
      </c>
      <c r="AY544" s="18" t="s">
        <v>148</v>
      </c>
      <c r="BE544" s="158">
        <f>IF(N544="základní",J544,0)</f>
        <v>0</v>
      </c>
      <c r="BF544" s="158">
        <f>IF(N544="snížená",J544,0)</f>
        <v>0</v>
      </c>
      <c r="BG544" s="158">
        <f>IF(N544="zákl. přenesená",J544,0)</f>
        <v>0</v>
      </c>
      <c r="BH544" s="158">
        <f>IF(N544="sníž. přenesená",J544,0)</f>
        <v>0</v>
      </c>
      <c r="BI544" s="158">
        <f>IF(N544="nulová",J544,0)</f>
        <v>0</v>
      </c>
      <c r="BJ544" s="18" t="s">
        <v>85</v>
      </c>
      <c r="BK544" s="158">
        <f>ROUND(I544*H544,2)</f>
        <v>0</v>
      </c>
      <c r="BL544" s="18" t="s">
        <v>232</v>
      </c>
      <c r="BM544" s="157" t="s">
        <v>767</v>
      </c>
    </row>
    <row r="545" spans="1:65" s="13" customFormat="1" ht="22.5">
      <c r="B545" s="159"/>
      <c r="D545" s="160" t="s">
        <v>157</v>
      </c>
      <c r="E545" s="161" t="s">
        <v>1</v>
      </c>
      <c r="F545" s="162" t="s">
        <v>768</v>
      </c>
      <c r="H545" s="161" t="s">
        <v>1</v>
      </c>
      <c r="I545" s="163"/>
      <c r="L545" s="159"/>
      <c r="M545" s="164"/>
      <c r="N545" s="165"/>
      <c r="O545" s="165"/>
      <c r="P545" s="165"/>
      <c r="Q545" s="165"/>
      <c r="R545" s="165"/>
      <c r="S545" s="165"/>
      <c r="T545" s="166"/>
      <c r="AT545" s="161" t="s">
        <v>157</v>
      </c>
      <c r="AU545" s="161" t="s">
        <v>87</v>
      </c>
      <c r="AV545" s="13" t="s">
        <v>85</v>
      </c>
      <c r="AW545" s="13" t="s">
        <v>32</v>
      </c>
      <c r="AX545" s="13" t="s">
        <v>77</v>
      </c>
      <c r="AY545" s="161" t="s">
        <v>148</v>
      </c>
    </row>
    <row r="546" spans="1:65" s="13" customFormat="1" ht="11.25">
      <c r="B546" s="159"/>
      <c r="D546" s="160" t="s">
        <v>157</v>
      </c>
      <c r="E546" s="161" t="s">
        <v>1</v>
      </c>
      <c r="F546" s="162" t="s">
        <v>769</v>
      </c>
      <c r="H546" s="161" t="s">
        <v>1</v>
      </c>
      <c r="I546" s="163"/>
      <c r="L546" s="159"/>
      <c r="M546" s="164"/>
      <c r="N546" s="165"/>
      <c r="O546" s="165"/>
      <c r="P546" s="165"/>
      <c r="Q546" s="165"/>
      <c r="R546" s="165"/>
      <c r="S546" s="165"/>
      <c r="T546" s="166"/>
      <c r="AT546" s="161" t="s">
        <v>157</v>
      </c>
      <c r="AU546" s="161" t="s">
        <v>87</v>
      </c>
      <c r="AV546" s="13" t="s">
        <v>85</v>
      </c>
      <c r="AW546" s="13" t="s">
        <v>32</v>
      </c>
      <c r="AX546" s="13" t="s">
        <v>77</v>
      </c>
      <c r="AY546" s="161" t="s">
        <v>148</v>
      </c>
    </row>
    <row r="547" spans="1:65" s="14" customFormat="1" ht="11.25">
      <c r="B547" s="167"/>
      <c r="D547" s="160" t="s">
        <v>157</v>
      </c>
      <c r="E547" s="168" t="s">
        <v>1</v>
      </c>
      <c r="F547" s="169" t="s">
        <v>770</v>
      </c>
      <c r="H547" s="170">
        <v>90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8" t="s">
        <v>157</v>
      </c>
      <c r="AU547" s="168" t="s">
        <v>87</v>
      </c>
      <c r="AV547" s="14" t="s">
        <v>87</v>
      </c>
      <c r="AW547" s="14" t="s">
        <v>32</v>
      </c>
      <c r="AX547" s="14" t="s">
        <v>77</v>
      </c>
      <c r="AY547" s="168" t="s">
        <v>148</v>
      </c>
    </row>
    <row r="548" spans="1:65" s="15" customFormat="1" ht="11.25">
      <c r="B548" s="175"/>
      <c r="D548" s="160" t="s">
        <v>157</v>
      </c>
      <c r="E548" s="176" t="s">
        <v>1</v>
      </c>
      <c r="F548" s="177" t="s">
        <v>160</v>
      </c>
      <c r="H548" s="178">
        <v>90</v>
      </c>
      <c r="I548" s="179"/>
      <c r="L548" s="175"/>
      <c r="M548" s="180"/>
      <c r="N548" s="181"/>
      <c r="O548" s="181"/>
      <c r="P548" s="181"/>
      <c r="Q548" s="181"/>
      <c r="R548" s="181"/>
      <c r="S548" s="181"/>
      <c r="T548" s="182"/>
      <c r="AT548" s="176" t="s">
        <v>157</v>
      </c>
      <c r="AU548" s="176" t="s">
        <v>87</v>
      </c>
      <c r="AV548" s="15" t="s">
        <v>155</v>
      </c>
      <c r="AW548" s="15" t="s">
        <v>32</v>
      </c>
      <c r="AX548" s="15" t="s">
        <v>85</v>
      </c>
      <c r="AY548" s="176" t="s">
        <v>148</v>
      </c>
    </row>
    <row r="549" spans="1:65" s="2" customFormat="1" ht="24.2" customHeight="1">
      <c r="A549" s="33"/>
      <c r="B549" s="145"/>
      <c r="C549" s="146" t="s">
        <v>771</v>
      </c>
      <c r="D549" s="146" t="s">
        <v>150</v>
      </c>
      <c r="E549" s="147" t="s">
        <v>772</v>
      </c>
      <c r="F549" s="148" t="s">
        <v>773</v>
      </c>
      <c r="G549" s="149" t="s">
        <v>153</v>
      </c>
      <c r="H549" s="150">
        <v>81</v>
      </c>
      <c r="I549" s="151"/>
      <c r="J549" s="152">
        <f>ROUND(I549*H549,2)</f>
        <v>0</v>
      </c>
      <c r="K549" s="148" t="s">
        <v>154</v>
      </c>
      <c r="L549" s="34"/>
      <c r="M549" s="153" t="s">
        <v>1</v>
      </c>
      <c r="N549" s="154" t="s">
        <v>42</v>
      </c>
      <c r="O549" s="59"/>
      <c r="P549" s="155">
        <f>O549*H549</f>
        <v>0</v>
      </c>
      <c r="Q549" s="155">
        <v>1.115E-2</v>
      </c>
      <c r="R549" s="155">
        <f>Q549*H549</f>
        <v>0.90315000000000001</v>
      </c>
      <c r="S549" s="155">
        <v>0</v>
      </c>
      <c r="T549" s="156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57" t="s">
        <v>232</v>
      </c>
      <c r="AT549" s="157" t="s">
        <v>150</v>
      </c>
      <c r="AU549" s="157" t="s">
        <v>87</v>
      </c>
      <c r="AY549" s="18" t="s">
        <v>148</v>
      </c>
      <c r="BE549" s="158">
        <f>IF(N549="základní",J549,0)</f>
        <v>0</v>
      </c>
      <c r="BF549" s="158">
        <f>IF(N549="snížená",J549,0)</f>
        <v>0</v>
      </c>
      <c r="BG549" s="158">
        <f>IF(N549="zákl. přenesená",J549,0)</f>
        <v>0</v>
      </c>
      <c r="BH549" s="158">
        <f>IF(N549="sníž. přenesená",J549,0)</f>
        <v>0</v>
      </c>
      <c r="BI549" s="158">
        <f>IF(N549="nulová",J549,0)</f>
        <v>0</v>
      </c>
      <c r="BJ549" s="18" t="s">
        <v>85</v>
      </c>
      <c r="BK549" s="158">
        <f>ROUND(I549*H549,2)</f>
        <v>0</v>
      </c>
      <c r="BL549" s="18" t="s">
        <v>232</v>
      </c>
      <c r="BM549" s="157" t="s">
        <v>774</v>
      </c>
    </row>
    <row r="550" spans="1:65" s="13" customFormat="1" ht="22.5">
      <c r="B550" s="159"/>
      <c r="D550" s="160" t="s">
        <v>157</v>
      </c>
      <c r="E550" s="161" t="s">
        <v>1</v>
      </c>
      <c r="F550" s="162" t="s">
        <v>768</v>
      </c>
      <c r="H550" s="161" t="s">
        <v>1</v>
      </c>
      <c r="I550" s="163"/>
      <c r="L550" s="159"/>
      <c r="M550" s="164"/>
      <c r="N550" s="165"/>
      <c r="O550" s="165"/>
      <c r="P550" s="165"/>
      <c r="Q550" s="165"/>
      <c r="R550" s="165"/>
      <c r="S550" s="165"/>
      <c r="T550" s="166"/>
      <c r="AT550" s="161" t="s">
        <v>157</v>
      </c>
      <c r="AU550" s="161" t="s">
        <v>87</v>
      </c>
      <c r="AV550" s="13" t="s">
        <v>85</v>
      </c>
      <c r="AW550" s="13" t="s">
        <v>32</v>
      </c>
      <c r="AX550" s="13" t="s">
        <v>77</v>
      </c>
      <c r="AY550" s="161" t="s">
        <v>148</v>
      </c>
    </row>
    <row r="551" spans="1:65" s="13" customFormat="1" ht="11.25">
      <c r="B551" s="159"/>
      <c r="D551" s="160" t="s">
        <v>157</v>
      </c>
      <c r="E551" s="161" t="s">
        <v>1</v>
      </c>
      <c r="F551" s="162" t="s">
        <v>769</v>
      </c>
      <c r="H551" s="161" t="s">
        <v>1</v>
      </c>
      <c r="I551" s="163"/>
      <c r="L551" s="159"/>
      <c r="M551" s="164"/>
      <c r="N551" s="165"/>
      <c r="O551" s="165"/>
      <c r="P551" s="165"/>
      <c r="Q551" s="165"/>
      <c r="R551" s="165"/>
      <c r="S551" s="165"/>
      <c r="T551" s="166"/>
      <c r="AT551" s="161" t="s">
        <v>157</v>
      </c>
      <c r="AU551" s="161" t="s">
        <v>87</v>
      </c>
      <c r="AV551" s="13" t="s">
        <v>85</v>
      </c>
      <c r="AW551" s="13" t="s">
        <v>32</v>
      </c>
      <c r="AX551" s="13" t="s">
        <v>77</v>
      </c>
      <c r="AY551" s="161" t="s">
        <v>148</v>
      </c>
    </row>
    <row r="552" spans="1:65" s="14" customFormat="1" ht="11.25">
      <c r="B552" s="167"/>
      <c r="D552" s="160" t="s">
        <v>157</v>
      </c>
      <c r="E552" s="168" t="s">
        <v>1</v>
      </c>
      <c r="F552" s="169" t="s">
        <v>775</v>
      </c>
      <c r="H552" s="170">
        <v>81</v>
      </c>
      <c r="I552" s="171"/>
      <c r="L552" s="167"/>
      <c r="M552" s="172"/>
      <c r="N552" s="173"/>
      <c r="O552" s="173"/>
      <c r="P552" s="173"/>
      <c r="Q552" s="173"/>
      <c r="R552" s="173"/>
      <c r="S552" s="173"/>
      <c r="T552" s="174"/>
      <c r="AT552" s="168" t="s">
        <v>157</v>
      </c>
      <c r="AU552" s="168" t="s">
        <v>87</v>
      </c>
      <c r="AV552" s="14" t="s">
        <v>87</v>
      </c>
      <c r="AW552" s="14" t="s">
        <v>32</v>
      </c>
      <c r="AX552" s="14" t="s">
        <v>77</v>
      </c>
      <c r="AY552" s="168" t="s">
        <v>148</v>
      </c>
    </row>
    <row r="553" spans="1:65" s="15" customFormat="1" ht="11.25">
      <c r="B553" s="175"/>
      <c r="D553" s="160" t="s">
        <v>157</v>
      </c>
      <c r="E553" s="176" t="s">
        <v>1</v>
      </c>
      <c r="F553" s="177" t="s">
        <v>160</v>
      </c>
      <c r="H553" s="178">
        <v>81</v>
      </c>
      <c r="I553" s="179"/>
      <c r="L553" s="175"/>
      <c r="M553" s="180"/>
      <c r="N553" s="181"/>
      <c r="O553" s="181"/>
      <c r="P553" s="181"/>
      <c r="Q553" s="181"/>
      <c r="R553" s="181"/>
      <c r="S553" s="181"/>
      <c r="T553" s="182"/>
      <c r="AT553" s="176" t="s">
        <v>157</v>
      </c>
      <c r="AU553" s="176" t="s">
        <v>87</v>
      </c>
      <c r="AV553" s="15" t="s">
        <v>155</v>
      </c>
      <c r="AW553" s="15" t="s">
        <v>32</v>
      </c>
      <c r="AX553" s="15" t="s">
        <v>85</v>
      </c>
      <c r="AY553" s="176" t="s">
        <v>148</v>
      </c>
    </row>
    <row r="554" spans="1:65" s="2" customFormat="1" ht="24.2" customHeight="1">
      <c r="A554" s="33"/>
      <c r="B554" s="145"/>
      <c r="C554" s="146" t="s">
        <v>776</v>
      </c>
      <c r="D554" s="146" t="s">
        <v>150</v>
      </c>
      <c r="E554" s="147" t="s">
        <v>777</v>
      </c>
      <c r="F554" s="148" t="s">
        <v>778</v>
      </c>
      <c r="G554" s="149" t="s">
        <v>167</v>
      </c>
      <c r="H554" s="150">
        <v>8.1</v>
      </c>
      <c r="I554" s="151"/>
      <c r="J554" s="152">
        <f>ROUND(I554*H554,2)</f>
        <v>0</v>
      </c>
      <c r="K554" s="148" t="s">
        <v>154</v>
      </c>
      <c r="L554" s="34"/>
      <c r="M554" s="153" t="s">
        <v>1</v>
      </c>
      <c r="N554" s="154" t="s">
        <v>42</v>
      </c>
      <c r="O554" s="59"/>
      <c r="P554" s="155">
        <f>O554*H554</f>
        <v>0</v>
      </c>
      <c r="Q554" s="155">
        <v>2.81E-3</v>
      </c>
      <c r="R554" s="155">
        <f>Q554*H554</f>
        <v>2.2761E-2</v>
      </c>
      <c r="S554" s="155">
        <v>0</v>
      </c>
      <c r="T554" s="156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7" t="s">
        <v>232</v>
      </c>
      <c r="AT554" s="157" t="s">
        <v>150</v>
      </c>
      <c r="AU554" s="157" t="s">
        <v>87</v>
      </c>
      <c r="AY554" s="18" t="s">
        <v>148</v>
      </c>
      <c r="BE554" s="158">
        <f>IF(N554="základní",J554,0)</f>
        <v>0</v>
      </c>
      <c r="BF554" s="158">
        <f>IF(N554="snížená",J554,0)</f>
        <v>0</v>
      </c>
      <c r="BG554" s="158">
        <f>IF(N554="zákl. přenesená",J554,0)</f>
        <v>0</v>
      </c>
      <c r="BH554" s="158">
        <f>IF(N554="sníž. přenesená",J554,0)</f>
        <v>0</v>
      </c>
      <c r="BI554" s="158">
        <f>IF(N554="nulová",J554,0)</f>
        <v>0</v>
      </c>
      <c r="BJ554" s="18" t="s">
        <v>85</v>
      </c>
      <c r="BK554" s="158">
        <f>ROUND(I554*H554,2)</f>
        <v>0</v>
      </c>
      <c r="BL554" s="18" t="s">
        <v>232</v>
      </c>
      <c r="BM554" s="157" t="s">
        <v>779</v>
      </c>
    </row>
    <row r="555" spans="1:65" s="14" customFormat="1" ht="11.25">
      <c r="B555" s="167"/>
      <c r="D555" s="160" t="s">
        <v>157</v>
      </c>
      <c r="E555" s="168" t="s">
        <v>1</v>
      </c>
      <c r="F555" s="169" t="s">
        <v>780</v>
      </c>
      <c r="H555" s="170">
        <v>8.1</v>
      </c>
      <c r="I555" s="171"/>
      <c r="L555" s="167"/>
      <c r="M555" s="172"/>
      <c r="N555" s="173"/>
      <c r="O555" s="173"/>
      <c r="P555" s="173"/>
      <c r="Q555" s="173"/>
      <c r="R555" s="173"/>
      <c r="S555" s="173"/>
      <c r="T555" s="174"/>
      <c r="AT555" s="168" t="s">
        <v>157</v>
      </c>
      <c r="AU555" s="168" t="s">
        <v>87</v>
      </c>
      <c r="AV555" s="14" t="s">
        <v>87</v>
      </c>
      <c r="AW555" s="14" t="s">
        <v>32</v>
      </c>
      <c r="AX555" s="14" t="s">
        <v>85</v>
      </c>
      <c r="AY555" s="168" t="s">
        <v>148</v>
      </c>
    </row>
    <row r="556" spans="1:65" s="2" customFormat="1" ht="24.2" customHeight="1">
      <c r="A556" s="33"/>
      <c r="B556" s="145"/>
      <c r="C556" s="146" t="s">
        <v>781</v>
      </c>
      <c r="D556" s="146" t="s">
        <v>150</v>
      </c>
      <c r="E556" s="147" t="s">
        <v>782</v>
      </c>
      <c r="F556" s="148" t="s">
        <v>783</v>
      </c>
      <c r="G556" s="149" t="s">
        <v>190</v>
      </c>
      <c r="H556" s="150">
        <v>0.92600000000000005</v>
      </c>
      <c r="I556" s="151"/>
      <c r="J556" s="152">
        <f>ROUND(I556*H556,2)</f>
        <v>0</v>
      </c>
      <c r="K556" s="148" t="s">
        <v>154</v>
      </c>
      <c r="L556" s="34"/>
      <c r="M556" s="153" t="s">
        <v>1</v>
      </c>
      <c r="N556" s="154" t="s">
        <v>42</v>
      </c>
      <c r="O556" s="59"/>
      <c r="P556" s="155">
        <f>O556*H556</f>
        <v>0</v>
      </c>
      <c r="Q556" s="155">
        <v>0</v>
      </c>
      <c r="R556" s="155">
        <f>Q556*H556</f>
        <v>0</v>
      </c>
      <c r="S556" s="155">
        <v>0</v>
      </c>
      <c r="T556" s="156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7" t="s">
        <v>232</v>
      </c>
      <c r="AT556" s="157" t="s">
        <v>150</v>
      </c>
      <c r="AU556" s="157" t="s">
        <v>87</v>
      </c>
      <c r="AY556" s="18" t="s">
        <v>148</v>
      </c>
      <c r="BE556" s="158">
        <f>IF(N556="základní",J556,0)</f>
        <v>0</v>
      </c>
      <c r="BF556" s="158">
        <f>IF(N556="snížená",J556,0)</f>
        <v>0</v>
      </c>
      <c r="BG556" s="158">
        <f>IF(N556="zákl. přenesená",J556,0)</f>
        <v>0</v>
      </c>
      <c r="BH556" s="158">
        <f>IF(N556="sníž. přenesená",J556,0)</f>
        <v>0</v>
      </c>
      <c r="BI556" s="158">
        <f>IF(N556="nulová",J556,0)</f>
        <v>0</v>
      </c>
      <c r="BJ556" s="18" t="s">
        <v>85</v>
      </c>
      <c r="BK556" s="158">
        <f>ROUND(I556*H556,2)</f>
        <v>0</v>
      </c>
      <c r="BL556" s="18" t="s">
        <v>232</v>
      </c>
      <c r="BM556" s="157" t="s">
        <v>784</v>
      </c>
    </row>
    <row r="557" spans="1:65" s="12" customFormat="1" ht="22.9" customHeight="1">
      <c r="B557" s="132"/>
      <c r="D557" s="133" t="s">
        <v>76</v>
      </c>
      <c r="E557" s="143" t="s">
        <v>785</v>
      </c>
      <c r="F557" s="143" t="s">
        <v>786</v>
      </c>
      <c r="I557" s="135"/>
      <c r="J557" s="144">
        <f>BK557</f>
        <v>0</v>
      </c>
      <c r="L557" s="132"/>
      <c r="M557" s="137"/>
      <c r="N557" s="138"/>
      <c r="O557" s="138"/>
      <c r="P557" s="139">
        <f>SUM(P558:P600)</f>
        <v>0</v>
      </c>
      <c r="Q557" s="138"/>
      <c r="R557" s="139">
        <f>SUM(R558:R600)</f>
        <v>0.30888000000000004</v>
      </c>
      <c r="S557" s="138"/>
      <c r="T557" s="140">
        <f>SUM(T558:T600)</f>
        <v>0.14386590000000002</v>
      </c>
      <c r="AR557" s="133" t="s">
        <v>87</v>
      </c>
      <c r="AT557" s="141" t="s">
        <v>76</v>
      </c>
      <c r="AU557" s="141" t="s">
        <v>85</v>
      </c>
      <c r="AY557" s="133" t="s">
        <v>148</v>
      </c>
      <c r="BK557" s="142">
        <f>SUM(BK558:BK600)</f>
        <v>0</v>
      </c>
    </row>
    <row r="558" spans="1:65" s="2" customFormat="1" ht="16.5" customHeight="1">
      <c r="A558" s="33"/>
      <c r="B558" s="145"/>
      <c r="C558" s="146" t="s">
        <v>787</v>
      </c>
      <c r="D558" s="146" t="s">
        <v>150</v>
      </c>
      <c r="E558" s="147" t="s">
        <v>788</v>
      </c>
      <c r="F558" s="148" t="s">
        <v>789</v>
      </c>
      <c r="G558" s="149" t="s">
        <v>235</v>
      </c>
      <c r="H558" s="150">
        <v>56.77</v>
      </c>
      <c r="I558" s="151"/>
      <c r="J558" s="152">
        <f>ROUND(I558*H558,2)</f>
        <v>0</v>
      </c>
      <c r="K558" s="148" t="s">
        <v>154</v>
      </c>
      <c r="L558" s="34"/>
      <c r="M558" s="153" t="s">
        <v>1</v>
      </c>
      <c r="N558" s="154" t="s">
        <v>42</v>
      </c>
      <c r="O558" s="59"/>
      <c r="P558" s="155">
        <f>O558*H558</f>
        <v>0</v>
      </c>
      <c r="Q558" s="155">
        <v>0</v>
      </c>
      <c r="R558" s="155">
        <f>Q558*H558</f>
        <v>0</v>
      </c>
      <c r="S558" s="155">
        <v>1.67E-3</v>
      </c>
      <c r="T558" s="156">
        <f>S558*H558</f>
        <v>9.4805900000000012E-2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7" t="s">
        <v>232</v>
      </c>
      <c r="AT558" s="157" t="s">
        <v>150</v>
      </c>
      <c r="AU558" s="157" t="s">
        <v>87</v>
      </c>
      <c r="AY558" s="18" t="s">
        <v>148</v>
      </c>
      <c r="BE558" s="158">
        <f>IF(N558="základní",J558,0)</f>
        <v>0</v>
      </c>
      <c r="BF558" s="158">
        <f>IF(N558="snížená",J558,0)</f>
        <v>0</v>
      </c>
      <c r="BG558" s="158">
        <f>IF(N558="zákl. přenesená",J558,0)</f>
        <v>0</v>
      </c>
      <c r="BH558" s="158">
        <f>IF(N558="sníž. přenesená",J558,0)</f>
        <v>0</v>
      </c>
      <c r="BI558" s="158">
        <f>IF(N558="nulová",J558,0)</f>
        <v>0</v>
      </c>
      <c r="BJ558" s="18" t="s">
        <v>85</v>
      </c>
      <c r="BK558" s="158">
        <f>ROUND(I558*H558,2)</f>
        <v>0</v>
      </c>
      <c r="BL558" s="18" t="s">
        <v>232</v>
      </c>
      <c r="BM558" s="157" t="s">
        <v>790</v>
      </c>
    </row>
    <row r="559" spans="1:65" s="14" customFormat="1" ht="11.25">
      <c r="B559" s="167"/>
      <c r="D559" s="160" t="s">
        <v>157</v>
      </c>
      <c r="E559" s="168" t="s">
        <v>1</v>
      </c>
      <c r="F559" s="169" t="s">
        <v>101</v>
      </c>
      <c r="H559" s="170">
        <v>56.77</v>
      </c>
      <c r="I559" s="171"/>
      <c r="L559" s="167"/>
      <c r="M559" s="172"/>
      <c r="N559" s="173"/>
      <c r="O559" s="173"/>
      <c r="P559" s="173"/>
      <c r="Q559" s="173"/>
      <c r="R559" s="173"/>
      <c r="S559" s="173"/>
      <c r="T559" s="174"/>
      <c r="AT559" s="168" t="s">
        <v>157</v>
      </c>
      <c r="AU559" s="168" t="s">
        <v>87</v>
      </c>
      <c r="AV559" s="14" t="s">
        <v>87</v>
      </c>
      <c r="AW559" s="14" t="s">
        <v>32</v>
      </c>
      <c r="AX559" s="14" t="s">
        <v>77</v>
      </c>
      <c r="AY559" s="168" t="s">
        <v>148</v>
      </c>
    </row>
    <row r="560" spans="1:65" s="15" customFormat="1" ht="11.25">
      <c r="B560" s="175"/>
      <c r="D560" s="160" t="s">
        <v>157</v>
      </c>
      <c r="E560" s="176" t="s">
        <v>1</v>
      </c>
      <c r="F560" s="177" t="s">
        <v>160</v>
      </c>
      <c r="H560" s="178">
        <v>56.77</v>
      </c>
      <c r="I560" s="179"/>
      <c r="L560" s="175"/>
      <c r="M560" s="180"/>
      <c r="N560" s="181"/>
      <c r="O560" s="181"/>
      <c r="P560" s="181"/>
      <c r="Q560" s="181"/>
      <c r="R560" s="181"/>
      <c r="S560" s="181"/>
      <c r="T560" s="182"/>
      <c r="AT560" s="176" t="s">
        <v>157</v>
      </c>
      <c r="AU560" s="176" t="s">
        <v>87</v>
      </c>
      <c r="AV560" s="15" t="s">
        <v>155</v>
      </c>
      <c r="AW560" s="15" t="s">
        <v>32</v>
      </c>
      <c r="AX560" s="15" t="s">
        <v>85</v>
      </c>
      <c r="AY560" s="176" t="s">
        <v>148</v>
      </c>
    </row>
    <row r="561" spans="1:65" s="2" customFormat="1" ht="21.75" customHeight="1">
      <c r="A561" s="33"/>
      <c r="B561" s="145"/>
      <c r="C561" s="146" t="s">
        <v>791</v>
      </c>
      <c r="D561" s="146" t="s">
        <v>150</v>
      </c>
      <c r="E561" s="147" t="s">
        <v>792</v>
      </c>
      <c r="F561" s="148" t="s">
        <v>793</v>
      </c>
      <c r="G561" s="149" t="s">
        <v>235</v>
      </c>
      <c r="H561" s="150">
        <v>22</v>
      </c>
      <c r="I561" s="151"/>
      <c r="J561" s="152">
        <f>ROUND(I561*H561,2)</f>
        <v>0</v>
      </c>
      <c r="K561" s="148" t="s">
        <v>154</v>
      </c>
      <c r="L561" s="34"/>
      <c r="M561" s="153" t="s">
        <v>1</v>
      </c>
      <c r="N561" s="154" t="s">
        <v>42</v>
      </c>
      <c r="O561" s="59"/>
      <c r="P561" s="155">
        <f>O561*H561</f>
        <v>0</v>
      </c>
      <c r="Q561" s="155">
        <v>0</v>
      </c>
      <c r="R561" s="155">
        <f>Q561*H561</f>
        <v>0</v>
      </c>
      <c r="S561" s="155">
        <v>2.2300000000000002E-3</v>
      </c>
      <c r="T561" s="156">
        <f>S561*H561</f>
        <v>4.9060000000000006E-2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57" t="s">
        <v>232</v>
      </c>
      <c r="AT561" s="157" t="s">
        <v>150</v>
      </c>
      <c r="AU561" s="157" t="s">
        <v>87</v>
      </c>
      <c r="AY561" s="18" t="s">
        <v>148</v>
      </c>
      <c r="BE561" s="158">
        <f>IF(N561="základní",J561,0)</f>
        <v>0</v>
      </c>
      <c r="BF561" s="158">
        <f>IF(N561="snížená",J561,0)</f>
        <v>0</v>
      </c>
      <c r="BG561" s="158">
        <f>IF(N561="zákl. přenesená",J561,0)</f>
        <v>0</v>
      </c>
      <c r="BH561" s="158">
        <f>IF(N561="sníž. přenesená",J561,0)</f>
        <v>0</v>
      </c>
      <c r="BI561" s="158">
        <f>IF(N561="nulová",J561,0)</f>
        <v>0</v>
      </c>
      <c r="BJ561" s="18" t="s">
        <v>85</v>
      </c>
      <c r="BK561" s="158">
        <f>ROUND(I561*H561,2)</f>
        <v>0</v>
      </c>
      <c r="BL561" s="18" t="s">
        <v>232</v>
      </c>
      <c r="BM561" s="157" t="s">
        <v>794</v>
      </c>
    </row>
    <row r="562" spans="1:65" s="14" customFormat="1" ht="11.25">
      <c r="B562" s="167"/>
      <c r="D562" s="160" t="s">
        <v>157</v>
      </c>
      <c r="E562" s="168" t="s">
        <v>1</v>
      </c>
      <c r="F562" s="169" t="s">
        <v>795</v>
      </c>
      <c r="H562" s="170">
        <v>22</v>
      </c>
      <c r="I562" s="171"/>
      <c r="L562" s="167"/>
      <c r="M562" s="172"/>
      <c r="N562" s="173"/>
      <c r="O562" s="173"/>
      <c r="P562" s="173"/>
      <c r="Q562" s="173"/>
      <c r="R562" s="173"/>
      <c r="S562" s="173"/>
      <c r="T562" s="174"/>
      <c r="AT562" s="168" t="s">
        <v>157</v>
      </c>
      <c r="AU562" s="168" t="s">
        <v>87</v>
      </c>
      <c r="AV562" s="14" t="s">
        <v>87</v>
      </c>
      <c r="AW562" s="14" t="s">
        <v>32</v>
      </c>
      <c r="AX562" s="14" t="s">
        <v>85</v>
      </c>
      <c r="AY562" s="168" t="s">
        <v>148</v>
      </c>
    </row>
    <row r="563" spans="1:65" s="2" customFormat="1" ht="24.2" customHeight="1">
      <c r="A563" s="33"/>
      <c r="B563" s="145"/>
      <c r="C563" s="146" t="s">
        <v>796</v>
      </c>
      <c r="D563" s="146" t="s">
        <v>150</v>
      </c>
      <c r="E563" s="147" t="s">
        <v>797</v>
      </c>
      <c r="F563" s="148" t="s">
        <v>798</v>
      </c>
      <c r="G563" s="149" t="s">
        <v>235</v>
      </c>
      <c r="H563" s="150">
        <v>54</v>
      </c>
      <c r="I563" s="151"/>
      <c r="J563" s="152">
        <f>ROUND(I563*H563,2)</f>
        <v>0</v>
      </c>
      <c r="K563" s="148" t="s">
        <v>154</v>
      </c>
      <c r="L563" s="34"/>
      <c r="M563" s="153" t="s">
        <v>1</v>
      </c>
      <c r="N563" s="154" t="s">
        <v>42</v>
      </c>
      <c r="O563" s="59"/>
      <c r="P563" s="155">
        <f>O563*H563</f>
        <v>0</v>
      </c>
      <c r="Q563" s="155">
        <v>4.2900000000000004E-3</v>
      </c>
      <c r="R563" s="155">
        <f>Q563*H563</f>
        <v>0.23166000000000003</v>
      </c>
      <c r="S563" s="155">
        <v>0</v>
      </c>
      <c r="T563" s="156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57" t="s">
        <v>232</v>
      </c>
      <c r="AT563" s="157" t="s">
        <v>150</v>
      </c>
      <c r="AU563" s="157" t="s">
        <v>87</v>
      </c>
      <c r="AY563" s="18" t="s">
        <v>148</v>
      </c>
      <c r="BE563" s="158">
        <f>IF(N563="základní",J563,0)</f>
        <v>0</v>
      </c>
      <c r="BF563" s="158">
        <f>IF(N563="snížená",J563,0)</f>
        <v>0</v>
      </c>
      <c r="BG563" s="158">
        <f>IF(N563="zákl. přenesená",J563,0)</f>
        <v>0</v>
      </c>
      <c r="BH563" s="158">
        <f>IF(N563="sníž. přenesená",J563,0)</f>
        <v>0</v>
      </c>
      <c r="BI563" s="158">
        <f>IF(N563="nulová",J563,0)</f>
        <v>0</v>
      </c>
      <c r="BJ563" s="18" t="s">
        <v>85</v>
      </c>
      <c r="BK563" s="158">
        <f>ROUND(I563*H563,2)</f>
        <v>0</v>
      </c>
      <c r="BL563" s="18" t="s">
        <v>232</v>
      </c>
      <c r="BM563" s="157" t="s">
        <v>799</v>
      </c>
    </row>
    <row r="564" spans="1:65" s="13" customFormat="1" ht="11.25">
      <c r="B564" s="159"/>
      <c r="D564" s="160" t="s">
        <v>157</v>
      </c>
      <c r="E564" s="161" t="s">
        <v>1</v>
      </c>
      <c r="F564" s="162" t="s">
        <v>800</v>
      </c>
      <c r="H564" s="161" t="s">
        <v>1</v>
      </c>
      <c r="I564" s="163"/>
      <c r="L564" s="159"/>
      <c r="M564" s="164"/>
      <c r="N564" s="165"/>
      <c r="O564" s="165"/>
      <c r="P564" s="165"/>
      <c r="Q564" s="165"/>
      <c r="R564" s="165"/>
      <c r="S564" s="165"/>
      <c r="T564" s="166"/>
      <c r="AT564" s="161" t="s">
        <v>157</v>
      </c>
      <c r="AU564" s="161" t="s">
        <v>87</v>
      </c>
      <c r="AV564" s="13" t="s">
        <v>85</v>
      </c>
      <c r="AW564" s="13" t="s">
        <v>32</v>
      </c>
      <c r="AX564" s="13" t="s">
        <v>77</v>
      </c>
      <c r="AY564" s="161" t="s">
        <v>148</v>
      </c>
    </row>
    <row r="565" spans="1:65" s="14" customFormat="1" ht="11.25">
      <c r="B565" s="167"/>
      <c r="D565" s="160" t="s">
        <v>157</v>
      </c>
      <c r="E565" s="168" t="s">
        <v>1</v>
      </c>
      <c r="F565" s="169" t="s">
        <v>801</v>
      </c>
      <c r="H565" s="170">
        <v>0.67</v>
      </c>
      <c r="I565" s="171"/>
      <c r="L565" s="167"/>
      <c r="M565" s="172"/>
      <c r="N565" s="173"/>
      <c r="O565" s="173"/>
      <c r="P565" s="173"/>
      <c r="Q565" s="173"/>
      <c r="R565" s="173"/>
      <c r="S565" s="173"/>
      <c r="T565" s="174"/>
      <c r="AT565" s="168" t="s">
        <v>157</v>
      </c>
      <c r="AU565" s="168" t="s">
        <v>87</v>
      </c>
      <c r="AV565" s="14" t="s">
        <v>87</v>
      </c>
      <c r="AW565" s="14" t="s">
        <v>32</v>
      </c>
      <c r="AX565" s="14" t="s">
        <v>77</v>
      </c>
      <c r="AY565" s="168" t="s">
        <v>148</v>
      </c>
    </row>
    <row r="566" spans="1:65" s="14" customFormat="1" ht="11.25">
      <c r="B566" s="167"/>
      <c r="D566" s="160" t="s">
        <v>157</v>
      </c>
      <c r="E566" s="168" t="s">
        <v>1</v>
      </c>
      <c r="F566" s="169" t="s">
        <v>802</v>
      </c>
      <c r="H566" s="170">
        <v>0.68</v>
      </c>
      <c r="I566" s="171"/>
      <c r="L566" s="167"/>
      <c r="M566" s="172"/>
      <c r="N566" s="173"/>
      <c r="O566" s="173"/>
      <c r="P566" s="173"/>
      <c r="Q566" s="173"/>
      <c r="R566" s="173"/>
      <c r="S566" s="173"/>
      <c r="T566" s="174"/>
      <c r="AT566" s="168" t="s">
        <v>157</v>
      </c>
      <c r="AU566" s="168" t="s">
        <v>87</v>
      </c>
      <c r="AV566" s="14" t="s">
        <v>87</v>
      </c>
      <c r="AW566" s="14" t="s">
        <v>32</v>
      </c>
      <c r="AX566" s="14" t="s">
        <v>77</v>
      </c>
      <c r="AY566" s="168" t="s">
        <v>148</v>
      </c>
    </row>
    <row r="567" spans="1:65" s="14" customFormat="1" ht="11.25">
      <c r="B567" s="167"/>
      <c r="D567" s="160" t="s">
        <v>157</v>
      </c>
      <c r="E567" s="168" t="s">
        <v>1</v>
      </c>
      <c r="F567" s="169" t="s">
        <v>803</v>
      </c>
      <c r="H567" s="170">
        <v>1.62</v>
      </c>
      <c r="I567" s="171"/>
      <c r="L567" s="167"/>
      <c r="M567" s="172"/>
      <c r="N567" s="173"/>
      <c r="O567" s="173"/>
      <c r="P567" s="173"/>
      <c r="Q567" s="173"/>
      <c r="R567" s="173"/>
      <c r="S567" s="173"/>
      <c r="T567" s="174"/>
      <c r="AT567" s="168" t="s">
        <v>157</v>
      </c>
      <c r="AU567" s="168" t="s">
        <v>87</v>
      </c>
      <c r="AV567" s="14" t="s">
        <v>87</v>
      </c>
      <c r="AW567" s="14" t="s">
        <v>32</v>
      </c>
      <c r="AX567" s="14" t="s">
        <v>77</v>
      </c>
      <c r="AY567" s="168" t="s">
        <v>148</v>
      </c>
    </row>
    <row r="568" spans="1:65" s="14" customFormat="1" ht="11.25">
      <c r="B568" s="167"/>
      <c r="D568" s="160" t="s">
        <v>157</v>
      </c>
      <c r="E568" s="168" t="s">
        <v>1</v>
      </c>
      <c r="F568" s="169" t="s">
        <v>804</v>
      </c>
      <c r="H568" s="170">
        <v>1.98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8" t="s">
        <v>157</v>
      </c>
      <c r="AU568" s="168" t="s">
        <v>87</v>
      </c>
      <c r="AV568" s="14" t="s">
        <v>87</v>
      </c>
      <c r="AW568" s="14" t="s">
        <v>32</v>
      </c>
      <c r="AX568" s="14" t="s">
        <v>77</v>
      </c>
      <c r="AY568" s="168" t="s">
        <v>148</v>
      </c>
    </row>
    <row r="569" spans="1:65" s="14" customFormat="1" ht="11.25">
      <c r="B569" s="167"/>
      <c r="D569" s="160" t="s">
        <v>157</v>
      </c>
      <c r="E569" s="168" t="s">
        <v>1</v>
      </c>
      <c r="F569" s="169" t="s">
        <v>805</v>
      </c>
      <c r="H569" s="170">
        <v>1.25</v>
      </c>
      <c r="I569" s="171"/>
      <c r="L569" s="167"/>
      <c r="M569" s="172"/>
      <c r="N569" s="173"/>
      <c r="O569" s="173"/>
      <c r="P569" s="173"/>
      <c r="Q569" s="173"/>
      <c r="R569" s="173"/>
      <c r="S569" s="173"/>
      <c r="T569" s="174"/>
      <c r="AT569" s="168" t="s">
        <v>157</v>
      </c>
      <c r="AU569" s="168" t="s">
        <v>87</v>
      </c>
      <c r="AV569" s="14" t="s">
        <v>87</v>
      </c>
      <c r="AW569" s="14" t="s">
        <v>32</v>
      </c>
      <c r="AX569" s="14" t="s">
        <v>77</v>
      </c>
      <c r="AY569" s="168" t="s">
        <v>148</v>
      </c>
    </row>
    <row r="570" spans="1:65" s="14" customFormat="1" ht="11.25">
      <c r="B570" s="167"/>
      <c r="D570" s="160" t="s">
        <v>157</v>
      </c>
      <c r="E570" s="168" t="s">
        <v>1</v>
      </c>
      <c r="F570" s="169" t="s">
        <v>806</v>
      </c>
      <c r="H570" s="170">
        <v>3.78</v>
      </c>
      <c r="I570" s="171"/>
      <c r="L570" s="167"/>
      <c r="M570" s="172"/>
      <c r="N570" s="173"/>
      <c r="O570" s="173"/>
      <c r="P570" s="173"/>
      <c r="Q570" s="173"/>
      <c r="R570" s="173"/>
      <c r="S570" s="173"/>
      <c r="T570" s="174"/>
      <c r="AT570" s="168" t="s">
        <v>157</v>
      </c>
      <c r="AU570" s="168" t="s">
        <v>87</v>
      </c>
      <c r="AV570" s="14" t="s">
        <v>87</v>
      </c>
      <c r="AW570" s="14" t="s">
        <v>32</v>
      </c>
      <c r="AX570" s="14" t="s">
        <v>77</v>
      </c>
      <c r="AY570" s="168" t="s">
        <v>148</v>
      </c>
    </row>
    <row r="571" spans="1:65" s="14" customFormat="1" ht="11.25">
      <c r="B571" s="167"/>
      <c r="D571" s="160" t="s">
        <v>157</v>
      </c>
      <c r="E571" s="168" t="s">
        <v>1</v>
      </c>
      <c r="F571" s="169" t="s">
        <v>807</v>
      </c>
      <c r="H571" s="170">
        <v>1.28</v>
      </c>
      <c r="I571" s="171"/>
      <c r="L571" s="167"/>
      <c r="M571" s="172"/>
      <c r="N571" s="173"/>
      <c r="O571" s="173"/>
      <c r="P571" s="173"/>
      <c r="Q571" s="173"/>
      <c r="R571" s="173"/>
      <c r="S571" s="173"/>
      <c r="T571" s="174"/>
      <c r="AT571" s="168" t="s">
        <v>157</v>
      </c>
      <c r="AU571" s="168" t="s">
        <v>87</v>
      </c>
      <c r="AV571" s="14" t="s">
        <v>87</v>
      </c>
      <c r="AW571" s="14" t="s">
        <v>32</v>
      </c>
      <c r="AX571" s="14" t="s">
        <v>77</v>
      </c>
      <c r="AY571" s="168" t="s">
        <v>148</v>
      </c>
    </row>
    <row r="572" spans="1:65" s="14" customFormat="1" ht="11.25">
      <c r="B572" s="167"/>
      <c r="D572" s="160" t="s">
        <v>157</v>
      </c>
      <c r="E572" s="168" t="s">
        <v>1</v>
      </c>
      <c r="F572" s="169" t="s">
        <v>808</v>
      </c>
      <c r="H572" s="170">
        <v>1.3049999999999999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8" t="s">
        <v>157</v>
      </c>
      <c r="AU572" s="168" t="s">
        <v>87</v>
      </c>
      <c r="AV572" s="14" t="s">
        <v>87</v>
      </c>
      <c r="AW572" s="14" t="s">
        <v>32</v>
      </c>
      <c r="AX572" s="14" t="s">
        <v>77</v>
      </c>
      <c r="AY572" s="168" t="s">
        <v>148</v>
      </c>
    </row>
    <row r="573" spans="1:65" s="14" customFormat="1" ht="11.25">
      <c r="B573" s="167"/>
      <c r="D573" s="160" t="s">
        <v>157</v>
      </c>
      <c r="E573" s="168" t="s">
        <v>1</v>
      </c>
      <c r="F573" s="169" t="s">
        <v>809</v>
      </c>
      <c r="H573" s="170">
        <v>1.33</v>
      </c>
      <c r="I573" s="171"/>
      <c r="L573" s="167"/>
      <c r="M573" s="172"/>
      <c r="N573" s="173"/>
      <c r="O573" s="173"/>
      <c r="P573" s="173"/>
      <c r="Q573" s="173"/>
      <c r="R573" s="173"/>
      <c r="S573" s="173"/>
      <c r="T573" s="174"/>
      <c r="AT573" s="168" t="s">
        <v>157</v>
      </c>
      <c r="AU573" s="168" t="s">
        <v>87</v>
      </c>
      <c r="AV573" s="14" t="s">
        <v>87</v>
      </c>
      <c r="AW573" s="14" t="s">
        <v>32</v>
      </c>
      <c r="AX573" s="14" t="s">
        <v>77</v>
      </c>
      <c r="AY573" s="168" t="s">
        <v>148</v>
      </c>
    </row>
    <row r="574" spans="1:65" s="13" customFormat="1" ht="11.25">
      <c r="B574" s="159"/>
      <c r="D574" s="160" t="s">
        <v>157</v>
      </c>
      <c r="E574" s="161" t="s">
        <v>1</v>
      </c>
      <c r="F574" s="162" t="s">
        <v>810</v>
      </c>
      <c r="H574" s="161" t="s">
        <v>1</v>
      </c>
      <c r="I574" s="163"/>
      <c r="L574" s="159"/>
      <c r="M574" s="164"/>
      <c r="N574" s="165"/>
      <c r="O574" s="165"/>
      <c r="P574" s="165"/>
      <c r="Q574" s="165"/>
      <c r="R574" s="165"/>
      <c r="S574" s="165"/>
      <c r="T574" s="166"/>
      <c r="AT574" s="161" t="s">
        <v>157</v>
      </c>
      <c r="AU574" s="161" t="s">
        <v>87</v>
      </c>
      <c r="AV574" s="13" t="s">
        <v>85</v>
      </c>
      <c r="AW574" s="13" t="s">
        <v>32</v>
      </c>
      <c r="AX574" s="13" t="s">
        <v>77</v>
      </c>
      <c r="AY574" s="161" t="s">
        <v>148</v>
      </c>
    </row>
    <row r="575" spans="1:65" s="14" customFormat="1" ht="11.25">
      <c r="B575" s="167"/>
      <c r="D575" s="160" t="s">
        <v>157</v>
      </c>
      <c r="E575" s="168" t="s">
        <v>1</v>
      </c>
      <c r="F575" s="169" t="s">
        <v>811</v>
      </c>
      <c r="H575" s="170">
        <v>2.7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8" t="s">
        <v>157</v>
      </c>
      <c r="AU575" s="168" t="s">
        <v>87</v>
      </c>
      <c r="AV575" s="14" t="s">
        <v>87</v>
      </c>
      <c r="AW575" s="14" t="s">
        <v>32</v>
      </c>
      <c r="AX575" s="14" t="s">
        <v>77</v>
      </c>
      <c r="AY575" s="168" t="s">
        <v>148</v>
      </c>
    </row>
    <row r="576" spans="1:65" s="14" customFormat="1" ht="11.25">
      <c r="B576" s="167"/>
      <c r="D576" s="160" t="s">
        <v>157</v>
      </c>
      <c r="E576" s="168" t="s">
        <v>1</v>
      </c>
      <c r="F576" s="169" t="s">
        <v>812</v>
      </c>
      <c r="H576" s="170">
        <v>1.37</v>
      </c>
      <c r="I576" s="171"/>
      <c r="L576" s="167"/>
      <c r="M576" s="172"/>
      <c r="N576" s="173"/>
      <c r="O576" s="173"/>
      <c r="P576" s="173"/>
      <c r="Q576" s="173"/>
      <c r="R576" s="173"/>
      <c r="S576" s="173"/>
      <c r="T576" s="174"/>
      <c r="AT576" s="168" t="s">
        <v>157</v>
      </c>
      <c r="AU576" s="168" t="s">
        <v>87</v>
      </c>
      <c r="AV576" s="14" t="s">
        <v>87</v>
      </c>
      <c r="AW576" s="14" t="s">
        <v>32</v>
      </c>
      <c r="AX576" s="14" t="s">
        <v>77</v>
      </c>
      <c r="AY576" s="168" t="s">
        <v>148</v>
      </c>
    </row>
    <row r="577" spans="2:51" s="14" customFormat="1" ht="11.25">
      <c r="B577" s="167"/>
      <c r="D577" s="160" t="s">
        <v>157</v>
      </c>
      <c r="E577" s="168" t="s">
        <v>1</v>
      </c>
      <c r="F577" s="169" t="s">
        <v>813</v>
      </c>
      <c r="H577" s="170">
        <v>5.54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8" t="s">
        <v>157</v>
      </c>
      <c r="AU577" s="168" t="s">
        <v>87</v>
      </c>
      <c r="AV577" s="14" t="s">
        <v>87</v>
      </c>
      <c r="AW577" s="14" t="s">
        <v>32</v>
      </c>
      <c r="AX577" s="14" t="s">
        <v>77</v>
      </c>
      <c r="AY577" s="168" t="s">
        <v>148</v>
      </c>
    </row>
    <row r="578" spans="2:51" s="14" customFormat="1" ht="11.25">
      <c r="B578" s="167"/>
      <c r="D578" s="160" t="s">
        <v>157</v>
      </c>
      <c r="E578" s="168" t="s">
        <v>1</v>
      </c>
      <c r="F578" s="169" t="s">
        <v>814</v>
      </c>
      <c r="H578" s="170">
        <v>1.4</v>
      </c>
      <c r="I578" s="171"/>
      <c r="L578" s="167"/>
      <c r="M578" s="172"/>
      <c r="N578" s="173"/>
      <c r="O578" s="173"/>
      <c r="P578" s="173"/>
      <c r="Q578" s="173"/>
      <c r="R578" s="173"/>
      <c r="S578" s="173"/>
      <c r="T578" s="174"/>
      <c r="AT578" s="168" t="s">
        <v>157</v>
      </c>
      <c r="AU578" s="168" t="s">
        <v>87</v>
      </c>
      <c r="AV578" s="14" t="s">
        <v>87</v>
      </c>
      <c r="AW578" s="14" t="s">
        <v>32</v>
      </c>
      <c r="AX578" s="14" t="s">
        <v>77</v>
      </c>
      <c r="AY578" s="168" t="s">
        <v>148</v>
      </c>
    </row>
    <row r="579" spans="2:51" s="14" customFormat="1" ht="11.25">
      <c r="B579" s="167"/>
      <c r="D579" s="160" t="s">
        <v>157</v>
      </c>
      <c r="E579" s="168" t="s">
        <v>1</v>
      </c>
      <c r="F579" s="169" t="s">
        <v>815</v>
      </c>
      <c r="H579" s="170">
        <v>1.405</v>
      </c>
      <c r="I579" s="171"/>
      <c r="L579" s="167"/>
      <c r="M579" s="172"/>
      <c r="N579" s="173"/>
      <c r="O579" s="173"/>
      <c r="P579" s="173"/>
      <c r="Q579" s="173"/>
      <c r="R579" s="173"/>
      <c r="S579" s="173"/>
      <c r="T579" s="174"/>
      <c r="AT579" s="168" t="s">
        <v>157</v>
      </c>
      <c r="AU579" s="168" t="s">
        <v>87</v>
      </c>
      <c r="AV579" s="14" t="s">
        <v>87</v>
      </c>
      <c r="AW579" s="14" t="s">
        <v>32</v>
      </c>
      <c r="AX579" s="14" t="s">
        <v>77</v>
      </c>
      <c r="AY579" s="168" t="s">
        <v>148</v>
      </c>
    </row>
    <row r="580" spans="2:51" s="14" customFormat="1" ht="11.25">
      <c r="B580" s="167"/>
      <c r="D580" s="160" t="s">
        <v>157</v>
      </c>
      <c r="E580" s="168" t="s">
        <v>1</v>
      </c>
      <c r="F580" s="169" t="s">
        <v>816</v>
      </c>
      <c r="H580" s="170">
        <v>1.415</v>
      </c>
      <c r="I580" s="171"/>
      <c r="L580" s="167"/>
      <c r="M580" s="172"/>
      <c r="N580" s="173"/>
      <c r="O580" s="173"/>
      <c r="P580" s="173"/>
      <c r="Q580" s="173"/>
      <c r="R580" s="173"/>
      <c r="S580" s="173"/>
      <c r="T580" s="174"/>
      <c r="AT580" s="168" t="s">
        <v>157</v>
      </c>
      <c r="AU580" s="168" t="s">
        <v>87</v>
      </c>
      <c r="AV580" s="14" t="s">
        <v>87</v>
      </c>
      <c r="AW580" s="14" t="s">
        <v>32</v>
      </c>
      <c r="AX580" s="14" t="s">
        <v>77</v>
      </c>
      <c r="AY580" s="168" t="s">
        <v>148</v>
      </c>
    </row>
    <row r="581" spans="2:51" s="14" customFormat="1" ht="11.25">
      <c r="B581" s="167"/>
      <c r="D581" s="160" t="s">
        <v>157</v>
      </c>
      <c r="E581" s="168" t="s">
        <v>1</v>
      </c>
      <c r="F581" s="169" t="s">
        <v>817</v>
      </c>
      <c r="H581" s="170">
        <v>1.4450000000000001</v>
      </c>
      <c r="I581" s="171"/>
      <c r="L581" s="167"/>
      <c r="M581" s="172"/>
      <c r="N581" s="173"/>
      <c r="O581" s="173"/>
      <c r="P581" s="173"/>
      <c r="Q581" s="173"/>
      <c r="R581" s="173"/>
      <c r="S581" s="173"/>
      <c r="T581" s="174"/>
      <c r="AT581" s="168" t="s">
        <v>157</v>
      </c>
      <c r="AU581" s="168" t="s">
        <v>87</v>
      </c>
      <c r="AV581" s="14" t="s">
        <v>87</v>
      </c>
      <c r="AW581" s="14" t="s">
        <v>32</v>
      </c>
      <c r="AX581" s="14" t="s">
        <v>77</v>
      </c>
      <c r="AY581" s="168" t="s">
        <v>148</v>
      </c>
    </row>
    <row r="582" spans="2:51" s="14" customFormat="1" ht="11.25">
      <c r="B582" s="167"/>
      <c r="D582" s="160" t="s">
        <v>157</v>
      </c>
      <c r="E582" s="168" t="s">
        <v>1</v>
      </c>
      <c r="F582" s="169" t="s">
        <v>818</v>
      </c>
      <c r="H582" s="170">
        <v>2.94</v>
      </c>
      <c r="I582" s="171"/>
      <c r="L582" s="167"/>
      <c r="M582" s="172"/>
      <c r="N582" s="173"/>
      <c r="O582" s="173"/>
      <c r="P582" s="173"/>
      <c r="Q582" s="173"/>
      <c r="R582" s="173"/>
      <c r="S582" s="173"/>
      <c r="T582" s="174"/>
      <c r="AT582" s="168" t="s">
        <v>157</v>
      </c>
      <c r="AU582" s="168" t="s">
        <v>87</v>
      </c>
      <c r="AV582" s="14" t="s">
        <v>87</v>
      </c>
      <c r="AW582" s="14" t="s">
        <v>32</v>
      </c>
      <c r="AX582" s="14" t="s">
        <v>77</v>
      </c>
      <c r="AY582" s="168" t="s">
        <v>148</v>
      </c>
    </row>
    <row r="583" spans="2:51" s="14" customFormat="1" ht="11.25">
      <c r="B583" s="167"/>
      <c r="D583" s="160" t="s">
        <v>157</v>
      </c>
      <c r="E583" s="168" t="s">
        <v>1</v>
      </c>
      <c r="F583" s="169" t="s">
        <v>819</v>
      </c>
      <c r="H583" s="170">
        <v>1.4750000000000001</v>
      </c>
      <c r="I583" s="171"/>
      <c r="L583" s="167"/>
      <c r="M583" s="172"/>
      <c r="N583" s="173"/>
      <c r="O583" s="173"/>
      <c r="P583" s="173"/>
      <c r="Q583" s="173"/>
      <c r="R583" s="173"/>
      <c r="S583" s="173"/>
      <c r="T583" s="174"/>
      <c r="AT583" s="168" t="s">
        <v>157</v>
      </c>
      <c r="AU583" s="168" t="s">
        <v>87</v>
      </c>
      <c r="AV583" s="14" t="s">
        <v>87</v>
      </c>
      <c r="AW583" s="14" t="s">
        <v>32</v>
      </c>
      <c r="AX583" s="14" t="s">
        <v>77</v>
      </c>
      <c r="AY583" s="168" t="s">
        <v>148</v>
      </c>
    </row>
    <row r="584" spans="2:51" s="14" customFormat="1" ht="11.25">
      <c r="B584" s="167"/>
      <c r="D584" s="160" t="s">
        <v>157</v>
      </c>
      <c r="E584" s="168" t="s">
        <v>1</v>
      </c>
      <c r="F584" s="169" t="s">
        <v>820</v>
      </c>
      <c r="H584" s="170">
        <v>1.49</v>
      </c>
      <c r="I584" s="171"/>
      <c r="L584" s="167"/>
      <c r="M584" s="172"/>
      <c r="N584" s="173"/>
      <c r="O584" s="173"/>
      <c r="P584" s="173"/>
      <c r="Q584" s="173"/>
      <c r="R584" s="173"/>
      <c r="S584" s="173"/>
      <c r="T584" s="174"/>
      <c r="AT584" s="168" t="s">
        <v>157</v>
      </c>
      <c r="AU584" s="168" t="s">
        <v>87</v>
      </c>
      <c r="AV584" s="14" t="s">
        <v>87</v>
      </c>
      <c r="AW584" s="14" t="s">
        <v>32</v>
      </c>
      <c r="AX584" s="14" t="s">
        <v>77</v>
      </c>
      <c r="AY584" s="168" t="s">
        <v>148</v>
      </c>
    </row>
    <row r="585" spans="2:51" s="14" customFormat="1" ht="11.25">
      <c r="B585" s="167"/>
      <c r="D585" s="160" t="s">
        <v>157</v>
      </c>
      <c r="E585" s="168" t="s">
        <v>1</v>
      </c>
      <c r="F585" s="169" t="s">
        <v>821</v>
      </c>
      <c r="H585" s="170">
        <v>1.5</v>
      </c>
      <c r="I585" s="171"/>
      <c r="L585" s="167"/>
      <c r="M585" s="172"/>
      <c r="N585" s="173"/>
      <c r="O585" s="173"/>
      <c r="P585" s="173"/>
      <c r="Q585" s="173"/>
      <c r="R585" s="173"/>
      <c r="S585" s="173"/>
      <c r="T585" s="174"/>
      <c r="AT585" s="168" t="s">
        <v>157</v>
      </c>
      <c r="AU585" s="168" t="s">
        <v>87</v>
      </c>
      <c r="AV585" s="14" t="s">
        <v>87</v>
      </c>
      <c r="AW585" s="14" t="s">
        <v>32</v>
      </c>
      <c r="AX585" s="14" t="s">
        <v>77</v>
      </c>
      <c r="AY585" s="168" t="s">
        <v>148</v>
      </c>
    </row>
    <row r="586" spans="2:51" s="14" customFormat="1" ht="11.25">
      <c r="B586" s="167"/>
      <c r="D586" s="160" t="s">
        <v>157</v>
      </c>
      <c r="E586" s="168" t="s">
        <v>1</v>
      </c>
      <c r="F586" s="169" t="s">
        <v>822</v>
      </c>
      <c r="H586" s="170">
        <v>2.1949999999999998</v>
      </c>
      <c r="I586" s="171"/>
      <c r="L586" s="167"/>
      <c r="M586" s="172"/>
      <c r="N586" s="173"/>
      <c r="O586" s="173"/>
      <c r="P586" s="173"/>
      <c r="Q586" s="173"/>
      <c r="R586" s="173"/>
      <c r="S586" s="173"/>
      <c r="T586" s="174"/>
      <c r="AT586" s="168" t="s">
        <v>157</v>
      </c>
      <c r="AU586" s="168" t="s">
        <v>87</v>
      </c>
      <c r="AV586" s="14" t="s">
        <v>87</v>
      </c>
      <c r="AW586" s="14" t="s">
        <v>32</v>
      </c>
      <c r="AX586" s="14" t="s">
        <v>77</v>
      </c>
      <c r="AY586" s="168" t="s">
        <v>148</v>
      </c>
    </row>
    <row r="587" spans="2:51" s="14" customFormat="1" ht="11.25">
      <c r="B587" s="167"/>
      <c r="D587" s="160" t="s">
        <v>157</v>
      </c>
      <c r="E587" s="168" t="s">
        <v>1</v>
      </c>
      <c r="F587" s="169" t="s">
        <v>823</v>
      </c>
      <c r="H587" s="170">
        <v>5.26</v>
      </c>
      <c r="I587" s="171"/>
      <c r="L587" s="167"/>
      <c r="M587" s="172"/>
      <c r="N587" s="173"/>
      <c r="O587" s="173"/>
      <c r="P587" s="173"/>
      <c r="Q587" s="173"/>
      <c r="R587" s="173"/>
      <c r="S587" s="173"/>
      <c r="T587" s="174"/>
      <c r="AT587" s="168" t="s">
        <v>157</v>
      </c>
      <c r="AU587" s="168" t="s">
        <v>87</v>
      </c>
      <c r="AV587" s="14" t="s">
        <v>87</v>
      </c>
      <c r="AW587" s="14" t="s">
        <v>32</v>
      </c>
      <c r="AX587" s="14" t="s">
        <v>77</v>
      </c>
      <c r="AY587" s="168" t="s">
        <v>148</v>
      </c>
    </row>
    <row r="588" spans="2:51" s="14" customFormat="1" ht="11.25">
      <c r="B588" s="167"/>
      <c r="D588" s="160" t="s">
        <v>157</v>
      </c>
      <c r="E588" s="168" t="s">
        <v>1</v>
      </c>
      <c r="F588" s="169" t="s">
        <v>824</v>
      </c>
      <c r="H588" s="170">
        <v>2.81</v>
      </c>
      <c r="I588" s="171"/>
      <c r="L588" s="167"/>
      <c r="M588" s="172"/>
      <c r="N588" s="173"/>
      <c r="O588" s="173"/>
      <c r="P588" s="173"/>
      <c r="Q588" s="173"/>
      <c r="R588" s="173"/>
      <c r="S588" s="173"/>
      <c r="T588" s="174"/>
      <c r="AT588" s="168" t="s">
        <v>157</v>
      </c>
      <c r="AU588" s="168" t="s">
        <v>87</v>
      </c>
      <c r="AV588" s="14" t="s">
        <v>87</v>
      </c>
      <c r="AW588" s="14" t="s">
        <v>32</v>
      </c>
      <c r="AX588" s="14" t="s">
        <v>77</v>
      </c>
      <c r="AY588" s="168" t="s">
        <v>148</v>
      </c>
    </row>
    <row r="589" spans="2:51" s="14" customFormat="1" ht="11.25">
      <c r="B589" s="167"/>
      <c r="D589" s="160" t="s">
        <v>157</v>
      </c>
      <c r="E589" s="168" t="s">
        <v>1</v>
      </c>
      <c r="F589" s="169" t="s">
        <v>825</v>
      </c>
      <c r="H589" s="170">
        <v>3.48</v>
      </c>
      <c r="I589" s="171"/>
      <c r="L589" s="167"/>
      <c r="M589" s="172"/>
      <c r="N589" s="173"/>
      <c r="O589" s="173"/>
      <c r="P589" s="173"/>
      <c r="Q589" s="173"/>
      <c r="R589" s="173"/>
      <c r="S589" s="173"/>
      <c r="T589" s="174"/>
      <c r="AT589" s="168" t="s">
        <v>157</v>
      </c>
      <c r="AU589" s="168" t="s">
        <v>87</v>
      </c>
      <c r="AV589" s="14" t="s">
        <v>87</v>
      </c>
      <c r="AW589" s="14" t="s">
        <v>32</v>
      </c>
      <c r="AX589" s="14" t="s">
        <v>77</v>
      </c>
      <c r="AY589" s="168" t="s">
        <v>148</v>
      </c>
    </row>
    <row r="590" spans="2:51" s="14" customFormat="1" ht="11.25">
      <c r="B590" s="167"/>
      <c r="D590" s="160" t="s">
        <v>157</v>
      </c>
      <c r="E590" s="168" t="s">
        <v>1</v>
      </c>
      <c r="F590" s="169" t="s">
        <v>826</v>
      </c>
      <c r="H590" s="170">
        <v>1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8" t="s">
        <v>157</v>
      </c>
      <c r="AU590" s="168" t="s">
        <v>87</v>
      </c>
      <c r="AV590" s="14" t="s">
        <v>87</v>
      </c>
      <c r="AW590" s="14" t="s">
        <v>32</v>
      </c>
      <c r="AX590" s="14" t="s">
        <v>77</v>
      </c>
      <c r="AY590" s="168" t="s">
        <v>148</v>
      </c>
    </row>
    <row r="591" spans="2:51" s="13" customFormat="1" ht="11.25">
      <c r="B591" s="159"/>
      <c r="D591" s="160" t="s">
        <v>157</v>
      </c>
      <c r="E591" s="161" t="s">
        <v>1</v>
      </c>
      <c r="F591" s="162" t="s">
        <v>827</v>
      </c>
      <c r="H591" s="161" t="s">
        <v>1</v>
      </c>
      <c r="I591" s="163"/>
      <c r="L591" s="159"/>
      <c r="M591" s="164"/>
      <c r="N591" s="165"/>
      <c r="O591" s="165"/>
      <c r="P591" s="165"/>
      <c r="Q591" s="165"/>
      <c r="R591" s="165"/>
      <c r="S591" s="165"/>
      <c r="T591" s="166"/>
      <c r="AT591" s="161" t="s">
        <v>157</v>
      </c>
      <c r="AU591" s="161" t="s">
        <v>87</v>
      </c>
      <c r="AV591" s="13" t="s">
        <v>85</v>
      </c>
      <c r="AW591" s="13" t="s">
        <v>32</v>
      </c>
      <c r="AX591" s="13" t="s">
        <v>77</v>
      </c>
      <c r="AY591" s="161" t="s">
        <v>148</v>
      </c>
    </row>
    <row r="592" spans="2:51" s="14" customFormat="1" ht="11.25">
      <c r="B592" s="167"/>
      <c r="D592" s="160" t="s">
        <v>157</v>
      </c>
      <c r="E592" s="168" t="s">
        <v>1</v>
      </c>
      <c r="F592" s="169" t="s">
        <v>828</v>
      </c>
      <c r="H592" s="170">
        <v>2.68</v>
      </c>
      <c r="I592" s="171"/>
      <c r="L592" s="167"/>
      <c r="M592" s="172"/>
      <c r="N592" s="173"/>
      <c r="O592" s="173"/>
      <c r="P592" s="173"/>
      <c r="Q592" s="173"/>
      <c r="R592" s="173"/>
      <c r="S592" s="173"/>
      <c r="T592" s="174"/>
      <c r="AT592" s="168" t="s">
        <v>157</v>
      </c>
      <c r="AU592" s="168" t="s">
        <v>87</v>
      </c>
      <c r="AV592" s="14" t="s">
        <v>87</v>
      </c>
      <c r="AW592" s="14" t="s">
        <v>32</v>
      </c>
      <c r="AX592" s="14" t="s">
        <v>77</v>
      </c>
      <c r="AY592" s="168" t="s">
        <v>148</v>
      </c>
    </row>
    <row r="593" spans="1:65" s="15" customFormat="1" ht="11.25">
      <c r="B593" s="175"/>
      <c r="D593" s="160" t="s">
        <v>157</v>
      </c>
      <c r="E593" s="176" t="s">
        <v>1</v>
      </c>
      <c r="F593" s="177" t="s">
        <v>160</v>
      </c>
      <c r="H593" s="178">
        <v>54</v>
      </c>
      <c r="I593" s="179"/>
      <c r="L593" s="175"/>
      <c r="M593" s="180"/>
      <c r="N593" s="181"/>
      <c r="O593" s="181"/>
      <c r="P593" s="181"/>
      <c r="Q593" s="181"/>
      <c r="R593" s="181"/>
      <c r="S593" s="181"/>
      <c r="T593" s="182"/>
      <c r="AT593" s="176" t="s">
        <v>157</v>
      </c>
      <c r="AU593" s="176" t="s">
        <v>87</v>
      </c>
      <c r="AV593" s="15" t="s">
        <v>155</v>
      </c>
      <c r="AW593" s="15" t="s">
        <v>32</v>
      </c>
      <c r="AX593" s="15" t="s">
        <v>85</v>
      </c>
      <c r="AY593" s="176" t="s">
        <v>148</v>
      </c>
    </row>
    <row r="594" spans="1:65" s="2" customFormat="1" ht="24.2" customHeight="1">
      <c r="A594" s="33"/>
      <c r="B594" s="145"/>
      <c r="C594" s="146" t="s">
        <v>829</v>
      </c>
      <c r="D594" s="146" t="s">
        <v>150</v>
      </c>
      <c r="E594" s="147" t="s">
        <v>830</v>
      </c>
      <c r="F594" s="148" t="s">
        <v>831</v>
      </c>
      <c r="G594" s="149" t="s">
        <v>235</v>
      </c>
      <c r="H594" s="150">
        <v>22</v>
      </c>
      <c r="I594" s="151"/>
      <c r="J594" s="152">
        <f>ROUND(I594*H594,2)</f>
        <v>0</v>
      </c>
      <c r="K594" s="148" t="s">
        <v>154</v>
      </c>
      <c r="L594" s="34"/>
      <c r="M594" s="153" t="s">
        <v>1</v>
      </c>
      <c r="N594" s="154" t="s">
        <v>42</v>
      </c>
      <c r="O594" s="59"/>
      <c r="P594" s="155">
        <f>O594*H594</f>
        <v>0</v>
      </c>
      <c r="Q594" s="155">
        <v>3.5100000000000001E-3</v>
      </c>
      <c r="R594" s="155">
        <f>Q594*H594</f>
        <v>7.7219999999999997E-2</v>
      </c>
      <c r="S594" s="155">
        <v>0</v>
      </c>
      <c r="T594" s="156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7" t="s">
        <v>232</v>
      </c>
      <c r="AT594" s="157" t="s">
        <v>150</v>
      </c>
      <c r="AU594" s="157" t="s">
        <v>87</v>
      </c>
      <c r="AY594" s="18" t="s">
        <v>148</v>
      </c>
      <c r="BE594" s="158">
        <f>IF(N594="základní",J594,0)</f>
        <v>0</v>
      </c>
      <c r="BF594" s="158">
        <f>IF(N594="snížená",J594,0)</f>
        <v>0</v>
      </c>
      <c r="BG594" s="158">
        <f>IF(N594="zákl. přenesená",J594,0)</f>
        <v>0</v>
      </c>
      <c r="BH594" s="158">
        <f>IF(N594="sníž. přenesená",J594,0)</f>
        <v>0</v>
      </c>
      <c r="BI594" s="158">
        <f>IF(N594="nulová",J594,0)</f>
        <v>0</v>
      </c>
      <c r="BJ594" s="18" t="s">
        <v>85</v>
      </c>
      <c r="BK594" s="158">
        <f>ROUND(I594*H594,2)</f>
        <v>0</v>
      </c>
      <c r="BL594" s="18" t="s">
        <v>232</v>
      </c>
      <c r="BM594" s="157" t="s">
        <v>832</v>
      </c>
    </row>
    <row r="595" spans="1:65" s="14" customFormat="1" ht="11.25">
      <c r="B595" s="167"/>
      <c r="D595" s="160" t="s">
        <v>157</v>
      </c>
      <c r="E595" s="168" t="s">
        <v>1</v>
      </c>
      <c r="F595" s="169" t="s">
        <v>833</v>
      </c>
      <c r="H595" s="170">
        <v>22</v>
      </c>
      <c r="I595" s="171"/>
      <c r="L595" s="167"/>
      <c r="M595" s="172"/>
      <c r="N595" s="173"/>
      <c r="O595" s="173"/>
      <c r="P595" s="173"/>
      <c r="Q595" s="173"/>
      <c r="R595" s="173"/>
      <c r="S595" s="173"/>
      <c r="T595" s="174"/>
      <c r="AT595" s="168" t="s">
        <v>157</v>
      </c>
      <c r="AU595" s="168" t="s">
        <v>87</v>
      </c>
      <c r="AV595" s="14" t="s">
        <v>87</v>
      </c>
      <c r="AW595" s="14" t="s">
        <v>32</v>
      </c>
      <c r="AX595" s="14" t="s">
        <v>85</v>
      </c>
      <c r="AY595" s="168" t="s">
        <v>148</v>
      </c>
    </row>
    <row r="596" spans="1:65" s="2" customFormat="1" ht="24.2" customHeight="1">
      <c r="A596" s="33"/>
      <c r="B596" s="145"/>
      <c r="C596" s="146" t="s">
        <v>834</v>
      </c>
      <c r="D596" s="146" t="s">
        <v>150</v>
      </c>
      <c r="E596" s="147" t="s">
        <v>835</v>
      </c>
      <c r="F596" s="148" t="s">
        <v>836</v>
      </c>
      <c r="G596" s="149" t="s">
        <v>235</v>
      </c>
      <c r="H596" s="150">
        <v>56.7</v>
      </c>
      <c r="I596" s="151"/>
      <c r="J596" s="152">
        <f>ROUND(I596*H596,2)</f>
        <v>0</v>
      </c>
      <c r="K596" s="148" t="s">
        <v>678</v>
      </c>
      <c r="L596" s="34"/>
      <c r="M596" s="153" t="s">
        <v>1</v>
      </c>
      <c r="N596" s="154" t="s">
        <v>42</v>
      </c>
      <c r="O596" s="59"/>
      <c r="P596" s="155">
        <f>O596*H596</f>
        <v>0</v>
      </c>
      <c r="Q596" s="155">
        <v>0</v>
      </c>
      <c r="R596" s="155">
        <f>Q596*H596</f>
        <v>0</v>
      </c>
      <c r="S596" s="155">
        <v>0</v>
      </c>
      <c r="T596" s="156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57" t="s">
        <v>232</v>
      </c>
      <c r="AT596" s="157" t="s">
        <v>150</v>
      </c>
      <c r="AU596" s="157" t="s">
        <v>87</v>
      </c>
      <c r="AY596" s="18" t="s">
        <v>148</v>
      </c>
      <c r="BE596" s="158">
        <f>IF(N596="základní",J596,0)</f>
        <v>0</v>
      </c>
      <c r="BF596" s="158">
        <f>IF(N596="snížená",J596,0)</f>
        <v>0</v>
      </c>
      <c r="BG596" s="158">
        <f>IF(N596="zákl. přenesená",J596,0)</f>
        <v>0</v>
      </c>
      <c r="BH596" s="158">
        <f>IF(N596="sníž. přenesená",J596,0)</f>
        <v>0</v>
      </c>
      <c r="BI596" s="158">
        <f>IF(N596="nulová",J596,0)</f>
        <v>0</v>
      </c>
      <c r="BJ596" s="18" t="s">
        <v>85</v>
      </c>
      <c r="BK596" s="158">
        <f>ROUND(I596*H596,2)</f>
        <v>0</v>
      </c>
      <c r="BL596" s="18" t="s">
        <v>232</v>
      </c>
      <c r="BM596" s="157" t="s">
        <v>837</v>
      </c>
    </row>
    <row r="597" spans="1:65" s="2" customFormat="1" ht="19.5">
      <c r="A597" s="33"/>
      <c r="B597" s="34"/>
      <c r="C597" s="33"/>
      <c r="D597" s="160" t="s">
        <v>261</v>
      </c>
      <c r="E597" s="33"/>
      <c r="F597" s="193" t="s">
        <v>680</v>
      </c>
      <c r="G597" s="33"/>
      <c r="H597" s="33"/>
      <c r="I597" s="194"/>
      <c r="J597" s="33"/>
      <c r="K597" s="33"/>
      <c r="L597" s="34"/>
      <c r="M597" s="195"/>
      <c r="N597" s="196"/>
      <c r="O597" s="59"/>
      <c r="P597" s="59"/>
      <c r="Q597" s="59"/>
      <c r="R597" s="59"/>
      <c r="S597" s="59"/>
      <c r="T597" s="60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T597" s="18" t="s">
        <v>261</v>
      </c>
      <c r="AU597" s="18" t="s">
        <v>87</v>
      </c>
    </row>
    <row r="598" spans="1:65" s="13" customFormat="1" ht="11.25">
      <c r="B598" s="159"/>
      <c r="D598" s="160" t="s">
        <v>157</v>
      </c>
      <c r="E598" s="161" t="s">
        <v>1</v>
      </c>
      <c r="F598" s="162" t="s">
        <v>838</v>
      </c>
      <c r="H598" s="161" t="s">
        <v>1</v>
      </c>
      <c r="I598" s="163"/>
      <c r="L598" s="159"/>
      <c r="M598" s="164"/>
      <c r="N598" s="165"/>
      <c r="O598" s="165"/>
      <c r="P598" s="165"/>
      <c r="Q598" s="165"/>
      <c r="R598" s="165"/>
      <c r="S598" s="165"/>
      <c r="T598" s="166"/>
      <c r="AT598" s="161" t="s">
        <v>157</v>
      </c>
      <c r="AU598" s="161" t="s">
        <v>87</v>
      </c>
      <c r="AV598" s="13" t="s">
        <v>85</v>
      </c>
      <c r="AW598" s="13" t="s">
        <v>32</v>
      </c>
      <c r="AX598" s="13" t="s">
        <v>77</v>
      </c>
      <c r="AY598" s="161" t="s">
        <v>148</v>
      </c>
    </row>
    <row r="599" spans="1:65" s="14" customFormat="1" ht="22.5">
      <c r="B599" s="167"/>
      <c r="D599" s="160" t="s">
        <v>157</v>
      </c>
      <c r="E599" s="168" t="s">
        <v>1</v>
      </c>
      <c r="F599" s="169" t="s">
        <v>839</v>
      </c>
      <c r="H599" s="170">
        <v>56.7</v>
      </c>
      <c r="I599" s="171"/>
      <c r="L599" s="167"/>
      <c r="M599" s="172"/>
      <c r="N599" s="173"/>
      <c r="O599" s="173"/>
      <c r="P599" s="173"/>
      <c r="Q599" s="173"/>
      <c r="R599" s="173"/>
      <c r="S599" s="173"/>
      <c r="T599" s="174"/>
      <c r="AT599" s="168" t="s">
        <v>157</v>
      </c>
      <c r="AU599" s="168" t="s">
        <v>87</v>
      </c>
      <c r="AV599" s="14" t="s">
        <v>87</v>
      </c>
      <c r="AW599" s="14" t="s">
        <v>32</v>
      </c>
      <c r="AX599" s="14" t="s">
        <v>85</v>
      </c>
      <c r="AY599" s="168" t="s">
        <v>148</v>
      </c>
    </row>
    <row r="600" spans="1:65" s="2" customFormat="1" ht="24.2" customHeight="1">
      <c r="A600" s="33"/>
      <c r="B600" s="145"/>
      <c r="C600" s="146" t="s">
        <v>840</v>
      </c>
      <c r="D600" s="146" t="s">
        <v>150</v>
      </c>
      <c r="E600" s="147" t="s">
        <v>841</v>
      </c>
      <c r="F600" s="148" t="s">
        <v>842</v>
      </c>
      <c r="G600" s="149" t="s">
        <v>190</v>
      </c>
      <c r="H600" s="150">
        <v>0.309</v>
      </c>
      <c r="I600" s="151"/>
      <c r="J600" s="152">
        <f>ROUND(I600*H600,2)</f>
        <v>0</v>
      </c>
      <c r="K600" s="148" t="s">
        <v>154</v>
      </c>
      <c r="L600" s="34"/>
      <c r="M600" s="153" t="s">
        <v>1</v>
      </c>
      <c r="N600" s="154" t="s">
        <v>42</v>
      </c>
      <c r="O600" s="59"/>
      <c r="P600" s="155">
        <f>O600*H600</f>
        <v>0</v>
      </c>
      <c r="Q600" s="155">
        <v>0</v>
      </c>
      <c r="R600" s="155">
        <f>Q600*H600</f>
        <v>0</v>
      </c>
      <c r="S600" s="155">
        <v>0</v>
      </c>
      <c r="T600" s="156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57" t="s">
        <v>232</v>
      </c>
      <c r="AT600" s="157" t="s">
        <v>150</v>
      </c>
      <c r="AU600" s="157" t="s">
        <v>87</v>
      </c>
      <c r="AY600" s="18" t="s">
        <v>148</v>
      </c>
      <c r="BE600" s="158">
        <f>IF(N600="základní",J600,0)</f>
        <v>0</v>
      </c>
      <c r="BF600" s="158">
        <f>IF(N600="snížená",J600,0)</f>
        <v>0</v>
      </c>
      <c r="BG600" s="158">
        <f>IF(N600="zákl. přenesená",J600,0)</f>
        <v>0</v>
      </c>
      <c r="BH600" s="158">
        <f>IF(N600="sníž. přenesená",J600,0)</f>
        <v>0</v>
      </c>
      <c r="BI600" s="158">
        <f>IF(N600="nulová",J600,0)</f>
        <v>0</v>
      </c>
      <c r="BJ600" s="18" t="s">
        <v>85</v>
      </c>
      <c r="BK600" s="158">
        <f>ROUND(I600*H600,2)</f>
        <v>0</v>
      </c>
      <c r="BL600" s="18" t="s">
        <v>232</v>
      </c>
      <c r="BM600" s="157" t="s">
        <v>843</v>
      </c>
    </row>
    <row r="601" spans="1:65" s="12" customFormat="1" ht="22.9" customHeight="1">
      <c r="B601" s="132"/>
      <c r="D601" s="133" t="s">
        <v>76</v>
      </c>
      <c r="E601" s="143" t="s">
        <v>844</v>
      </c>
      <c r="F601" s="143" t="s">
        <v>845</v>
      </c>
      <c r="I601" s="135"/>
      <c r="J601" s="144">
        <f>BK601</f>
        <v>0</v>
      </c>
      <c r="L601" s="132"/>
      <c r="M601" s="137"/>
      <c r="N601" s="138"/>
      <c r="O601" s="138"/>
      <c r="P601" s="139">
        <f>SUM(P602:P615)</f>
        <v>0</v>
      </c>
      <c r="Q601" s="138"/>
      <c r="R601" s="139">
        <f>SUM(R602:R615)</f>
        <v>0.10901</v>
      </c>
      <c r="S601" s="138"/>
      <c r="T601" s="140">
        <f>SUM(T602:T615)</f>
        <v>5.6876400000000001E-2</v>
      </c>
      <c r="AR601" s="133" t="s">
        <v>87</v>
      </c>
      <c r="AT601" s="141" t="s">
        <v>76</v>
      </c>
      <c r="AU601" s="141" t="s">
        <v>85</v>
      </c>
      <c r="AY601" s="133" t="s">
        <v>148</v>
      </c>
      <c r="BK601" s="142">
        <f>SUM(BK602:BK615)</f>
        <v>0</v>
      </c>
    </row>
    <row r="602" spans="1:65" s="2" customFormat="1" ht="21.75" customHeight="1">
      <c r="A602" s="33"/>
      <c r="B602" s="145"/>
      <c r="C602" s="146" t="s">
        <v>846</v>
      </c>
      <c r="D602" s="146" t="s">
        <v>150</v>
      </c>
      <c r="E602" s="147" t="s">
        <v>847</v>
      </c>
      <c r="F602" s="148" t="s">
        <v>848</v>
      </c>
      <c r="G602" s="149" t="s">
        <v>153</v>
      </c>
      <c r="H602" s="150">
        <v>5.18</v>
      </c>
      <c r="I602" s="151"/>
      <c r="J602" s="152">
        <f>ROUND(I602*H602,2)</f>
        <v>0</v>
      </c>
      <c r="K602" s="148" t="s">
        <v>154</v>
      </c>
      <c r="L602" s="34"/>
      <c r="M602" s="153" t="s">
        <v>1</v>
      </c>
      <c r="N602" s="154" t="s">
        <v>42</v>
      </c>
      <c r="O602" s="59"/>
      <c r="P602" s="155">
        <f>O602*H602</f>
        <v>0</v>
      </c>
      <c r="Q602" s="155">
        <v>0</v>
      </c>
      <c r="R602" s="155">
        <f>Q602*H602</f>
        <v>0</v>
      </c>
      <c r="S602" s="155">
        <v>1.098E-2</v>
      </c>
      <c r="T602" s="156">
        <f>S602*H602</f>
        <v>5.6876400000000001E-2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57" t="s">
        <v>232</v>
      </c>
      <c r="AT602" s="157" t="s">
        <v>150</v>
      </c>
      <c r="AU602" s="157" t="s">
        <v>87</v>
      </c>
      <c r="AY602" s="18" t="s">
        <v>148</v>
      </c>
      <c r="BE602" s="158">
        <f>IF(N602="základní",J602,0)</f>
        <v>0</v>
      </c>
      <c r="BF602" s="158">
        <f>IF(N602="snížená",J602,0)</f>
        <v>0</v>
      </c>
      <c r="BG602" s="158">
        <f>IF(N602="zákl. přenesená",J602,0)</f>
        <v>0</v>
      </c>
      <c r="BH602" s="158">
        <f>IF(N602="sníž. přenesená",J602,0)</f>
        <v>0</v>
      </c>
      <c r="BI602" s="158">
        <f>IF(N602="nulová",J602,0)</f>
        <v>0</v>
      </c>
      <c r="BJ602" s="18" t="s">
        <v>85</v>
      </c>
      <c r="BK602" s="158">
        <f>ROUND(I602*H602,2)</f>
        <v>0</v>
      </c>
      <c r="BL602" s="18" t="s">
        <v>232</v>
      </c>
      <c r="BM602" s="157" t="s">
        <v>849</v>
      </c>
    </row>
    <row r="603" spans="1:65" s="13" customFormat="1" ht="11.25">
      <c r="B603" s="159"/>
      <c r="D603" s="160" t="s">
        <v>157</v>
      </c>
      <c r="E603" s="161" t="s">
        <v>1</v>
      </c>
      <c r="F603" s="162" t="s">
        <v>850</v>
      </c>
      <c r="H603" s="161" t="s">
        <v>1</v>
      </c>
      <c r="I603" s="163"/>
      <c r="L603" s="159"/>
      <c r="M603" s="164"/>
      <c r="N603" s="165"/>
      <c r="O603" s="165"/>
      <c r="P603" s="165"/>
      <c r="Q603" s="165"/>
      <c r="R603" s="165"/>
      <c r="S603" s="165"/>
      <c r="T603" s="166"/>
      <c r="AT603" s="161" t="s">
        <v>157</v>
      </c>
      <c r="AU603" s="161" t="s">
        <v>87</v>
      </c>
      <c r="AV603" s="13" t="s">
        <v>85</v>
      </c>
      <c r="AW603" s="13" t="s">
        <v>32</v>
      </c>
      <c r="AX603" s="13" t="s">
        <v>77</v>
      </c>
      <c r="AY603" s="161" t="s">
        <v>148</v>
      </c>
    </row>
    <row r="604" spans="1:65" s="14" customFormat="1" ht="11.25">
      <c r="B604" s="167"/>
      <c r="D604" s="160" t="s">
        <v>157</v>
      </c>
      <c r="E604" s="168" t="s">
        <v>1</v>
      </c>
      <c r="F604" s="169" t="s">
        <v>851</v>
      </c>
      <c r="H604" s="170">
        <v>3.74</v>
      </c>
      <c r="I604" s="171"/>
      <c r="L604" s="167"/>
      <c r="M604" s="172"/>
      <c r="N604" s="173"/>
      <c r="O604" s="173"/>
      <c r="P604" s="173"/>
      <c r="Q604" s="173"/>
      <c r="R604" s="173"/>
      <c r="S604" s="173"/>
      <c r="T604" s="174"/>
      <c r="AT604" s="168" t="s">
        <v>157</v>
      </c>
      <c r="AU604" s="168" t="s">
        <v>87</v>
      </c>
      <c r="AV604" s="14" t="s">
        <v>87</v>
      </c>
      <c r="AW604" s="14" t="s">
        <v>32</v>
      </c>
      <c r="AX604" s="14" t="s">
        <v>77</v>
      </c>
      <c r="AY604" s="168" t="s">
        <v>148</v>
      </c>
    </row>
    <row r="605" spans="1:65" s="14" customFormat="1" ht="11.25">
      <c r="B605" s="167"/>
      <c r="D605" s="160" t="s">
        <v>157</v>
      </c>
      <c r="E605" s="168" t="s">
        <v>1</v>
      </c>
      <c r="F605" s="169" t="s">
        <v>852</v>
      </c>
      <c r="H605" s="170">
        <v>1.44</v>
      </c>
      <c r="I605" s="171"/>
      <c r="L605" s="167"/>
      <c r="M605" s="172"/>
      <c r="N605" s="173"/>
      <c r="O605" s="173"/>
      <c r="P605" s="173"/>
      <c r="Q605" s="173"/>
      <c r="R605" s="173"/>
      <c r="S605" s="173"/>
      <c r="T605" s="174"/>
      <c r="AT605" s="168" t="s">
        <v>157</v>
      </c>
      <c r="AU605" s="168" t="s">
        <v>87</v>
      </c>
      <c r="AV605" s="14" t="s">
        <v>87</v>
      </c>
      <c r="AW605" s="14" t="s">
        <v>32</v>
      </c>
      <c r="AX605" s="14" t="s">
        <v>77</v>
      </c>
      <c r="AY605" s="168" t="s">
        <v>148</v>
      </c>
    </row>
    <row r="606" spans="1:65" s="15" customFormat="1" ht="11.25">
      <c r="B606" s="175"/>
      <c r="D606" s="160" t="s">
        <v>157</v>
      </c>
      <c r="E606" s="176" t="s">
        <v>1</v>
      </c>
      <c r="F606" s="177" t="s">
        <v>160</v>
      </c>
      <c r="H606" s="178">
        <v>5.18</v>
      </c>
      <c r="I606" s="179"/>
      <c r="L606" s="175"/>
      <c r="M606" s="180"/>
      <c r="N606" s="181"/>
      <c r="O606" s="181"/>
      <c r="P606" s="181"/>
      <c r="Q606" s="181"/>
      <c r="R606" s="181"/>
      <c r="S606" s="181"/>
      <c r="T606" s="182"/>
      <c r="AT606" s="176" t="s">
        <v>157</v>
      </c>
      <c r="AU606" s="176" t="s">
        <v>87</v>
      </c>
      <c r="AV606" s="15" t="s">
        <v>155</v>
      </c>
      <c r="AW606" s="15" t="s">
        <v>32</v>
      </c>
      <c r="AX606" s="15" t="s">
        <v>85</v>
      </c>
      <c r="AY606" s="176" t="s">
        <v>148</v>
      </c>
    </row>
    <row r="607" spans="1:65" s="2" customFormat="1" ht="24.2" customHeight="1">
      <c r="A607" s="33"/>
      <c r="B607" s="145"/>
      <c r="C607" s="146" t="s">
        <v>853</v>
      </c>
      <c r="D607" s="146" t="s">
        <v>150</v>
      </c>
      <c r="E607" s="147" t="s">
        <v>854</v>
      </c>
      <c r="F607" s="148" t="s">
        <v>855</v>
      </c>
      <c r="G607" s="149" t="s">
        <v>153</v>
      </c>
      <c r="H607" s="150">
        <v>5.5</v>
      </c>
      <c r="I607" s="151"/>
      <c r="J607" s="152">
        <f>ROUND(I607*H607,2)</f>
        <v>0</v>
      </c>
      <c r="K607" s="148" t="s">
        <v>154</v>
      </c>
      <c r="L607" s="34"/>
      <c r="M607" s="153" t="s">
        <v>1</v>
      </c>
      <c r="N607" s="154" t="s">
        <v>42</v>
      </c>
      <c r="O607" s="59"/>
      <c r="P607" s="155">
        <f>O607*H607</f>
        <v>0</v>
      </c>
      <c r="Q607" s="155">
        <v>0</v>
      </c>
      <c r="R607" s="155">
        <f>Q607*H607</f>
        <v>0</v>
      </c>
      <c r="S607" s="155">
        <v>0</v>
      </c>
      <c r="T607" s="156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7" t="s">
        <v>232</v>
      </c>
      <c r="AT607" s="157" t="s">
        <v>150</v>
      </c>
      <c r="AU607" s="157" t="s">
        <v>87</v>
      </c>
      <c r="AY607" s="18" t="s">
        <v>148</v>
      </c>
      <c r="BE607" s="158">
        <f>IF(N607="základní",J607,0)</f>
        <v>0</v>
      </c>
      <c r="BF607" s="158">
        <f>IF(N607="snížená",J607,0)</f>
        <v>0</v>
      </c>
      <c r="BG607" s="158">
        <f>IF(N607="zákl. přenesená",J607,0)</f>
        <v>0</v>
      </c>
      <c r="BH607" s="158">
        <f>IF(N607="sníž. přenesená",J607,0)</f>
        <v>0</v>
      </c>
      <c r="BI607" s="158">
        <f>IF(N607="nulová",J607,0)</f>
        <v>0</v>
      </c>
      <c r="BJ607" s="18" t="s">
        <v>85</v>
      </c>
      <c r="BK607" s="158">
        <f>ROUND(I607*H607,2)</f>
        <v>0</v>
      </c>
      <c r="BL607" s="18" t="s">
        <v>232</v>
      </c>
      <c r="BM607" s="157" t="s">
        <v>856</v>
      </c>
    </row>
    <row r="608" spans="1:65" s="14" customFormat="1" ht="11.25">
      <c r="B608" s="167"/>
      <c r="D608" s="160" t="s">
        <v>157</v>
      </c>
      <c r="E608" s="168" t="s">
        <v>1</v>
      </c>
      <c r="F608" s="169" t="s">
        <v>857</v>
      </c>
      <c r="H608" s="170">
        <v>5.5</v>
      </c>
      <c r="I608" s="171"/>
      <c r="L608" s="167"/>
      <c r="M608" s="172"/>
      <c r="N608" s="173"/>
      <c r="O608" s="173"/>
      <c r="P608" s="173"/>
      <c r="Q608" s="173"/>
      <c r="R608" s="173"/>
      <c r="S608" s="173"/>
      <c r="T608" s="174"/>
      <c r="AT608" s="168" t="s">
        <v>157</v>
      </c>
      <c r="AU608" s="168" t="s">
        <v>87</v>
      </c>
      <c r="AV608" s="14" t="s">
        <v>87</v>
      </c>
      <c r="AW608" s="14" t="s">
        <v>32</v>
      </c>
      <c r="AX608" s="14" t="s">
        <v>85</v>
      </c>
      <c r="AY608" s="168" t="s">
        <v>148</v>
      </c>
    </row>
    <row r="609" spans="1:65" s="2" customFormat="1" ht="24.2" customHeight="1">
      <c r="A609" s="33"/>
      <c r="B609" s="145"/>
      <c r="C609" s="183" t="s">
        <v>858</v>
      </c>
      <c r="D609" s="183" t="s">
        <v>187</v>
      </c>
      <c r="E609" s="184" t="s">
        <v>859</v>
      </c>
      <c r="F609" s="185" t="s">
        <v>860</v>
      </c>
      <c r="G609" s="186" t="s">
        <v>153</v>
      </c>
      <c r="H609" s="187">
        <v>6.6</v>
      </c>
      <c r="I609" s="188"/>
      <c r="J609" s="189">
        <f>ROUND(I609*H609,2)</f>
        <v>0</v>
      </c>
      <c r="K609" s="185" t="s">
        <v>154</v>
      </c>
      <c r="L609" s="190"/>
      <c r="M609" s="191" t="s">
        <v>1</v>
      </c>
      <c r="N609" s="192" t="s">
        <v>42</v>
      </c>
      <c r="O609" s="59"/>
      <c r="P609" s="155">
        <f>O609*H609</f>
        <v>0</v>
      </c>
      <c r="Q609" s="155">
        <v>7.3499999999999998E-3</v>
      </c>
      <c r="R609" s="155">
        <f>Q609*H609</f>
        <v>4.8509999999999998E-2</v>
      </c>
      <c r="S609" s="155">
        <v>0</v>
      </c>
      <c r="T609" s="156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57" t="s">
        <v>349</v>
      </c>
      <c r="AT609" s="157" t="s">
        <v>187</v>
      </c>
      <c r="AU609" s="157" t="s">
        <v>87</v>
      </c>
      <c r="AY609" s="18" t="s">
        <v>148</v>
      </c>
      <c r="BE609" s="158">
        <f>IF(N609="základní",J609,0)</f>
        <v>0</v>
      </c>
      <c r="BF609" s="158">
        <f>IF(N609="snížená",J609,0)</f>
        <v>0</v>
      </c>
      <c r="BG609" s="158">
        <f>IF(N609="zákl. přenesená",J609,0)</f>
        <v>0</v>
      </c>
      <c r="BH609" s="158">
        <f>IF(N609="sníž. přenesená",J609,0)</f>
        <v>0</v>
      </c>
      <c r="BI609" s="158">
        <f>IF(N609="nulová",J609,0)</f>
        <v>0</v>
      </c>
      <c r="BJ609" s="18" t="s">
        <v>85</v>
      </c>
      <c r="BK609" s="158">
        <f>ROUND(I609*H609,2)</f>
        <v>0</v>
      </c>
      <c r="BL609" s="18" t="s">
        <v>232</v>
      </c>
      <c r="BM609" s="157" t="s">
        <v>861</v>
      </c>
    </row>
    <row r="610" spans="1:65" s="14" customFormat="1" ht="11.25">
      <c r="B610" s="167"/>
      <c r="D610" s="160" t="s">
        <v>157</v>
      </c>
      <c r="E610" s="168" t="s">
        <v>1</v>
      </c>
      <c r="F610" s="169" t="s">
        <v>862</v>
      </c>
      <c r="H610" s="170">
        <v>6.6</v>
      </c>
      <c r="I610" s="171"/>
      <c r="L610" s="167"/>
      <c r="M610" s="172"/>
      <c r="N610" s="173"/>
      <c r="O610" s="173"/>
      <c r="P610" s="173"/>
      <c r="Q610" s="173"/>
      <c r="R610" s="173"/>
      <c r="S610" s="173"/>
      <c r="T610" s="174"/>
      <c r="AT610" s="168" t="s">
        <v>157</v>
      </c>
      <c r="AU610" s="168" t="s">
        <v>87</v>
      </c>
      <c r="AV610" s="14" t="s">
        <v>87</v>
      </c>
      <c r="AW610" s="14" t="s">
        <v>32</v>
      </c>
      <c r="AX610" s="14" t="s">
        <v>85</v>
      </c>
      <c r="AY610" s="168" t="s">
        <v>148</v>
      </c>
    </row>
    <row r="611" spans="1:65" s="2" customFormat="1" ht="16.5" customHeight="1">
      <c r="A611" s="33"/>
      <c r="B611" s="145"/>
      <c r="C611" s="146" t="s">
        <v>863</v>
      </c>
      <c r="D611" s="146" t="s">
        <v>150</v>
      </c>
      <c r="E611" s="147" t="s">
        <v>864</v>
      </c>
      <c r="F611" s="148" t="s">
        <v>865</v>
      </c>
      <c r="G611" s="149" t="s">
        <v>235</v>
      </c>
      <c r="H611" s="150">
        <v>15</v>
      </c>
      <c r="I611" s="151"/>
      <c r="J611" s="152">
        <f>ROUND(I611*H611,2)</f>
        <v>0</v>
      </c>
      <c r="K611" s="148" t="s">
        <v>154</v>
      </c>
      <c r="L611" s="34"/>
      <c r="M611" s="153" t="s">
        <v>1</v>
      </c>
      <c r="N611" s="154" t="s">
        <v>42</v>
      </c>
      <c r="O611" s="59"/>
      <c r="P611" s="155">
        <f>O611*H611</f>
        <v>0</v>
      </c>
      <c r="Q611" s="155">
        <v>0</v>
      </c>
      <c r="R611" s="155">
        <f>Q611*H611</f>
        <v>0</v>
      </c>
      <c r="S611" s="155">
        <v>0</v>
      </c>
      <c r="T611" s="156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57" t="s">
        <v>232</v>
      </c>
      <c r="AT611" s="157" t="s">
        <v>150</v>
      </c>
      <c r="AU611" s="157" t="s">
        <v>87</v>
      </c>
      <c r="AY611" s="18" t="s">
        <v>148</v>
      </c>
      <c r="BE611" s="158">
        <f>IF(N611="základní",J611,0)</f>
        <v>0</v>
      </c>
      <c r="BF611" s="158">
        <f>IF(N611="snížená",J611,0)</f>
        <v>0</v>
      </c>
      <c r="BG611" s="158">
        <f>IF(N611="zákl. přenesená",J611,0)</f>
        <v>0</v>
      </c>
      <c r="BH611" s="158">
        <f>IF(N611="sníž. přenesená",J611,0)</f>
        <v>0</v>
      </c>
      <c r="BI611" s="158">
        <f>IF(N611="nulová",J611,0)</f>
        <v>0</v>
      </c>
      <c r="BJ611" s="18" t="s">
        <v>85</v>
      </c>
      <c r="BK611" s="158">
        <f>ROUND(I611*H611,2)</f>
        <v>0</v>
      </c>
      <c r="BL611" s="18" t="s">
        <v>232</v>
      </c>
      <c r="BM611" s="157" t="s">
        <v>866</v>
      </c>
    </row>
    <row r="612" spans="1:65" s="14" customFormat="1" ht="11.25">
      <c r="B612" s="167"/>
      <c r="D612" s="160" t="s">
        <v>157</v>
      </c>
      <c r="E612" s="168" t="s">
        <v>1</v>
      </c>
      <c r="F612" s="169" t="s">
        <v>867</v>
      </c>
      <c r="H612" s="170">
        <v>15</v>
      </c>
      <c r="I612" s="171"/>
      <c r="L612" s="167"/>
      <c r="M612" s="172"/>
      <c r="N612" s="173"/>
      <c r="O612" s="173"/>
      <c r="P612" s="173"/>
      <c r="Q612" s="173"/>
      <c r="R612" s="173"/>
      <c r="S612" s="173"/>
      <c r="T612" s="174"/>
      <c r="AT612" s="168" t="s">
        <v>157</v>
      </c>
      <c r="AU612" s="168" t="s">
        <v>87</v>
      </c>
      <c r="AV612" s="14" t="s">
        <v>87</v>
      </c>
      <c r="AW612" s="14" t="s">
        <v>32</v>
      </c>
      <c r="AX612" s="14" t="s">
        <v>85</v>
      </c>
      <c r="AY612" s="168" t="s">
        <v>148</v>
      </c>
    </row>
    <row r="613" spans="1:65" s="2" customFormat="1" ht="16.5" customHeight="1">
      <c r="A613" s="33"/>
      <c r="B613" s="145"/>
      <c r="C613" s="183" t="s">
        <v>868</v>
      </c>
      <c r="D613" s="183" t="s">
        <v>187</v>
      </c>
      <c r="E613" s="184" t="s">
        <v>869</v>
      </c>
      <c r="F613" s="185" t="s">
        <v>870</v>
      </c>
      <c r="G613" s="186" t="s">
        <v>167</v>
      </c>
      <c r="H613" s="187">
        <v>0.11</v>
      </c>
      <c r="I613" s="188"/>
      <c r="J613" s="189">
        <f>ROUND(I613*H613,2)</f>
        <v>0</v>
      </c>
      <c r="K613" s="185" t="s">
        <v>154</v>
      </c>
      <c r="L613" s="190"/>
      <c r="M613" s="191" t="s">
        <v>1</v>
      </c>
      <c r="N613" s="192" t="s">
        <v>42</v>
      </c>
      <c r="O613" s="59"/>
      <c r="P613" s="155">
        <f>O613*H613</f>
        <v>0</v>
      </c>
      <c r="Q613" s="155">
        <v>0.55000000000000004</v>
      </c>
      <c r="R613" s="155">
        <f>Q613*H613</f>
        <v>6.0500000000000005E-2</v>
      </c>
      <c r="S613" s="155">
        <v>0</v>
      </c>
      <c r="T613" s="156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7" t="s">
        <v>349</v>
      </c>
      <c r="AT613" s="157" t="s">
        <v>187</v>
      </c>
      <c r="AU613" s="157" t="s">
        <v>87</v>
      </c>
      <c r="AY613" s="18" t="s">
        <v>148</v>
      </c>
      <c r="BE613" s="158">
        <f>IF(N613="základní",J613,0)</f>
        <v>0</v>
      </c>
      <c r="BF613" s="158">
        <f>IF(N613="snížená",J613,0)</f>
        <v>0</v>
      </c>
      <c r="BG613" s="158">
        <f>IF(N613="zákl. přenesená",J613,0)</f>
        <v>0</v>
      </c>
      <c r="BH613" s="158">
        <f>IF(N613="sníž. přenesená",J613,0)</f>
        <v>0</v>
      </c>
      <c r="BI613" s="158">
        <f>IF(N613="nulová",J613,0)</f>
        <v>0</v>
      </c>
      <c r="BJ613" s="18" t="s">
        <v>85</v>
      </c>
      <c r="BK613" s="158">
        <f>ROUND(I613*H613,2)</f>
        <v>0</v>
      </c>
      <c r="BL613" s="18" t="s">
        <v>232</v>
      </c>
      <c r="BM613" s="157" t="s">
        <v>871</v>
      </c>
    </row>
    <row r="614" spans="1:65" s="14" customFormat="1" ht="11.25">
      <c r="B614" s="167"/>
      <c r="D614" s="160" t="s">
        <v>157</v>
      </c>
      <c r="E614" s="168" t="s">
        <v>1</v>
      </c>
      <c r="F614" s="169" t="s">
        <v>872</v>
      </c>
      <c r="H614" s="170">
        <v>0.11</v>
      </c>
      <c r="I614" s="171"/>
      <c r="L614" s="167"/>
      <c r="M614" s="172"/>
      <c r="N614" s="173"/>
      <c r="O614" s="173"/>
      <c r="P614" s="173"/>
      <c r="Q614" s="173"/>
      <c r="R614" s="173"/>
      <c r="S614" s="173"/>
      <c r="T614" s="174"/>
      <c r="AT614" s="168" t="s">
        <v>157</v>
      </c>
      <c r="AU614" s="168" t="s">
        <v>87</v>
      </c>
      <c r="AV614" s="14" t="s">
        <v>87</v>
      </c>
      <c r="AW614" s="14" t="s">
        <v>32</v>
      </c>
      <c r="AX614" s="14" t="s">
        <v>85</v>
      </c>
      <c r="AY614" s="168" t="s">
        <v>148</v>
      </c>
    </row>
    <row r="615" spans="1:65" s="2" customFormat="1" ht="24.2" customHeight="1">
      <c r="A615" s="33"/>
      <c r="B615" s="145"/>
      <c r="C615" s="146" t="s">
        <v>873</v>
      </c>
      <c r="D615" s="146" t="s">
        <v>150</v>
      </c>
      <c r="E615" s="147" t="s">
        <v>874</v>
      </c>
      <c r="F615" s="148" t="s">
        <v>875</v>
      </c>
      <c r="G615" s="149" t="s">
        <v>190</v>
      </c>
      <c r="H615" s="150">
        <v>0.109</v>
      </c>
      <c r="I615" s="151"/>
      <c r="J615" s="152">
        <f>ROUND(I615*H615,2)</f>
        <v>0</v>
      </c>
      <c r="K615" s="148" t="s">
        <v>154</v>
      </c>
      <c r="L615" s="34"/>
      <c r="M615" s="153" t="s">
        <v>1</v>
      </c>
      <c r="N615" s="154" t="s">
        <v>42</v>
      </c>
      <c r="O615" s="59"/>
      <c r="P615" s="155">
        <f>O615*H615</f>
        <v>0</v>
      </c>
      <c r="Q615" s="155">
        <v>0</v>
      </c>
      <c r="R615" s="155">
        <f>Q615*H615</f>
        <v>0</v>
      </c>
      <c r="S615" s="155">
        <v>0</v>
      </c>
      <c r="T615" s="156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57" t="s">
        <v>232</v>
      </c>
      <c r="AT615" s="157" t="s">
        <v>150</v>
      </c>
      <c r="AU615" s="157" t="s">
        <v>87</v>
      </c>
      <c r="AY615" s="18" t="s">
        <v>148</v>
      </c>
      <c r="BE615" s="158">
        <f>IF(N615="základní",J615,0)</f>
        <v>0</v>
      </c>
      <c r="BF615" s="158">
        <f>IF(N615="snížená",J615,0)</f>
        <v>0</v>
      </c>
      <c r="BG615" s="158">
        <f>IF(N615="zákl. přenesená",J615,0)</f>
        <v>0</v>
      </c>
      <c r="BH615" s="158">
        <f>IF(N615="sníž. přenesená",J615,0)</f>
        <v>0</v>
      </c>
      <c r="BI615" s="158">
        <f>IF(N615="nulová",J615,0)</f>
        <v>0</v>
      </c>
      <c r="BJ615" s="18" t="s">
        <v>85</v>
      </c>
      <c r="BK615" s="158">
        <f>ROUND(I615*H615,2)</f>
        <v>0</v>
      </c>
      <c r="BL615" s="18" t="s">
        <v>232</v>
      </c>
      <c r="BM615" s="157" t="s">
        <v>876</v>
      </c>
    </row>
    <row r="616" spans="1:65" s="12" customFormat="1" ht="22.9" customHeight="1">
      <c r="B616" s="132"/>
      <c r="D616" s="133" t="s">
        <v>76</v>
      </c>
      <c r="E616" s="143" t="s">
        <v>877</v>
      </c>
      <c r="F616" s="143" t="s">
        <v>878</v>
      </c>
      <c r="I616" s="135"/>
      <c r="J616" s="144">
        <f>BK616</f>
        <v>0</v>
      </c>
      <c r="L616" s="132"/>
      <c r="M616" s="137"/>
      <c r="N616" s="138"/>
      <c r="O616" s="138"/>
      <c r="P616" s="139">
        <f>SUM(P617:P629)</f>
        <v>0</v>
      </c>
      <c r="Q616" s="138"/>
      <c r="R616" s="139">
        <f>SUM(R617:R629)</f>
        <v>7.2220199999999998E-2</v>
      </c>
      <c r="S616" s="138"/>
      <c r="T616" s="140">
        <f>SUM(T617:T629)</f>
        <v>0</v>
      </c>
      <c r="AR616" s="133" t="s">
        <v>87</v>
      </c>
      <c r="AT616" s="141" t="s">
        <v>76</v>
      </c>
      <c r="AU616" s="141" t="s">
        <v>85</v>
      </c>
      <c r="AY616" s="133" t="s">
        <v>148</v>
      </c>
      <c r="BK616" s="142">
        <f>SUM(BK617:BK629)</f>
        <v>0</v>
      </c>
    </row>
    <row r="617" spans="1:65" s="2" customFormat="1" ht="24.2" customHeight="1">
      <c r="A617" s="33"/>
      <c r="B617" s="145"/>
      <c r="C617" s="146" t="s">
        <v>879</v>
      </c>
      <c r="D617" s="146" t="s">
        <v>150</v>
      </c>
      <c r="E617" s="147" t="s">
        <v>880</v>
      </c>
      <c r="F617" s="148" t="s">
        <v>881</v>
      </c>
      <c r="G617" s="149" t="s">
        <v>153</v>
      </c>
      <c r="H617" s="150">
        <v>185.18</v>
      </c>
      <c r="I617" s="151"/>
      <c r="J617" s="152">
        <f>ROUND(I617*H617,2)</f>
        <v>0</v>
      </c>
      <c r="K617" s="148" t="s">
        <v>154</v>
      </c>
      <c r="L617" s="34"/>
      <c r="M617" s="153" t="s">
        <v>1</v>
      </c>
      <c r="N617" s="154" t="s">
        <v>42</v>
      </c>
      <c r="O617" s="59"/>
      <c r="P617" s="155">
        <f>O617*H617</f>
        <v>0</v>
      </c>
      <c r="Q617" s="155">
        <v>2.0000000000000002E-5</v>
      </c>
      <c r="R617" s="155">
        <f>Q617*H617</f>
        <v>3.7036000000000005E-3</v>
      </c>
      <c r="S617" s="155">
        <v>0</v>
      </c>
      <c r="T617" s="156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57" t="s">
        <v>232</v>
      </c>
      <c r="AT617" s="157" t="s">
        <v>150</v>
      </c>
      <c r="AU617" s="157" t="s">
        <v>87</v>
      </c>
      <c r="AY617" s="18" t="s">
        <v>148</v>
      </c>
      <c r="BE617" s="158">
        <f>IF(N617="základní",J617,0)</f>
        <v>0</v>
      </c>
      <c r="BF617" s="158">
        <f>IF(N617="snížená",J617,0)</f>
        <v>0</v>
      </c>
      <c r="BG617" s="158">
        <f>IF(N617="zákl. přenesená",J617,0)</f>
        <v>0</v>
      </c>
      <c r="BH617" s="158">
        <f>IF(N617="sníž. přenesená",J617,0)</f>
        <v>0</v>
      </c>
      <c r="BI617" s="158">
        <f>IF(N617="nulová",J617,0)</f>
        <v>0</v>
      </c>
      <c r="BJ617" s="18" t="s">
        <v>85</v>
      </c>
      <c r="BK617" s="158">
        <f>ROUND(I617*H617,2)</f>
        <v>0</v>
      </c>
      <c r="BL617" s="18" t="s">
        <v>232</v>
      </c>
      <c r="BM617" s="157" t="s">
        <v>882</v>
      </c>
    </row>
    <row r="618" spans="1:65" s="13" customFormat="1" ht="22.5">
      <c r="B618" s="159"/>
      <c r="D618" s="160" t="s">
        <v>157</v>
      </c>
      <c r="E618" s="161" t="s">
        <v>1</v>
      </c>
      <c r="F618" s="162" t="s">
        <v>768</v>
      </c>
      <c r="H618" s="161" t="s">
        <v>1</v>
      </c>
      <c r="I618" s="163"/>
      <c r="L618" s="159"/>
      <c r="M618" s="164"/>
      <c r="N618" s="165"/>
      <c r="O618" s="165"/>
      <c r="P618" s="165"/>
      <c r="Q618" s="165"/>
      <c r="R618" s="165"/>
      <c r="S618" s="165"/>
      <c r="T618" s="166"/>
      <c r="AT618" s="161" t="s">
        <v>157</v>
      </c>
      <c r="AU618" s="161" t="s">
        <v>87</v>
      </c>
      <c r="AV618" s="13" t="s">
        <v>85</v>
      </c>
      <c r="AW618" s="13" t="s">
        <v>32</v>
      </c>
      <c r="AX618" s="13" t="s">
        <v>77</v>
      </c>
      <c r="AY618" s="161" t="s">
        <v>148</v>
      </c>
    </row>
    <row r="619" spans="1:65" s="13" customFormat="1" ht="11.25">
      <c r="B619" s="159"/>
      <c r="D619" s="160" t="s">
        <v>157</v>
      </c>
      <c r="E619" s="161" t="s">
        <v>1</v>
      </c>
      <c r="F619" s="162" t="s">
        <v>883</v>
      </c>
      <c r="H619" s="161" t="s">
        <v>1</v>
      </c>
      <c r="I619" s="163"/>
      <c r="L619" s="159"/>
      <c r="M619" s="164"/>
      <c r="N619" s="165"/>
      <c r="O619" s="165"/>
      <c r="P619" s="165"/>
      <c r="Q619" s="165"/>
      <c r="R619" s="165"/>
      <c r="S619" s="165"/>
      <c r="T619" s="166"/>
      <c r="AT619" s="161" t="s">
        <v>157</v>
      </c>
      <c r="AU619" s="161" t="s">
        <v>87</v>
      </c>
      <c r="AV619" s="13" t="s">
        <v>85</v>
      </c>
      <c r="AW619" s="13" t="s">
        <v>32</v>
      </c>
      <c r="AX619" s="13" t="s">
        <v>77</v>
      </c>
      <c r="AY619" s="161" t="s">
        <v>148</v>
      </c>
    </row>
    <row r="620" spans="1:65" s="14" customFormat="1" ht="11.25">
      <c r="B620" s="167"/>
      <c r="D620" s="160" t="s">
        <v>157</v>
      </c>
      <c r="E620" s="168" t="s">
        <v>1</v>
      </c>
      <c r="F620" s="169" t="s">
        <v>851</v>
      </c>
      <c r="H620" s="170">
        <v>3.74</v>
      </c>
      <c r="I620" s="171"/>
      <c r="L620" s="167"/>
      <c r="M620" s="172"/>
      <c r="N620" s="173"/>
      <c r="O620" s="173"/>
      <c r="P620" s="173"/>
      <c r="Q620" s="173"/>
      <c r="R620" s="173"/>
      <c r="S620" s="173"/>
      <c r="T620" s="174"/>
      <c r="AT620" s="168" t="s">
        <v>157</v>
      </c>
      <c r="AU620" s="168" t="s">
        <v>87</v>
      </c>
      <c r="AV620" s="14" t="s">
        <v>87</v>
      </c>
      <c r="AW620" s="14" t="s">
        <v>32</v>
      </c>
      <c r="AX620" s="14" t="s">
        <v>77</v>
      </c>
      <c r="AY620" s="168" t="s">
        <v>148</v>
      </c>
    </row>
    <row r="621" spans="1:65" s="14" customFormat="1" ht="11.25">
      <c r="B621" s="167"/>
      <c r="D621" s="160" t="s">
        <v>157</v>
      </c>
      <c r="E621" s="168" t="s">
        <v>1</v>
      </c>
      <c r="F621" s="169" t="s">
        <v>852</v>
      </c>
      <c r="H621" s="170">
        <v>1.44</v>
      </c>
      <c r="I621" s="171"/>
      <c r="L621" s="167"/>
      <c r="M621" s="172"/>
      <c r="N621" s="173"/>
      <c r="O621" s="173"/>
      <c r="P621" s="173"/>
      <c r="Q621" s="173"/>
      <c r="R621" s="173"/>
      <c r="S621" s="173"/>
      <c r="T621" s="174"/>
      <c r="AT621" s="168" t="s">
        <v>157</v>
      </c>
      <c r="AU621" s="168" t="s">
        <v>87</v>
      </c>
      <c r="AV621" s="14" t="s">
        <v>87</v>
      </c>
      <c r="AW621" s="14" t="s">
        <v>32</v>
      </c>
      <c r="AX621" s="14" t="s">
        <v>77</v>
      </c>
      <c r="AY621" s="168" t="s">
        <v>148</v>
      </c>
    </row>
    <row r="622" spans="1:65" s="16" customFormat="1" ht="11.25">
      <c r="B622" s="197"/>
      <c r="D622" s="160" t="s">
        <v>157</v>
      </c>
      <c r="E622" s="198" t="s">
        <v>1</v>
      </c>
      <c r="F622" s="199" t="s">
        <v>436</v>
      </c>
      <c r="H622" s="200">
        <v>5.18</v>
      </c>
      <c r="I622" s="201"/>
      <c r="L622" s="197"/>
      <c r="M622" s="202"/>
      <c r="N622" s="203"/>
      <c r="O622" s="203"/>
      <c r="P622" s="203"/>
      <c r="Q622" s="203"/>
      <c r="R622" s="203"/>
      <c r="S622" s="203"/>
      <c r="T622" s="204"/>
      <c r="AT622" s="198" t="s">
        <v>157</v>
      </c>
      <c r="AU622" s="198" t="s">
        <v>87</v>
      </c>
      <c r="AV622" s="16" t="s">
        <v>164</v>
      </c>
      <c r="AW622" s="16" t="s">
        <v>32</v>
      </c>
      <c r="AX622" s="16" t="s">
        <v>77</v>
      </c>
      <c r="AY622" s="198" t="s">
        <v>148</v>
      </c>
    </row>
    <row r="623" spans="1:65" s="13" customFormat="1" ht="11.25">
      <c r="B623" s="159"/>
      <c r="D623" s="160" t="s">
        <v>157</v>
      </c>
      <c r="E623" s="161" t="s">
        <v>1</v>
      </c>
      <c r="F623" s="162" t="s">
        <v>884</v>
      </c>
      <c r="H623" s="161" t="s">
        <v>1</v>
      </c>
      <c r="I623" s="163"/>
      <c r="L623" s="159"/>
      <c r="M623" s="164"/>
      <c r="N623" s="165"/>
      <c r="O623" s="165"/>
      <c r="P623" s="165"/>
      <c r="Q623" s="165"/>
      <c r="R623" s="165"/>
      <c r="S623" s="165"/>
      <c r="T623" s="166"/>
      <c r="AT623" s="161" t="s">
        <v>157</v>
      </c>
      <c r="AU623" s="161" t="s">
        <v>87</v>
      </c>
      <c r="AV623" s="13" t="s">
        <v>85</v>
      </c>
      <c r="AW623" s="13" t="s">
        <v>32</v>
      </c>
      <c r="AX623" s="13" t="s">
        <v>77</v>
      </c>
      <c r="AY623" s="161" t="s">
        <v>148</v>
      </c>
    </row>
    <row r="624" spans="1:65" s="14" customFormat="1" ht="11.25">
      <c r="B624" s="167"/>
      <c r="D624" s="160" t="s">
        <v>157</v>
      </c>
      <c r="E624" s="168" t="s">
        <v>1</v>
      </c>
      <c r="F624" s="169" t="s">
        <v>885</v>
      </c>
      <c r="H624" s="170">
        <v>180</v>
      </c>
      <c r="I624" s="171"/>
      <c r="L624" s="167"/>
      <c r="M624" s="172"/>
      <c r="N624" s="173"/>
      <c r="O624" s="173"/>
      <c r="P624" s="173"/>
      <c r="Q624" s="173"/>
      <c r="R624" s="173"/>
      <c r="S624" s="173"/>
      <c r="T624" s="174"/>
      <c r="AT624" s="168" t="s">
        <v>157</v>
      </c>
      <c r="AU624" s="168" t="s">
        <v>87</v>
      </c>
      <c r="AV624" s="14" t="s">
        <v>87</v>
      </c>
      <c r="AW624" s="14" t="s">
        <v>32</v>
      </c>
      <c r="AX624" s="14" t="s">
        <v>77</v>
      </c>
      <c r="AY624" s="168" t="s">
        <v>148</v>
      </c>
    </row>
    <row r="625" spans="1:65" s="16" customFormat="1" ht="11.25">
      <c r="B625" s="197"/>
      <c r="D625" s="160" t="s">
        <v>157</v>
      </c>
      <c r="E625" s="198" t="s">
        <v>1</v>
      </c>
      <c r="F625" s="199" t="s">
        <v>436</v>
      </c>
      <c r="H625" s="200">
        <v>180</v>
      </c>
      <c r="I625" s="201"/>
      <c r="L625" s="197"/>
      <c r="M625" s="202"/>
      <c r="N625" s="203"/>
      <c r="O625" s="203"/>
      <c r="P625" s="203"/>
      <c r="Q625" s="203"/>
      <c r="R625" s="203"/>
      <c r="S625" s="203"/>
      <c r="T625" s="204"/>
      <c r="AT625" s="198" t="s">
        <v>157</v>
      </c>
      <c r="AU625" s="198" t="s">
        <v>87</v>
      </c>
      <c r="AV625" s="16" t="s">
        <v>164</v>
      </c>
      <c r="AW625" s="16" t="s">
        <v>32</v>
      </c>
      <c r="AX625" s="16" t="s">
        <v>77</v>
      </c>
      <c r="AY625" s="198" t="s">
        <v>148</v>
      </c>
    </row>
    <row r="626" spans="1:65" s="15" customFormat="1" ht="11.25">
      <c r="B626" s="175"/>
      <c r="D626" s="160" t="s">
        <v>157</v>
      </c>
      <c r="E626" s="176" t="s">
        <v>1</v>
      </c>
      <c r="F626" s="177" t="s">
        <v>160</v>
      </c>
      <c r="H626" s="178">
        <v>185.18</v>
      </c>
      <c r="I626" s="179"/>
      <c r="L626" s="175"/>
      <c r="M626" s="180"/>
      <c r="N626" s="181"/>
      <c r="O626" s="181"/>
      <c r="P626" s="181"/>
      <c r="Q626" s="181"/>
      <c r="R626" s="181"/>
      <c r="S626" s="181"/>
      <c r="T626" s="182"/>
      <c r="AT626" s="176" t="s">
        <v>157</v>
      </c>
      <c r="AU626" s="176" t="s">
        <v>87</v>
      </c>
      <c r="AV626" s="15" t="s">
        <v>155</v>
      </c>
      <c r="AW626" s="15" t="s">
        <v>32</v>
      </c>
      <c r="AX626" s="15" t="s">
        <v>85</v>
      </c>
      <c r="AY626" s="176" t="s">
        <v>148</v>
      </c>
    </row>
    <row r="627" spans="1:65" s="2" customFormat="1" ht="24.2" customHeight="1">
      <c r="A627" s="33"/>
      <c r="B627" s="145"/>
      <c r="C627" s="146" t="s">
        <v>886</v>
      </c>
      <c r="D627" s="146" t="s">
        <v>150</v>
      </c>
      <c r="E627" s="147" t="s">
        <v>887</v>
      </c>
      <c r="F627" s="148" t="s">
        <v>888</v>
      </c>
      <c r="G627" s="149" t="s">
        <v>153</v>
      </c>
      <c r="H627" s="150">
        <v>185.18</v>
      </c>
      <c r="I627" s="151"/>
      <c r="J627" s="152">
        <f>ROUND(I627*H627,2)</f>
        <v>0</v>
      </c>
      <c r="K627" s="148" t="s">
        <v>154</v>
      </c>
      <c r="L627" s="34"/>
      <c r="M627" s="153" t="s">
        <v>1</v>
      </c>
      <c r="N627" s="154" t="s">
        <v>42</v>
      </c>
      <c r="O627" s="59"/>
      <c r="P627" s="155">
        <f>O627*H627</f>
        <v>0</v>
      </c>
      <c r="Q627" s="155">
        <v>1.2999999999999999E-4</v>
      </c>
      <c r="R627" s="155">
        <f>Q627*H627</f>
        <v>2.4073399999999998E-2</v>
      </c>
      <c r="S627" s="155">
        <v>0</v>
      </c>
      <c r="T627" s="156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57" t="s">
        <v>232</v>
      </c>
      <c r="AT627" s="157" t="s">
        <v>150</v>
      </c>
      <c r="AU627" s="157" t="s">
        <v>87</v>
      </c>
      <c r="AY627" s="18" t="s">
        <v>148</v>
      </c>
      <c r="BE627" s="158">
        <f>IF(N627="základní",J627,0)</f>
        <v>0</v>
      </c>
      <c r="BF627" s="158">
        <f>IF(N627="snížená",J627,0)</f>
        <v>0</v>
      </c>
      <c r="BG627" s="158">
        <f>IF(N627="zákl. přenesená",J627,0)</f>
        <v>0</v>
      </c>
      <c r="BH627" s="158">
        <f>IF(N627="sníž. přenesená",J627,0)</f>
        <v>0</v>
      </c>
      <c r="BI627" s="158">
        <f>IF(N627="nulová",J627,0)</f>
        <v>0</v>
      </c>
      <c r="BJ627" s="18" t="s">
        <v>85</v>
      </c>
      <c r="BK627" s="158">
        <f>ROUND(I627*H627,2)</f>
        <v>0</v>
      </c>
      <c r="BL627" s="18" t="s">
        <v>232</v>
      </c>
      <c r="BM627" s="157" t="s">
        <v>889</v>
      </c>
    </row>
    <row r="628" spans="1:65" s="2" customFormat="1" ht="24.2" customHeight="1">
      <c r="A628" s="33"/>
      <c r="B628" s="145"/>
      <c r="C628" s="146" t="s">
        <v>890</v>
      </c>
      <c r="D628" s="146" t="s">
        <v>150</v>
      </c>
      <c r="E628" s="147" t="s">
        <v>891</v>
      </c>
      <c r="F628" s="148" t="s">
        <v>892</v>
      </c>
      <c r="G628" s="149" t="s">
        <v>153</v>
      </c>
      <c r="H628" s="150">
        <v>370.36</v>
      </c>
      <c r="I628" s="151"/>
      <c r="J628" s="152">
        <f>ROUND(I628*H628,2)</f>
        <v>0</v>
      </c>
      <c r="K628" s="148" t="s">
        <v>154</v>
      </c>
      <c r="L628" s="34"/>
      <c r="M628" s="153" t="s">
        <v>1</v>
      </c>
      <c r="N628" s="154" t="s">
        <v>42</v>
      </c>
      <c r="O628" s="59"/>
      <c r="P628" s="155">
        <f>O628*H628</f>
        <v>0</v>
      </c>
      <c r="Q628" s="155">
        <v>1.2E-4</v>
      </c>
      <c r="R628" s="155">
        <f>Q628*H628</f>
        <v>4.4443200000000002E-2</v>
      </c>
      <c r="S628" s="155">
        <v>0</v>
      </c>
      <c r="T628" s="156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57" t="s">
        <v>232</v>
      </c>
      <c r="AT628" s="157" t="s">
        <v>150</v>
      </c>
      <c r="AU628" s="157" t="s">
        <v>87</v>
      </c>
      <c r="AY628" s="18" t="s">
        <v>148</v>
      </c>
      <c r="BE628" s="158">
        <f>IF(N628="základní",J628,0)</f>
        <v>0</v>
      </c>
      <c r="BF628" s="158">
        <f>IF(N628="snížená",J628,0)</f>
        <v>0</v>
      </c>
      <c r="BG628" s="158">
        <f>IF(N628="zákl. přenesená",J628,0)</f>
        <v>0</v>
      </c>
      <c r="BH628" s="158">
        <f>IF(N628="sníž. přenesená",J628,0)</f>
        <v>0</v>
      </c>
      <c r="BI628" s="158">
        <f>IF(N628="nulová",J628,0)</f>
        <v>0</v>
      </c>
      <c r="BJ628" s="18" t="s">
        <v>85</v>
      </c>
      <c r="BK628" s="158">
        <f>ROUND(I628*H628,2)</f>
        <v>0</v>
      </c>
      <c r="BL628" s="18" t="s">
        <v>232</v>
      </c>
      <c r="BM628" s="157" t="s">
        <v>893</v>
      </c>
    </row>
    <row r="629" spans="1:65" s="14" customFormat="1" ht="11.25">
      <c r="B629" s="167"/>
      <c r="D629" s="160" t="s">
        <v>157</v>
      </c>
      <c r="E629" s="168" t="s">
        <v>1</v>
      </c>
      <c r="F629" s="169" t="s">
        <v>894</v>
      </c>
      <c r="H629" s="170">
        <v>370.36</v>
      </c>
      <c r="I629" s="171"/>
      <c r="L629" s="167"/>
      <c r="M629" s="172"/>
      <c r="N629" s="173"/>
      <c r="O629" s="173"/>
      <c r="P629" s="173"/>
      <c r="Q629" s="173"/>
      <c r="R629" s="173"/>
      <c r="S629" s="173"/>
      <c r="T629" s="174"/>
      <c r="AT629" s="168" t="s">
        <v>157</v>
      </c>
      <c r="AU629" s="168" t="s">
        <v>87</v>
      </c>
      <c r="AV629" s="14" t="s">
        <v>87</v>
      </c>
      <c r="AW629" s="14" t="s">
        <v>32</v>
      </c>
      <c r="AX629" s="14" t="s">
        <v>85</v>
      </c>
      <c r="AY629" s="168" t="s">
        <v>148</v>
      </c>
    </row>
    <row r="630" spans="1:65" s="12" customFormat="1" ht="25.9" customHeight="1">
      <c r="B630" s="132"/>
      <c r="D630" s="133" t="s">
        <v>76</v>
      </c>
      <c r="E630" s="134" t="s">
        <v>895</v>
      </c>
      <c r="F630" s="134" t="s">
        <v>896</v>
      </c>
      <c r="I630" s="135"/>
      <c r="J630" s="136">
        <f>BK630</f>
        <v>0</v>
      </c>
      <c r="L630" s="132"/>
      <c r="M630" s="137"/>
      <c r="N630" s="138"/>
      <c r="O630" s="138"/>
      <c r="P630" s="139">
        <f>SUM(P631:P635)</f>
        <v>0</v>
      </c>
      <c r="Q630" s="138"/>
      <c r="R630" s="139">
        <f>SUM(R631:R635)</f>
        <v>0</v>
      </c>
      <c r="S630" s="138"/>
      <c r="T630" s="140">
        <f>SUM(T631:T635)</f>
        <v>0</v>
      </c>
      <c r="AR630" s="133" t="s">
        <v>155</v>
      </c>
      <c r="AT630" s="141" t="s">
        <v>76</v>
      </c>
      <c r="AU630" s="141" t="s">
        <v>77</v>
      </c>
      <c r="AY630" s="133" t="s">
        <v>148</v>
      </c>
      <c r="BK630" s="142">
        <f>SUM(BK631:BK635)</f>
        <v>0</v>
      </c>
    </row>
    <row r="631" spans="1:65" s="2" customFormat="1" ht="21.75" customHeight="1">
      <c r="A631" s="33"/>
      <c r="B631" s="145"/>
      <c r="C631" s="146" t="s">
        <v>897</v>
      </c>
      <c r="D631" s="146" t="s">
        <v>150</v>
      </c>
      <c r="E631" s="147" t="s">
        <v>898</v>
      </c>
      <c r="F631" s="148" t="s">
        <v>899</v>
      </c>
      <c r="G631" s="149" t="s">
        <v>900</v>
      </c>
      <c r="H631" s="150">
        <v>50</v>
      </c>
      <c r="I631" s="151"/>
      <c r="J631" s="152">
        <f>ROUND(I631*H631,2)</f>
        <v>0</v>
      </c>
      <c r="K631" s="148" t="s">
        <v>154</v>
      </c>
      <c r="L631" s="34"/>
      <c r="M631" s="153" t="s">
        <v>1</v>
      </c>
      <c r="N631" s="154" t="s">
        <v>42</v>
      </c>
      <c r="O631" s="59"/>
      <c r="P631" s="155">
        <f>O631*H631</f>
        <v>0</v>
      </c>
      <c r="Q631" s="155">
        <v>0</v>
      </c>
      <c r="R631" s="155">
        <f>Q631*H631</f>
        <v>0</v>
      </c>
      <c r="S631" s="155">
        <v>0</v>
      </c>
      <c r="T631" s="156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57" t="s">
        <v>901</v>
      </c>
      <c r="AT631" s="157" t="s">
        <v>150</v>
      </c>
      <c r="AU631" s="157" t="s">
        <v>85</v>
      </c>
      <c r="AY631" s="18" t="s">
        <v>148</v>
      </c>
      <c r="BE631" s="158">
        <f>IF(N631="základní",J631,0)</f>
        <v>0</v>
      </c>
      <c r="BF631" s="158">
        <f>IF(N631="snížená",J631,0)</f>
        <v>0</v>
      </c>
      <c r="BG631" s="158">
        <f>IF(N631="zákl. přenesená",J631,0)</f>
        <v>0</v>
      </c>
      <c r="BH631" s="158">
        <f>IF(N631="sníž. přenesená",J631,0)</f>
        <v>0</v>
      </c>
      <c r="BI631" s="158">
        <f>IF(N631="nulová",J631,0)</f>
        <v>0</v>
      </c>
      <c r="BJ631" s="18" t="s">
        <v>85</v>
      </c>
      <c r="BK631" s="158">
        <f>ROUND(I631*H631,2)</f>
        <v>0</v>
      </c>
      <c r="BL631" s="18" t="s">
        <v>901</v>
      </c>
      <c r="BM631" s="157" t="s">
        <v>902</v>
      </c>
    </row>
    <row r="632" spans="1:65" s="13" customFormat="1" ht="22.5">
      <c r="B632" s="159"/>
      <c r="D632" s="160" t="s">
        <v>157</v>
      </c>
      <c r="E632" s="161" t="s">
        <v>1</v>
      </c>
      <c r="F632" s="162" t="s">
        <v>903</v>
      </c>
      <c r="H632" s="161" t="s">
        <v>1</v>
      </c>
      <c r="I632" s="163"/>
      <c r="L632" s="159"/>
      <c r="M632" s="164"/>
      <c r="N632" s="165"/>
      <c r="O632" s="165"/>
      <c r="P632" s="165"/>
      <c r="Q632" s="165"/>
      <c r="R632" s="165"/>
      <c r="S632" s="165"/>
      <c r="T632" s="166"/>
      <c r="AT632" s="161" t="s">
        <v>157</v>
      </c>
      <c r="AU632" s="161" t="s">
        <v>85</v>
      </c>
      <c r="AV632" s="13" t="s">
        <v>85</v>
      </c>
      <c r="AW632" s="13" t="s">
        <v>32</v>
      </c>
      <c r="AX632" s="13" t="s">
        <v>77</v>
      </c>
      <c r="AY632" s="161" t="s">
        <v>148</v>
      </c>
    </row>
    <row r="633" spans="1:65" s="13" customFormat="1" ht="11.25">
      <c r="B633" s="159"/>
      <c r="D633" s="160" t="s">
        <v>157</v>
      </c>
      <c r="E633" s="161" t="s">
        <v>1</v>
      </c>
      <c r="F633" s="162" t="s">
        <v>904</v>
      </c>
      <c r="H633" s="161" t="s">
        <v>1</v>
      </c>
      <c r="I633" s="163"/>
      <c r="L633" s="159"/>
      <c r="M633" s="164"/>
      <c r="N633" s="165"/>
      <c r="O633" s="165"/>
      <c r="P633" s="165"/>
      <c r="Q633" s="165"/>
      <c r="R633" s="165"/>
      <c r="S633" s="165"/>
      <c r="T633" s="166"/>
      <c r="AT633" s="161" t="s">
        <v>157</v>
      </c>
      <c r="AU633" s="161" t="s">
        <v>85</v>
      </c>
      <c r="AV633" s="13" t="s">
        <v>85</v>
      </c>
      <c r="AW633" s="13" t="s">
        <v>32</v>
      </c>
      <c r="AX633" s="13" t="s">
        <v>77</v>
      </c>
      <c r="AY633" s="161" t="s">
        <v>148</v>
      </c>
    </row>
    <row r="634" spans="1:65" s="14" customFormat="1" ht="11.25">
      <c r="B634" s="167"/>
      <c r="D634" s="160" t="s">
        <v>157</v>
      </c>
      <c r="E634" s="168" t="s">
        <v>1</v>
      </c>
      <c r="F634" s="169" t="s">
        <v>485</v>
      </c>
      <c r="H634" s="170">
        <v>50</v>
      </c>
      <c r="I634" s="171"/>
      <c r="L634" s="167"/>
      <c r="M634" s="172"/>
      <c r="N634" s="173"/>
      <c r="O634" s="173"/>
      <c r="P634" s="173"/>
      <c r="Q634" s="173"/>
      <c r="R634" s="173"/>
      <c r="S634" s="173"/>
      <c r="T634" s="174"/>
      <c r="AT634" s="168" t="s">
        <v>157</v>
      </c>
      <c r="AU634" s="168" t="s">
        <v>85</v>
      </c>
      <c r="AV634" s="14" t="s">
        <v>87</v>
      </c>
      <c r="AW634" s="14" t="s">
        <v>32</v>
      </c>
      <c r="AX634" s="14" t="s">
        <v>77</v>
      </c>
      <c r="AY634" s="168" t="s">
        <v>148</v>
      </c>
    </row>
    <row r="635" spans="1:65" s="15" customFormat="1" ht="11.25">
      <c r="B635" s="175"/>
      <c r="D635" s="160" t="s">
        <v>157</v>
      </c>
      <c r="E635" s="176" t="s">
        <v>1</v>
      </c>
      <c r="F635" s="177" t="s">
        <v>160</v>
      </c>
      <c r="H635" s="178">
        <v>50</v>
      </c>
      <c r="I635" s="179"/>
      <c r="L635" s="175"/>
      <c r="M635" s="205"/>
      <c r="N635" s="206"/>
      <c r="O635" s="206"/>
      <c r="P635" s="206"/>
      <c r="Q635" s="206"/>
      <c r="R635" s="206"/>
      <c r="S635" s="206"/>
      <c r="T635" s="207"/>
      <c r="AT635" s="176" t="s">
        <v>157</v>
      </c>
      <c r="AU635" s="176" t="s">
        <v>85</v>
      </c>
      <c r="AV635" s="15" t="s">
        <v>155</v>
      </c>
      <c r="AW635" s="15" t="s">
        <v>32</v>
      </c>
      <c r="AX635" s="15" t="s">
        <v>85</v>
      </c>
      <c r="AY635" s="176" t="s">
        <v>148</v>
      </c>
    </row>
    <row r="636" spans="1:65" s="2" customFormat="1" ht="6.95" customHeight="1">
      <c r="A636" s="33"/>
      <c r="B636" s="48"/>
      <c r="C636" s="49"/>
      <c r="D636" s="49"/>
      <c r="E636" s="49"/>
      <c r="F636" s="49"/>
      <c r="G636" s="49"/>
      <c r="H636" s="49"/>
      <c r="I636" s="49"/>
      <c r="J636" s="49"/>
      <c r="K636" s="49"/>
      <c r="L636" s="34"/>
      <c r="M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</row>
  </sheetData>
  <autoFilter ref="C130:K635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2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98</v>
      </c>
      <c r="L4" s="21"/>
      <c r="M4" s="95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3" t="str">
        <f>'Rekapitulace stavby'!K6</f>
        <v>Revitalizace centra dětí a mládeže Kostelec nad Orlicí</v>
      </c>
      <c r="F7" s="264"/>
      <c r="G7" s="264"/>
      <c r="H7" s="26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905</v>
      </c>
      <c r="F9" s="265"/>
      <c r="G9" s="265"/>
      <c r="H9" s="26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9. 9. 2021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'Rekapitulace stavby'!E14</f>
        <v>Vyplň údaj</v>
      </c>
      <c r="F18" s="227"/>
      <c r="G18" s="227"/>
      <c r="H18" s="227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32" t="s">
        <v>1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ROUND((SUM(BE124:BE204)),  2)</f>
        <v>0</v>
      </c>
      <c r="G33" s="33"/>
      <c r="H33" s="33"/>
      <c r="I33" s="102">
        <v>0.21</v>
      </c>
      <c r="J33" s="101">
        <f>ROUND(((SUM(BE124:BE204))*I33),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ROUND((SUM(BF124:BF204)),  2)</f>
        <v>0</v>
      </c>
      <c r="G34" s="33"/>
      <c r="H34" s="33"/>
      <c r="I34" s="102">
        <v>0.15</v>
      </c>
      <c r="J34" s="101">
        <f>ROUND(((SUM(BF124:BF204))*I34),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ROUND((SUM(BG124:BG204)),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ROUND((SUM(BH124:BH204)),  2)</f>
        <v>0</v>
      </c>
      <c r="G36" s="33"/>
      <c r="H36" s="33"/>
      <c r="I36" s="102">
        <v>0.15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ROUND((SUM(BI124:BI204)),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3" t="str">
        <f>E7</f>
        <v>Revitalizace centra dětí a mládeže Kostelec nad Orlicí</v>
      </c>
      <c r="F85" s="264"/>
      <c r="G85" s="264"/>
      <c r="H85" s="26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 xml:space="preserve">02 - Výměna výplní otvorů </v>
      </c>
      <c r="F87" s="265"/>
      <c r="G87" s="265"/>
      <c r="H87" s="26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Palackého náměstí 38</v>
      </c>
      <c r="G89" s="33"/>
      <c r="H89" s="33"/>
      <c r="I89" s="28" t="s">
        <v>22</v>
      </c>
      <c r="J89" s="56" t="str">
        <f>IF(J12="","",J12)</f>
        <v>9. 9. 2021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Město Kostelec nad Orlicí</v>
      </c>
      <c r="G91" s="33"/>
      <c r="H91" s="33"/>
      <c r="I91" s="28" t="s">
        <v>30</v>
      </c>
      <c r="J91" s="31" t="str">
        <f>E21</f>
        <v>OBCHODNÍ PROJEKT HRADEC KRÁLOVÉ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114</v>
      </c>
      <c r="D94" s="103"/>
      <c r="E94" s="103"/>
      <c r="F94" s="103"/>
      <c r="G94" s="103"/>
      <c r="H94" s="103"/>
      <c r="I94" s="103"/>
      <c r="J94" s="112" t="s">
        <v>115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116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4"/>
      <c r="D97" s="115" t="s">
        <v>118</v>
      </c>
      <c r="E97" s="116"/>
      <c r="F97" s="116"/>
      <c r="G97" s="116"/>
      <c r="H97" s="116"/>
      <c r="I97" s="116"/>
      <c r="J97" s="117">
        <f>J125</f>
        <v>0</v>
      </c>
      <c r="L97" s="114"/>
    </row>
    <row r="98" spans="1:31" s="10" customFormat="1" ht="19.899999999999999" customHeight="1">
      <c r="B98" s="118"/>
      <c r="D98" s="119" t="s">
        <v>120</v>
      </c>
      <c r="E98" s="120"/>
      <c r="F98" s="120"/>
      <c r="G98" s="120"/>
      <c r="H98" s="120"/>
      <c r="I98" s="120"/>
      <c r="J98" s="121">
        <f>J126</f>
        <v>0</v>
      </c>
      <c r="L98" s="118"/>
    </row>
    <row r="99" spans="1:31" s="10" customFormat="1" ht="19.899999999999999" customHeight="1">
      <c r="B99" s="118"/>
      <c r="D99" s="119" t="s">
        <v>121</v>
      </c>
      <c r="E99" s="120"/>
      <c r="F99" s="120"/>
      <c r="G99" s="120"/>
      <c r="H99" s="120"/>
      <c r="I99" s="120"/>
      <c r="J99" s="121">
        <f>J159</f>
        <v>0</v>
      </c>
      <c r="L99" s="118"/>
    </row>
    <row r="100" spans="1:31" s="10" customFormat="1" ht="19.899999999999999" customHeight="1">
      <c r="B100" s="118"/>
      <c r="D100" s="119" t="s">
        <v>122</v>
      </c>
      <c r="E100" s="120"/>
      <c r="F100" s="120"/>
      <c r="G100" s="120"/>
      <c r="H100" s="120"/>
      <c r="I100" s="120"/>
      <c r="J100" s="121">
        <f>J176</f>
        <v>0</v>
      </c>
      <c r="L100" s="118"/>
    </row>
    <row r="101" spans="1:31" s="10" customFormat="1" ht="19.899999999999999" customHeight="1">
      <c r="B101" s="118"/>
      <c r="D101" s="119" t="s">
        <v>123</v>
      </c>
      <c r="E101" s="120"/>
      <c r="F101" s="120"/>
      <c r="G101" s="120"/>
      <c r="H101" s="120"/>
      <c r="I101" s="120"/>
      <c r="J101" s="121">
        <f>J184</f>
        <v>0</v>
      </c>
      <c r="L101" s="118"/>
    </row>
    <row r="102" spans="1:31" s="9" customFormat="1" ht="24.95" customHeight="1">
      <c r="B102" s="114"/>
      <c r="D102" s="115" t="s">
        <v>124</v>
      </c>
      <c r="E102" s="116"/>
      <c r="F102" s="116"/>
      <c r="G102" s="116"/>
      <c r="H102" s="116"/>
      <c r="I102" s="116"/>
      <c r="J102" s="117">
        <f>J186</f>
        <v>0</v>
      </c>
      <c r="L102" s="114"/>
    </row>
    <row r="103" spans="1:31" s="10" customFormat="1" ht="19.899999999999999" customHeight="1">
      <c r="B103" s="118"/>
      <c r="D103" s="119" t="s">
        <v>906</v>
      </c>
      <c r="E103" s="120"/>
      <c r="F103" s="120"/>
      <c r="G103" s="120"/>
      <c r="H103" s="120"/>
      <c r="I103" s="120"/>
      <c r="J103" s="121">
        <f>J187</f>
        <v>0</v>
      </c>
      <c r="L103" s="118"/>
    </row>
    <row r="104" spans="1:31" s="10" customFormat="1" ht="19.899999999999999" customHeight="1">
      <c r="B104" s="118"/>
      <c r="D104" s="119" t="s">
        <v>907</v>
      </c>
      <c r="E104" s="120"/>
      <c r="F104" s="120"/>
      <c r="G104" s="120"/>
      <c r="H104" s="120"/>
      <c r="I104" s="120"/>
      <c r="J104" s="121">
        <f>J200</f>
        <v>0</v>
      </c>
      <c r="L104" s="118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133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3" t="str">
        <f>E7</f>
        <v>Revitalizace centra dětí a mládeže Kostelec nad Orlicí</v>
      </c>
      <c r="F114" s="264"/>
      <c r="G114" s="264"/>
      <c r="H114" s="264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107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43" t="str">
        <f>E9</f>
        <v xml:space="preserve">02 - Výměna výplní otvorů </v>
      </c>
      <c r="F116" s="265"/>
      <c r="G116" s="265"/>
      <c r="H116" s="265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Palackého náměstí 38</v>
      </c>
      <c r="G118" s="33"/>
      <c r="H118" s="33"/>
      <c r="I118" s="28" t="s">
        <v>22</v>
      </c>
      <c r="J118" s="56" t="str">
        <f>IF(J12="","",J12)</f>
        <v>9. 9. 2021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40.15" customHeight="1">
      <c r="A120" s="33"/>
      <c r="B120" s="34"/>
      <c r="C120" s="28" t="s">
        <v>24</v>
      </c>
      <c r="D120" s="33"/>
      <c r="E120" s="33"/>
      <c r="F120" s="26" t="str">
        <f>E15</f>
        <v>Město Kostelec nad Orlicí</v>
      </c>
      <c r="G120" s="33"/>
      <c r="H120" s="33"/>
      <c r="I120" s="28" t="s">
        <v>30</v>
      </c>
      <c r="J120" s="31" t="str">
        <f>E21</f>
        <v>OBCHODNÍ PROJEKT HRADEC KRÁLOVÉ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3"/>
      <c r="E121" s="33"/>
      <c r="F121" s="26" t="str">
        <f>IF(E18="","",E18)</f>
        <v>Vyplň údaj</v>
      </c>
      <c r="G121" s="33"/>
      <c r="H121" s="33"/>
      <c r="I121" s="28" t="s">
        <v>33</v>
      </c>
      <c r="J121" s="31" t="str">
        <f>E24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2"/>
      <c r="B123" s="123"/>
      <c r="C123" s="124" t="s">
        <v>134</v>
      </c>
      <c r="D123" s="125" t="s">
        <v>62</v>
      </c>
      <c r="E123" s="125" t="s">
        <v>58</v>
      </c>
      <c r="F123" s="125" t="s">
        <v>59</v>
      </c>
      <c r="G123" s="125" t="s">
        <v>135</v>
      </c>
      <c r="H123" s="125" t="s">
        <v>136</v>
      </c>
      <c r="I123" s="125" t="s">
        <v>137</v>
      </c>
      <c r="J123" s="125" t="s">
        <v>115</v>
      </c>
      <c r="K123" s="126" t="s">
        <v>138</v>
      </c>
      <c r="L123" s="127"/>
      <c r="M123" s="63" t="s">
        <v>1</v>
      </c>
      <c r="N123" s="64" t="s">
        <v>41</v>
      </c>
      <c r="O123" s="64" t="s">
        <v>139</v>
      </c>
      <c r="P123" s="64" t="s">
        <v>140</v>
      </c>
      <c r="Q123" s="64" t="s">
        <v>141</v>
      </c>
      <c r="R123" s="64" t="s">
        <v>142</v>
      </c>
      <c r="S123" s="64" t="s">
        <v>143</v>
      </c>
      <c r="T123" s="65" t="s">
        <v>144</v>
      </c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</row>
    <row r="124" spans="1:65" s="2" customFormat="1" ht="22.9" customHeight="1">
      <c r="A124" s="33"/>
      <c r="B124" s="34"/>
      <c r="C124" s="70" t="s">
        <v>145</v>
      </c>
      <c r="D124" s="33"/>
      <c r="E124" s="33"/>
      <c r="F124" s="33"/>
      <c r="G124" s="33"/>
      <c r="H124" s="33"/>
      <c r="I124" s="33"/>
      <c r="J124" s="128">
        <f>BK124</f>
        <v>0</v>
      </c>
      <c r="K124" s="33"/>
      <c r="L124" s="34"/>
      <c r="M124" s="66"/>
      <c r="N124" s="57"/>
      <c r="O124" s="67"/>
      <c r="P124" s="129">
        <f>P125+P186</f>
        <v>0</v>
      </c>
      <c r="Q124" s="67"/>
      <c r="R124" s="129">
        <f>R125+R186</f>
        <v>1.04564594</v>
      </c>
      <c r="S124" s="67"/>
      <c r="T124" s="130">
        <f>T125+T186</f>
        <v>3.9705260000000004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76</v>
      </c>
      <c r="AU124" s="18" t="s">
        <v>117</v>
      </c>
      <c r="BK124" s="131">
        <f>BK125+BK186</f>
        <v>0</v>
      </c>
    </row>
    <row r="125" spans="1:65" s="12" customFormat="1" ht="25.9" customHeight="1">
      <c r="B125" s="132"/>
      <c r="D125" s="133" t="s">
        <v>76</v>
      </c>
      <c r="E125" s="134" t="s">
        <v>146</v>
      </c>
      <c r="F125" s="134" t="s">
        <v>147</v>
      </c>
      <c r="I125" s="135"/>
      <c r="J125" s="136">
        <f>BK125</f>
        <v>0</v>
      </c>
      <c r="L125" s="132"/>
      <c r="M125" s="137"/>
      <c r="N125" s="138"/>
      <c r="O125" s="138"/>
      <c r="P125" s="139">
        <f>P126+P159+P176+P184</f>
        <v>0</v>
      </c>
      <c r="Q125" s="138"/>
      <c r="R125" s="139">
        <f>R126+R159+R176+R184</f>
        <v>1.0076959400000001</v>
      </c>
      <c r="S125" s="138"/>
      <c r="T125" s="140">
        <f>T126+T159+T176+T184</f>
        <v>3.9705260000000004</v>
      </c>
      <c r="AR125" s="133" t="s">
        <v>85</v>
      </c>
      <c r="AT125" s="141" t="s">
        <v>76</v>
      </c>
      <c r="AU125" s="141" t="s">
        <v>77</v>
      </c>
      <c r="AY125" s="133" t="s">
        <v>148</v>
      </c>
      <c r="BK125" s="142">
        <f>BK126+BK159+BK176+BK184</f>
        <v>0</v>
      </c>
    </row>
    <row r="126" spans="1:65" s="12" customFormat="1" ht="22.9" customHeight="1">
      <c r="B126" s="132"/>
      <c r="D126" s="133" t="s">
        <v>76</v>
      </c>
      <c r="E126" s="143" t="s">
        <v>180</v>
      </c>
      <c r="F126" s="143" t="s">
        <v>222</v>
      </c>
      <c r="I126" s="135"/>
      <c r="J126" s="144">
        <f>BK126</f>
        <v>0</v>
      </c>
      <c r="L126" s="132"/>
      <c r="M126" s="137"/>
      <c r="N126" s="138"/>
      <c r="O126" s="138"/>
      <c r="P126" s="139">
        <f>SUM(P127:P158)</f>
        <v>0</v>
      </c>
      <c r="Q126" s="138"/>
      <c r="R126" s="139">
        <f>SUM(R127:R158)</f>
        <v>0.99409594000000012</v>
      </c>
      <c r="S126" s="138"/>
      <c r="T126" s="140">
        <f>SUM(T127:T158)</f>
        <v>0</v>
      </c>
      <c r="AR126" s="133" t="s">
        <v>85</v>
      </c>
      <c r="AT126" s="141" t="s">
        <v>76</v>
      </c>
      <c r="AU126" s="141" t="s">
        <v>85</v>
      </c>
      <c r="AY126" s="133" t="s">
        <v>148</v>
      </c>
      <c r="BK126" s="142">
        <f>SUM(BK127:BK158)</f>
        <v>0</v>
      </c>
    </row>
    <row r="127" spans="1:65" s="2" customFormat="1" ht="24.2" customHeight="1">
      <c r="A127" s="33"/>
      <c r="B127" s="145"/>
      <c r="C127" s="146" t="s">
        <v>85</v>
      </c>
      <c r="D127" s="146" t="s">
        <v>150</v>
      </c>
      <c r="E127" s="147" t="s">
        <v>908</v>
      </c>
      <c r="F127" s="148" t="s">
        <v>909</v>
      </c>
      <c r="G127" s="149" t="s">
        <v>153</v>
      </c>
      <c r="H127" s="150">
        <v>27.033000000000001</v>
      </c>
      <c r="I127" s="151"/>
      <c r="J127" s="152">
        <f>ROUND(I127*H127,2)</f>
        <v>0</v>
      </c>
      <c r="K127" s="148" t="s">
        <v>154</v>
      </c>
      <c r="L127" s="34"/>
      <c r="M127" s="153" t="s">
        <v>1</v>
      </c>
      <c r="N127" s="154" t="s">
        <v>42</v>
      </c>
      <c r="O127" s="59"/>
      <c r="P127" s="155">
        <f>O127*H127</f>
        <v>0</v>
      </c>
      <c r="Q127" s="155">
        <v>3.3579999999999999E-2</v>
      </c>
      <c r="R127" s="155">
        <f>Q127*H127</f>
        <v>0.90776814000000006</v>
      </c>
      <c r="S127" s="155">
        <v>0</v>
      </c>
      <c r="T127" s="15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155</v>
      </c>
      <c r="AT127" s="157" t="s">
        <v>150</v>
      </c>
      <c r="AU127" s="157" t="s">
        <v>87</v>
      </c>
      <c r="AY127" s="18" t="s">
        <v>148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85</v>
      </c>
      <c r="BK127" s="158">
        <f>ROUND(I127*H127,2)</f>
        <v>0</v>
      </c>
      <c r="BL127" s="18" t="s">
        <v>155</v>
      </c>
      <c r="BM127" s="157" t="s">
        <v>910</v>
      </c>
    </row>
    <row r="128" spans="1:65" s="13" customFormat="1" ht="22.5">
      <c r="B128" s="159"/>
      <c r="D128" s="160" t="s">
        <v>157</v>
      </c>
      <c r="E128" s="161" t="s">
        <v>1</v>
      </c>
      <c r="F128" s="162" t="s">
        <v>911</v>
      </c>
      <c r="H128" s="161" t="s">
        <v>1</v>
      </c>
      <c r="I128" s="163"/>
      <c r="L128" s="159"/>
      <c r="M128" s="164"/>
      <c r="N128" s="165"/>
      <c r="O128" s="165"/>
      <c r="P128" s="165"/>
      <c r="Q128" s="165"/>
      <c r="R128" s="165"/>
      <c r="S128" s="165"/>
      <c r="T128" s="166"/>
      <c r="AT128" s="161" t="s">
        <v>157</v>
      </c>
      <c r="AU128" s="161" t="s">
        <v>87</v>
      </c>
      <c r="AV128" s="13" t="s">
        <v>85</v>
      </c>
      <c r="AW128" s="13" t="s">
        <v>32</v>
      </c>
      <c r="AX128" s="13" t="s">
        <v>77</v>
      </c>
      <c r="AY128" s="161" t="s">
        <v>148</v>
      </c>
    </row>
    <row r="129" spans="1:65" s="14" customFormat="1" ht="11.25">
      <c r="B129" s="167"/>
      <c r="D129" s="160" t="s">
        <v>157</v>
      </c>
      <c r="E129" s="168" t="s">
        <v>1</v>
      </c>
      <c r="F129" s="169" t="s">
        <v>912</v>
      </c>
      <c r="H129" s="170">
        <v>23.32</v>
      </c>
      <c r="I129" s="171"/>
      <c r="L129" s="167"/>
      <c r="M129" s="172"/>
      <c r="N129" s="173"/>
      <c r="O129" s="173"/>
      <c r="P129" s="173"/>
      <c r="Q129" s="173"/>
      <c r="R129" s="173"/>
      <c r="S129" s="173"/>
      <c r="T129" s="174"/>
      <c r="AT129" s="168" t="s">
        <v>157</v>
      </c>
      <c r="AU129" s="168" t="s">
        <v>87</v>
      </c>
      <c r="AV129" s="14" t="s">
        <v>87</v>
      </c>
      <c r="AW129" s="14" t="s">
        <v>32</v>
      </c>
      <c r="AX129" s="14" t="s">
        <v>77</v>
      </c>
      <c r="AY129" s="168" t="s">
        <v>148</v>
      </c>
    </row>
    <row r="130" spans="1:65" s="14" customFormat="1" ht="11.25">
      <c r="B130" s="167"/>
      <c r="D130" s="160" t="s">
        <v>157</v>
      </c>
      <c r="E130" s="168" t="s">
        <v>1</v>
      </c>
      <c r="F130" s="169" t="s">
        <v>913</v>
      </c>
      <c r="H130" s="170">
        <v>12.02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8" t="s">
        <v>157</v>
      </c>
      <c r="AU130" s="168" t="s">
        <v>87</v>
      </c>
      <c r="AV130" s="14" t="s">
        <v>87</v>
      </c>
      <c r="AW130" s="14" t="s">
        <v>32</v>
      </c>
      <c r="AX130" s="14" t="s">
        <v>77</v>
      </c>
      <c r="AY130" s="168" t="s">
        <v>148</v>
      </c>
    </row>
    <row r="131" spans="1:65" s="14" customFormat="1" ht="11.25">
      <c r="B131" s="167"/>
      <c r="D131" s="160" t="s">
        <v>157</v>
      </c>
      <c r="E131" s="168" t="s">
        <v>1</v>
      </c>
      <c r="F131" s="169" t="s">
        <v>914</v>
      </c>
      <c r="H131" s="170">
        <v>7.59</v>
      </c>
      <c r="I131" s="171"/>
      <c r="L131" s="167"/>
      <c r="M131" s="172"/>
      <c r="N131" s="173"/>
      <c r="O131" s="173"/>
      <c r="P131" s="173"/>
      <c r="Q131" s="173"/>
      <c r="R131" s="173"/>
      <c r="S131" s="173"/>
      <c r="T131" s="174"/>
      <c r="AT131" s="168" t="s">
        <v>157</v>
      </c>
      <c r="AU131" s="168" t="s">
        <v>87</v>
      </c>
      <c r="AV131" s="14" t="s">
        <v>87</v>
      </c>
      <c r="AW131" s="14" t="s">
        <v>32</v>
      </c>
      <c r="AX131" s="14" t="s">
        <v>77</v>
      </c>
      <c r="AY131" s="168" t="s">
        <v>148</v>
      </c>
    </row>
    <row r="132" spans="1:65" s="14" customFormat="1" ht="11.25">
      <c r="B132" s="167"/>
      <c r="D132" s="160" t="s">
        <v>157</v>
      </c>
      <c r="E132" s="168" t="s">
        <v>1</v>
      </c>
      <c r="F132" s="169" t="s">
        <v>915</v>
      </c>
      <c r="H132" s="170">
        <v>11.135999999999999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8" t="s">
        <v>157</v>
      </c>
      <c r="AU132" s="168" t="s">
        <v>87</v>
      </c>
      <c r="AV132" s="14" t="s">
        <v>87</v>
      </c>
      <c r="AW132" s="14" t="s">
        <v>32</v>
      </c>
      <c r="AX132" s="14" t="s">
        <v>77</v>
      </c>
      <c r="AY132" s="168" t="s">
        <v>148</v>
      </c>
    </row>
    <row r="133" spans="1:65" s="15" customFormat="1" ht="11.25">
      <c r="B133" s="175"/>
      <c r="D133" s="160" t="s">
        <v>157</v>
      </c>
      <c r="E133" s="176" t="s">
        <v>1</v>
      </c>
      <c r="F133" s="177" t="s">
        <v>160</v>
      </c>
      <c r="H133" s="178">
        <v>54.066000000000003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6" t="s">
        <v>157</v>
      </c>
      <c r="AU133" s="176" t="s">
        <v>87</v>
      </c>
      <c r="AV133" s="15" t="s">
        <v>155</v>
      </c>
      <c r="AW133" s="15" t="s">
        <v>32</v>
      </c>
      <c r="AX133" s="15" t="s">
        <v>77</v>
      </c>
      <c r="AY133" s="176" t="s">
        <v>148</v>
      </c>
    </row>
    <row r="134" spans="1:65" s="14" customFormat="1" ht="11.25">
      <c r="B134" s="167"/>
      <c r="D134" s="160" t="s">
        <v>157</v>
      </c>
      <c r="E134" s="168" t="s">
        <v>1</v>
      </c>
      <c r="F134" s="169" t="s">
        <v>916</v>
      </c>
      <c r="H134" s="170">
        <v>27.033000000000001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157</v>
      </c>
      <c r="AU134" s="168" t="s">
        <v>87</v>
      </c>
      <c r="AV134" s="14" t="s">
        <v>87</v>
      </c>
      <c r="AW134" s="14" t="s">
        <v>32</v>
      </c>
      <c r="AX134" s="14" t="s">
        <v>85</v>
      </c>
      <c r="AY134" s="168" t="s">
        <v>148</v>
      </c>
    </row>
    <row r="135" spans="1:65" s="2" customFormat="1" ht="16.5" customHeight="1">
      <c r="A135" s="33"/>
      <c r="B135" s="145"/>
      <c r="C135" s="146" t="s">
        <v>87</v>
      </c>
      <c r="D135" s="146" t="s">
        <v>150</v>
      </c>
      <c r="E135" s="147" t="s">
        <v>917</v>
      </c>
      <c r="F135" s="148" t="s">
        <v>918</v>
      </c>
      <c r="G135" s="149" t="s">
        <v>153</v>
      </c>
      <c r="H135" s="150">
        <v>80</v>
      </c>
      <c r="I135" s="151"/>
      <c r="J135" s="152">
        <f>ROUND(I135*H135,2)</f>
        <v>0</v>
      </c>
      <c r="K135" s="148" t="s">
        <v>154</v>
      </c>
      <c r="L135" s="34"/>
      <c r="M135" s="153" t="s">
        <v>1</v>
      </c>
      <c r="N135" s="154" t="s">
        <v>42</v>
      </c>
      <c r="O135" s="59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155</v>
      </c>
      <c r="AT135" s="157" t="s">
        <v>150</v>
      </c>
      <c r="AU135" s="157" t="s">
        <v>87</v>
      </c>
      <c r="AY135" s="18" t="s">
        <v>148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85</v>
      </c>
      <c r="BK135" s="158">
        <f>ROUND(I135*H135,2)</f>
        <v>0</v>
      </c>
      <c r="BL135" s="18" t="s">
        <v>155</v>
      </c>
      <c r="BM135" s="157" t="s">
        <v>919</v>
      </c>
    </row>
    <row r="136" spans="1:65" s="14" customFormat="1" ht="11.25">
      <c r="B136" s="167"/>
      <c r="D136" s="160" t="s">
        <v>157</v>
      </c>
      <c r="E136" s="168" t="s">
        <v>1</v>
      </c>
      <c r="F136" s="169" t="s">
        <v>920</v>
      </c>
      <c r="H136" s="170">
        <v>80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8" t="s">
        <v>157</v>
      </c>
      <c r="AU136" s="168" t="s">
        <v>87</v>
      </c>
      <c r="AV136" s="14" t="s">
        <v>87</v>
      </c>
      <c r="AW136" s="14" t="s">
        <v>32</v>
      </c>
      <c r="AX136" s="14" t="s">
        <v>77</v>
      </c>
      <c r="AY136" s="168" t="s">
        <v>148</v>
      </c>
    </row>
    <row r="137" spans="1:65" s="15" customFormat="1" ht="11.25">
      <c r="B137" s="175"/>
      <c r="D137" s="160" t="s">
        <v>157</v>
      </c>
      <c r="E137" s="176" t="s">
        <v>1</v>
      </c>
      <c r="F137" s="177" t="s">
        <v>160</v>
      </c>
      <c r="H137" s="178">
        <v>80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6" t="s">
        <v>157</v>
      </c>
      <c r="AU137" s="176" t="s">
        <v>87</v>
      </c>
      <c r="AV137" s="15" t="s">
        <v>155</v>
      </c>
      <c r="AW137" s="15" t="s">
        <v>32</v>
      </c>
      <c r="AX137" s="15" t="s">
        <v>85</v>
      </c>
      <c r="AY137" s="176" t="s">
        <v>148</v>
      </c>
    </row>
    <row r="138" spans="1:65" s="2" customFormat="1" ht="24.2" customHeight="1">
      <c r="A138" s="33"/>
      <c r="B138" s="145"/>
      <c r="C138" s="146" t="s">
        <v>164</v>
      </c>
      <c r="D138" s="146" t="s">
        <v>150</v>
      </c>
      <c r="E138" s="147" t="s">
        <v>921</v>
      </c>
      <c r="F138" s="148" t="s">
        <v>922</v>
      </c>
      <c r="G138" s="149" t="s">
        <v>153</v>
      </c>
      <c r="H138" s="150">
        <v>50</v>
      </c>
      <c r="I138" s="151"/>
      <c r="J138" s="152">
        <f>ROUND(I138*H138,2)</f>
        <v>0</v>
      </c>
      <c r="K138" s="148" t="s">
        <v>154</v>
      </c>
      <c r="L138" s="34"/>
      <c r="M138" s="153" t="s">
        <v>1</v>
      </c>
      <c r="N138" s="154" t="s">
        <v>42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155</v>
      </c>
      <c r="AT138" s="157" t="s">
        <v>150</v>
      </c>
      <c r="AU138" s="157" t="s">
        <v>87</v>
      </c>
      <c r="AY138" s="18" t="s">
        <v>148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85</v>
      </c>
      <c r="BK138" s="158">
        <f>ROUND(I138*H138,2)</f>
        <v>0</v>
      </c>
      <c r="BL138" s="18" t="s">
        <v>155</v>
      </c>
      <c r="BM138" s="157" t="s">
        <v>923</v>
      </c>
    </row>
    <row r="139" spans="1:65" s="14" customFormat="1" ht="11.25">
      <c r="B139" s="167"/>
      <c r="D139" s="160" t="s">
        <v>157</v>
      </c>
      <c r="E139" s="168" t="s">
        <v>1</v>
      </c>
      <c r="F139" s="169" t="s">
        <v>924</v>
      </c>
      <c r="H139" s="170">
        <v>50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157</v>
      </c>
      <c r="AU139" s="168" t="s">
        <v>87</v>
      </c>
      <c r="AV139" s="14" t="s">
        <v>87</v>
      </c>
      <c r="AW139" s="14" t="s">
        <v>32</v>
      </c>
      <c r="AX139" s="14" t="s">
        <v>77</v>
      </c>
      <c r="AY139" s="168" t="s">
        <v>148</v>
      </c>
    </row>
    <row r="140" spans="1:65" s="15" customFormat="1" ht="11.25">
      <c r="B140" s="175"/>
      <c r="D140" s="160" t="s">
        <v>157</v>
      </c>
      <c r="E140" s="176" t="s">
        <v>1</v>
      </c>
      <c r="F140" s="177" t="s">
        <v>160</v>
      </c>
      <c r="H140" s="178">
        <v>50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6" t="s">
        <v>157</v>
      </c>
      <c r="AU140" s="176" t="s">
        <v>87</v>
      </c>
      <c r="AV140" s="15" t="s">
        <v>155</v>
      </c>
      <c r="AW140" s="15" t="s">
        <v>32</v>
      </c>
      <c r="AX140" s="15" t="s">
        <v>85</v>
      </c>
      <c r="AY140" s="176" t="s">
        <v>148</v>
      </c>
    </row>
    <row r="141" spans="1:65" s="2" customFormat="1" ht="21.75" customHeight="1">
      <c r="A141" s="33"/>
      <c r="B141" s="145"/>
      <c r="C141" s="146" t="s">
        <v>155</v>
      </c>
      <c r="D141" s="146" t="s">
        <v>150</v>
      </c>
      <c r="E141" s="147" t="s">
        <v>925</v>
      </c>
      <c r="F141" s="148" t="s">
        <v>926</v>
      </c>
      <c r="G141" s="149" t="s">
        <v>235</v>
      </c>
      <c r="H141" s="150">
        <v>55</v>
      </c>
      <c r="I141" s="151"/>
      <c r="J141" s="152">
        <f>ROUND(I141*H141,2)</f>
        <v>0</v>
      </c>
      <c r="K141" s="148" t="s">
        <v>154</v>
      </c>
      <c r="L141" s="34"/>
      <c r="M141" s="153" t="s">
        <v>1</v>
      </c>
      <c r="N141" s="154" t="s">
        <v>42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155</v>
      </c>
      <c r="AT141" s="157" t="s">
        <v>150</v>
      </c>
      <c r="AU141" s="157" t="s">
        <v>87</v>
      </c>
      <c r="AY141" s="18" t="s">
        <v>148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85</v>
      </c>
      <c r="BK141" s="158">
        <f>ROUND(I141*H141,2)</f>
        <v>0</v>
      </c>
      <c r="BL141" s="18" t="s">
        <v>155</v>
      </c>
      <c r="BM141" s="157" t="s">
        <v>927</v>
      </c>
    </row>
    <row r="142" spans="1:65" s="2" customFormat="1" ht="29.25">
      <c r="A142" s="33"/>
      <c r="B142" s="34"/>
      <c r="C142" s="33"/>
      <c r="D142" s="160" t="s">
        <v>261</v>
      </c>
      <c r="E142" s="33"/>
      <c r="F142" s="193" t="s">
        <v>928</v>
      </c>
      <c r="G142" s="33"/>
      <c r="H142" s="33"/>
      <c r="I142" s="194"/>
      <c r="J142" s="33"/>
      <c r="K142" s="33"/>
      <c r="L142" s="34"/>
      <c r="M142" s="195"/>
      <c r="N142" s="196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261</v>
      </c>
      <c r="AU142" s="18" t="s">
        <v>87</v>
      </c>
    </row>
    <row r="143" spans="1:65" s="2" customFormat="1" ht="24.2" customHeight="1">
      <c r="A143" s="33"/>
      <c r="B143" s="145"/>
      <c r="C143" s="146" t="s">
        <v>175</v>
      </c>
      <c r="D143" s="146" t="s">
        <v>150</v>
      </c>
      <c r="E143" s="147" t="s">
        <v>233</v>
      </c>
      <c r="F143" s="148" t="s">
        <v>234</v>
      </c>
      <c r="G143" s="149" t="s">
        <v>235</v>
      </c>
      <c r="H143" s="150">
        <v>55</v>
      </c>
      <c r="I143" s="151"/>
      <c r="J143" s="152">
        <f>ROUND(I143*H143,2)</f>
        <v>0</v>
      </c>
      <c r="K143" s="148" t="s">
        <v>154</v>
      </c>
      <c r="L143" s="34"/>
      <c r="M143" s="153" t="s">
        <v>1</v>
      </c>
      <c r="N143" s="154" t="s">
        <v>42</v>
      </c>
      <c r="O143" s="59"/>
      <c r="P143" s="155">
        <f>O143*H143</f>
        <v>0</v>
      </c>
      <c r="Q143" s="155">
        <v>1.5E-3</v>
      </c>
      <c r="R143" s="155">
        <f>Q143*H143</f>
        <v>8.2500000000000004E-2</v>
      </c>
      <c r="S143" s="155">
        <v>0</v>
      </c>
      <c r="T143" s="15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155</v>
      </c>
      <c r="AT143" s="157" t="s">
        <v>150</v>
      </c>
      <c r="AU143" s="157" t="s">
        <v>87</v>
      </c>
      <c r="AY143" s="18" t="s">
        <v>148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85</v>
      </c>
      <c r="BK143" s="158">
        <f>ROUND(I143*H143,2)</f>
        <v>0</v>
      </c>
      <c r="BL143" s="18" t="s">
        <v>155</v>
      </c>
      <c r="BM143" s="157" t="s">
        <v>929</v>
      </c>
    </row>
    <row r="144" spans="1:65" s="2" customFormat="1" ht="29.25">
      <c r="A144" s="33"/>
      <c r="B144" s="34"/>
      <c r="C144" s="33"/>
      <c r="D144" s="160" t="s">
        <v>261</v>
      </c>
      <c r="E144" s="33"/>
      <c r="F144" s="193" t="s">
        <v>928</v>
      </c>
      <c r="G144" s="33"/>
      <c r="H144" s="33"/>
      <c r="I144" s="194"/>
      <c r="J144" s="33"/>
      <c r="K144" s="33"/>
      <c r="L144" s="34"/>
      <c r="M144" s="195"/>
      <c r="N144" s="196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261</v>
      </c>
      <c r="AU144" s="18" t="s">
        <v>87</v>
      </c>
    </row>
    <row r="145" spans="1:65" s="13" customFormat="1" ht="11.25">
      <c r="B145" s="159"/>
      <c r="D145" s="160" t="s">
        <v>157</v>
      </c>
      <c r="E145" s="161" t="s">
        <v>1</v>
      </c>
      <c r="F145" s="162" t="s">
        <v>930</v>
      </c>
      <c r="H145" s="161" t="s">
        <v>1</v>
      </c>
      <c r="I145" s="163"/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157</v>
      </c>
      <c r="AU145" s="161" t="s">
        <v>87</v>
      </c>
      <c r="AV145" s="13" t="s">
        <v>85</v>
      </c>
      <c r="AW145" s="13" t="s">
        <v>32</v>
      </c>
      <c r="AX145" s="13" t="s">
        <v>77</v>
      </c>
      <c r="AY145" s="161" t="s">
        <v>148</v>
      </c>
    </row>
    <row r="146" spans="1:65" s="14" customFormat="1" ht="11.25">
      <c r="B146" s="167"/>
      <c r="D146" s="160" t="s">
        <v>157</v>
      </c>
      <c r="E146" s="168" t="s">
        <v>1</v>
      </c>
      <c r="F146" s="169" t="s">
        <v>510</v>
      </c>
      <c r="H146" s="170">
        <v>55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157</v>
      </c>
      <c r="AU146" s="168" t="s">
        <v>87</v>
      </c>
      <c r="AV146" s="14" t="s">
        <v>87</v>
      </c>
      <c r="AW146" s="14" t="s">
        <v>32</v>
      </c>
      <c r="AX146" s="14" t="s">
        <v>85</v>
      </c>
      <c r="AY146" s="168" t="s">
        <v>148</v>
      </c>
    </row>
    <row r="147" spans="1:65" s="2" customFormat="1" ht="24.2" customHeight="1">
      <c r="A147" s="33"/>
      <c r="B147" s="145"/>
      <c r="C147" s="146" t="s">
        <v>180</v>
      </c>
      <c r="D147" s="146" t="s">
        <v>150</v>
      </c>
      <c r="E147" s="147" t="s">
        <v>931</v>
      </c>
      <c r="F147" s="148" t="s">
        <v>932</v>
      </c>
      <c r="G147" s="149" t="s">
        <v>235</v>
      </c>
      <c r="H147" s="150">
        <v>55</v>
      </c>
      <c r="I147" s="151"/>
      <c r="J147" s="152">
        <f>ROUND(I147*H147,2)</f>
        <v>0</v>
      </c>
      <c r="K147" s="148" t="s">
        <v>154</v>
      </c>
      <c r="L147" s="34"/>
      <c r="M147" s="153" t="s">
        <v>1</v>
      </c>
      <c r="N147" s="154" t="s">
        <v>42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155</v>
      </c>
      <c r="AT147" s="157" t="s">
        <v>150</v>
      </c>
      <c r="AU147" s="157" t="s">
        <v>87</v>
      </c>
      <c r="AY147" s="18" t="s">
        <v>148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85</v>
      </c>
      <c r="BK147" s="158">
        <f>ROUND(I147*H147,2)</f>
        <v>0</v>
      </c>
      <c r="BL147" s="18" t="s">
        <v>155</v>
      </c>
      <c r="BM147" s="157" t="s">
        <v>933</v>
      </c>
    </row>
    <row r="148" spans="1:65" s="14" customFormat="1" ht="11.25">
      <c r="B148" s="167"/>
      <c r="D148" s="160" t="s">
        <v>157</v>
      </c>
      <c r="E148" s="168" t="s">
        <v>1</v>
      </c>
      <c r="F148" s="169" t="s">
        <v>510</v>
      </c>
      <c r="H148" s="170">
        <v>55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8" t="s">
        <v>157</v>
      </c>
      <c r="AU148" s="168" t="s">
        <v>87</v>
      </c>
      <c r="AV148" s="14" t="s">
        <v>87</v>
      </c>
      <c r="AW148" s="14" t="s">
        <v>32</v>
      </c>
      <c r="AX148" s="14" t="s">
        <v>85</v>
      </c>
      <c r="AY148" s="168" t="s">
        <v>148</v>
      </c>
    </row>
    <row r="149" spans="1:65" s="2" customFormat="1" ht="16.5" customHeight="1">
      <c r="A149" s="33"/>
      <c r="B149" s="145"/>
      <c r="C149" s="183" t="s">
        <v>186</v>
      </c>
      <c r="D149" s="183" t="s">
        <v>187</v>
      </c>
      <c r="E149" s="184" t="s">
        <v>451</v>
      </c>
      <c r="F149" s="185" t="s">
        <v>934</v>
      </c>
      <c r="G149" s="186" t="s">
        <v>235</v>
      </c>
      <c r="H149" s="187">
        <v>60.5</v>
      </c>
      <c r="I149" s="188"/>
      <c r="J149" s="189">
        <f>ROUND(I149*H149,2)</f>
        <v>0</v>
      </c>
      <c r="K149" s="185" t="s">
        <v>154</v>
      </c>
      <c r="L149" s="190"/>
      <c r="M149" s="191" t="s">
        <v>1</v>
      </c>
      <c r="N149" s="192" t="s">
        <v>42</v>
      </c>
      <c r="O149" s="59"/>
      <c r="P149" s="155">
        <f>O149*H149</f>
        <v>0</v>
      </c>
      <c r="Q149" s="155">
        <v>3.0000000000000001E-5</v>
      </c>
      <c r="R149" s="155">
        <f>Q149*H149</f>
        <v>1.815E-3</v>
      </c>
      <c r="S149" s="155">
        <v>0</v>
      </c>
      <c r="T149" s="15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191</v>
      </c>
      <c r="AT149" s="157" t="s">
        <v>187</v>
      </c>
      <c r="AU149" s="157" t="s">
        <v>87</v>
      </c>
      <c r="AY149" s="18" t="s">
        <v>148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85</v>
      </c>
      <c r="BK149" s="158">
        <f>ROUND(I149*H149,2)</f>
        <v>0</v>
      </c>
      <c r="BL149" s="18" t="s">
        <v>155</v>
      </c>
      <c r="BM149" s="157" t="s">
        <v>935</v>
      </c>
    </row>
    <row r="150" spans="1:65" s="14" customFormat="1" ht="11.25">
      <c r="B150" s="167"/>
      <c r="D150" s="160" t="s">
        <v>157</v>
      </c>
      <c r="E150" s="168" t="s">
        <v>1</v>
      </c>
      <c r="F150" s="169" t="s">
        <v>936</v>
      </c>
      <c r="H150" s="170">
        <v>60.5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157</v>
      </c>
      <c r="AU150" s="168" t="s">
        <v>87</v>
      </c>
      <c r="AV150" s="14" t="s">
        <v>87</v>
      </c>
      <c r="AW150" s="14" t="s">
        <v>32</v>
      </c>
      <c r="AX150" s="14" t="s">
        <v>85</v>
      </c>
      <c r="AY150" s="168" t="s">
        <v>148</v>
      </c>
    </row>
    <row r="151" spans="1:65" s="2" customFormat="1" ht="24.2" customHeight="1">
      <c r="A151" s="33"/>
      <c r="B151" s="145"/>
      <c r="C151" s="146" t="s">
        <v>191</v>
      </c>
      <c r="D151" s="146" t="s">
        <v>150</v>
      </c>
      <c r="E151" s="147" t="s">
        <v>937</v>
      </c>
      <c r="F151" s="148" t="s">
        <v>938</v>
      </c>
      <c r="G151" s="149" t="s">
        <v>235</v>
      </c>
      <c r="H151" s="150">
        <v>45.744999999999997</v>
      </c>
      <c r="I151" s="151"/>
      <c r="J151" s="152">
        <f>ROUND(I151*H151,2)</f>
        <v>0</v>
      </c>
      <c r="K151" s="148" t="s">
        <v>154</v>
      </c>
      <c r="L151" s="34"/>
      <c r="M151" s="153" t="s">
        <v>1</v>
      </c>
      <c r="N151" s="154" t="s">
        <v>42</v>
      </c>
      <c r="O151" s="59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155</v>
      </c>
      <c r="AT151" s="157" t="s">
        <v>150</v>
      </c>
      <c r="AU151" s="157" t="s">
        <v>87</v>
      </c>
      <c r="AY151" s="18" t="s">
        <v>148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85</v>
      </c>
      <c r="BK151" s="158">
        <f>ROUND(I151*H151,2)</f>
        <v>0</v>
      </c>
      <c r="BL151" s="18" t="s">
        <v>155</v>
      </c>
      <c r="BM151" s="157" t="s">
        <v>939</v>
      </c>
    </row>
    <row r="152" spans="1:65" s="14" customFormat="1" ht="11.25">
      <c r="B152" s="167"/>
      <c r="D152" s="160" t="s">
        <v>157</v>
      </c>
      <c r="E152" s="168" t="s">
        <v>1</v>
      </c>
      <c r="F152" s="169" t="s">
        <v>940</v>
      </c>
      <c r="H152" s="170">
        <v>18.059999999999999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157</v>
      </c>
      <c r="AU152" s="168" t="s">
        <v>87</v>
      </c>
      <c r="AV152" s="14" t="s">
        <v>87</v>
      </c>
      <c r="AW152" s="14" t="s">
        <v>32</v>
      </c>
      <c r="AX152" s="14" t="s">
        <v>77</v>
      </c>
      <c r="AY152" s="168" t="s">
        <v>148</v>
      </c>
    </row>
    <row r="153" spans="1:65" s="14" customFormat="1" ht="11.25">
      <c r="B153" s="167"/>
      <c r="D153" s="160" t="s">
        <v>157</v>
      </c>
      <c r="E153" s="168" t="s">
        <v>1</v>
      </c>
      <c r="F153" s="169" t="s">
        <v>941</v>
      </c>
      <c r="H153" s="170">
        <v>9.2100000000000009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8" t="s">
        <v>157</v>
      </c>
      <c r="AU153" s="168" t="s">
        <v>87</v>
      </c>
      <c r="AV153" s="14" t="s">
        <v>87</v>
      </c>
      <c r="AW153" s="14" t="s">
        <v>32</v>
      </c>
      <c r="AX153" s="14" t="s">
        <v>77</v>
      </c>
      <c r="AY153" s="168" t="s">
        <v>148</v>
      </c>
    </row>
    <row r="154" spans="1:65" s="14" customFormat="1" ht="11.25">
      <c r="B154" s="167"/>
      <c r="D154" s="160" t="s">
        <v>157</v>
      </c>
      <c r="E154" s="168" t="s">
        <v>1</v>
      </c>
      <c r="F154" s="169" t="s">
        <v>942</v>
      </c>
      <c r="H154" s="170">
        <v>8.5950000000000006</v>
      </c>
      <c r="I154" s="171"/>
      <c r="L154" s="167"/>
      <c r="M154" s="172"/>
      <c r="N154" s="173"/>
      <c r="O154" s="173"/>
      <c r="P154" s="173"/>
      <c r="Q154" s="173"/>
      <c r="R154" s="173"/>
      <c r="S154" s="173"/>
      <c r="T154" s="174"/>
      <c r="AT154" s="168" t="s">
        <v>157</v>
      </c>
      <c r="AU154" s="168" t="s">
        <v>87</v>
      </c>
      <c r="AV154" s="14" t="s">
        <v>87</v>
      </c>
      <c r="AW154" s="14" t="s">
        <v>32</v>
      </c>
      <c r="AX154" s="14" t="s">
        <v>77</v>
      </c>
      <c r="AY154" s="168" t="s">
        <v>148</v>
      </c>
    </row>
    <row r="155" spans="1:65" s="14" customFormat="1" ht="11.25">
      <c r="B155" s="167"/>
      <c r="D155" s="160" t="s">
        <v>157</v>
      </c>
      <c r="E155" s="168" t="s">
        <v>1</v>
      </c>
      <c r="F155" s="169" t="s">
        <v>943</v>
      </c>
      <c r="H155" s="170">
        <v>9.8800000000000008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8" t="s">
        <v>157</v>
      </c>
      <c r="AU155" s="168" t="s">
        <v>87</v>
      </c>
      <c r="AV155" s="14" t="s">
        <v>87</v>
      </c>
      <c r="AW155" s="14" t="s">
        <v>32</v>
      </c>
      <c r="AX155" s="14" t="s">
        <v>77</v>
      </c>
      <c r="AY155" s="168" t="s">
        <v>148</v>
      </c>
    </row>
    <row r="156" spans="1:65" s="15" customFormat="1" ht="11.25">
      <c r="B156" s="175"/>
      <c r="D156" s="160" t="s">
        <v>157</v>
      </c>
      <c r="E156" s="176" t="s">
        <v>1</v>
      </c>
      <c r="F156" s="177" t="s">
        <v>160</v>
      </c>
      <c r="H156" s="178">
        <v>45.745000000000005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157</v>
      </c>
      <c r="AU156" s="176" t="s">
        <v>87</v>
      </c>
      <c r="AV156" s="15" t="s">
        <v>155</v>
      </c>
      <c r="AW156" s="15" t="s">
        <v>32</v>
      </c>
      <c r="AX156" s="15" t="s">
        <v>85</v>
      </c>
      <c r="AY156" s="176" t="s">
        <v>148</v>
      </c>
    </row>
    <row r="157" spans="1:65" s="2" customFormat="1" ht="24.2" customHeight="1">
      <c r="A157" s="33"/>
      <c r="B157" s="145"/>
      <c r="C157" s="183" t="s">
        <v>197</v>
      </c>
      <c r="D157" s="183" t="s">
        <v>187</v>
      </c>
      <c r="E157" s="184" t="s">
        <v>446</v>
      </c>
      <c r="F157" s="185" t="s">
        <v>944</v>
      </c>
      <c r="G157" s="186" t="s">
        <v>235</v>
      </c>
      <c r="H157" s="187">
        <v>50.32</v>
      </c>
      <c r="I157" s="188"/>
      <c r="J157" s="189">
        <f>ROUND(I157*H157,2)</f>
        <v>0</v>
      </c>
      <c r="K157" s="185" t="s">
        <v>154</v>
      </c>
      <c r="L157" s="190"/>
      <c r="M157" s="191" t="s">
        <v>1</v>
      </c>
      <c r="N157" s="192" t="s">
        <v>42</v>
      </c>
      <c r="O157" s="59"/>
      <c r="P157" s="155">
        <f>O157*H157</f>
        <v>0</v>
      </c>
      <c r="Q157" s="155">
        <v>4.0000000000000003E-5</v>
      </c>
      <c r="R157" s="155">
        <f>Q157*H157</f>
        <v>2.0128000000000004E-3</v>
      </c>
      <c r="S157" s="155">
        <v>0</v>
      </c>
      <c r="T157" s="15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191</v>
      </c>
      <c r="AT157" s="157" t="s">
        <v>187</v>
      </c>
      <c r="AU157" s="157" t="s">
        <v>87</v>
      </c>
      <c r="AY157" s="18" t="s">
        <v>148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85</v>
      </c>
      <c r="BK157" s="158">
        <f>ROUND(I157*H157,2)</f>
        <v>0</v>
      </c>
      <c r="BL157" s="18" t="s">
        <v>155</v>
      </c>
      <c r="BM157" s="157" t="s">
        <v>945</v>
      </c>
    </row>
    <row r="158" spans="1:65" s="14" customFormat="1" ht="11.25">
      <c r="B158" s="167"/>
      <c r="D158" s="160" t="s">
        <v>157</v>
      </c>
      <c r="E158" s="168" t="s">
        <v>1</v>
      </c>
      <c r="F158" s="169" t="s">
        <v>946</v>
      </c>
      <c r="H158" s="170">
        <v>50.32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157</v>
      </c>
      <c r="AU158" s="168" t="s">
        <v>87</v>
      </c>
      <c r="AV158" s="14" t="s">
        <v>87</v>
      </c>
      <c r="AW158" s="14" t="s">
        <v>32</v>
      </c>
      <c r="AX158" s="14" t="s">
        <v>85</v>
      </c>
      <c r="AY158" s="168" t="s">
        <v>148</v>
      </c>
    </row>
    <row r="159" spans="1:65" s="12" customFormat="1" ht="22.9" customHeight="1">
      <c r="B159" s="132"/>
      <c r="D159" s="133" t="s">
        <v>76</v>
      </c>
      <c r="E159" s="143" t="s">
        <v>197</v>
      </c>
      <c r="F159" s="143" t="s">
        <v>589</v>
      </c>
      <c r="I159" s="135"/>
      <c r="J159" s="144">
        <f>BK159</f>
        <v>0</v>
      </c>
      <c r="L159" s="132"/>
      <c r="M159" s="137"/>
      <c r="N159" s="138"/>
      <c r="O159" s="138"/>
      <c r="P159" s="139">
        <f>SUM(P160:P175)</f>
        <v>0</v>
      </c>
      <c r="Q159" s="138"/>
      <c r="R159" s="139">
        <f>SUM(R160:R175)</f>
        <v>1.3599999999999999E-2</v>
      </c>
      <c r="S159" s="138"/>
      <c r="T159" s="140">
        <f>SUM(T160:T175)</f>
        <v>3.9705260000000004</v>
      </c>
      <c r="AR159" s="133" t="s">
        <v>85</v>
      </c>
      <c r="AT159" s="141" t="s">
        <v>76</v>
      </c>
      <c r="AU159" s="141" t="s">
        <v>85</v>
      </c>
      <c r="AY159" s="133" t="s">
        <v>148</v>
      </c>
      <c r="BK159" s="142">
        <f>SUM(BK160:BK175)</f>
        <v>0</v>
      </c>
    </row>
    <row r="160" spans="1:65" s="2" customFormat="1" ht="33" customHeight="1">
      <c r="A160" s="33"/>
      <c r="B160" s="145"/>
      <c r="C160" s="146" t="s">
        <v>201</v>
      </c>
      <c r="D160" s="146" t="s">
        <v>150</v>
      </c>
      <c r="E160" s="147" t="s">
        <v>947</v>
      </c>
      <c r="F160" s="148" t="s">
        <v>948</v>
      </c>
      <c r="G160" s="149" t="s">
        <v>153</v>
      </c>
      <c r="H160" s="150">
        <v>80</v>
      </c>
      <c r="I160" s="151"/>
      <c r="J160" s="152">
        <f>ROUND(I160*H160,2)</f>
        <v>0</v>
      </c>
      <c r="K160" s="148" t="s">
        <v>154</v>
      </c>
      <c r="L160" s="34"/>
      <c r="M160" s="153" t="s">
        <v>1</v>
      </c>
      <c r="N160" s="154" t="s">
        <v>42</v>
      </c>
      <c r="O160" s="59"/>
      <c r="P160" s="155">
        <f>O160*H160</f>
        <v>0</v>
      </c>
      <c r="Q160" s="155">
        <v>1.2999999999999999E-4</v>
      </c>
      <c r="R160" s="155">
        <f>Q160*H160</f>
        <v>1.04E-2</v>
      </c>
      <c r="S160" s="155">
        <v>0</v>
      </c>
      <c r="T160" s="15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155</v>
      </c>
      <c r="AT160" s="157" t="s">
        <v>150</v>
      </c>
      <c r="AU160" s="157" t="s">
        <v>87</v>
      </c>
      <c r="AY160" s="18" t="s">
        <v>148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85</v>
      </c>
      <c r="BK160" s="158">
        <f>ROUND(I160*H160,2)</f>
        <v>0</v>
      </c>
      <c r="BL160" s="18" t="s">
        <v>155</v>
      </c>
      <c r="BM160" s="157" t="s">
        <v>949</v>
      </c>
    </row>
    <row r="161" spans="1:65" s="2" customFormat="1" ht="24.2" customHeight="1">
      <c r="A161" s="33"/>
      <c r="B161" s="145"/>
      <c r="C161" s="146" t="s">
        <v>207</v>
      </c>
      <c r="D161" s="146" t="s">
        <v>150</v>
      </c>
      <c r="E161" s="147" t="s">
        <v>950</v>
      </c>
      <c r="F161" s="148" t="s">
        <v>951</v>
      </c>
      <c r="G161" s="149" t="s">
        <v>153</v>
      </c>
      <c r="H161" s="150">
        <v>80</v>
      </c>
      <c r="I161" s="151"/>
      <c r="J161" s="152">
        <f>ROUND(I161*H161,2)</f>
        <v>0</v>
      </c>
      <c r="K161" s="148" t="s">
        <v>154</v>
      </c>
      <c r="L161" s="34"/>
      <c r="M161" s="153" t="s">
        <v>1</v>
      </c>
      <c r="N161" s="154" t="s">
        <v>42</v>
      </c>
      <c r="O161" s="59"/>
      <c r="P161" s="155">
        <f>O161*H161</f>
        <v>0</v>
      </c>
      <c r="Q161" s="155">
        <v>4.0000000000000003E-5</v>
      </c>
      <c r="R161" s="155">
        <f>Q161*H161</f>
        <v>3.2000000000000002E-3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155</v>
      </c>
      <c r="AT161" s="157" t="s">
        <v>150</v>
      </c>
      <c r="AU161" s="157" t="s">
        <v>87</v>
      </c>
      <c r="AY161" s="18" t="s">
        <v>148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85</v>
      </c>
      <c r="BK161" s="158">
        <f>ROUND(I161*H161,2)</f>
        <v>0</v>
      </c>
      <c r="BL161" s="18" t="s">
        <v>155</v>
      </c>
      <c r="BM161" s="157" t="s">
        <v>952</v>
      </c>
    </row>
    <row r="162" spans="1:65" s="14" customFormat="1" ht="11.25">
      <c r="B162" s="167"/>
      <c r="D162" s="160" t="s">
        <v>157</v>
      </c>
      <c r="E162" s="168" t="s">
        <v>1</v>
      </c>
      <c r="F162" s="169" t="s">
        <v>953</v>
      </c>
      <c r="H162" s="170">
        <v>80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157</v>
      </c>
      <c r="AU162" s="168" t="s">
        <v>87</v>
      </c>
      <c r="AV162" s="14" t="s">
        <v>87</v>
      </c>
      <c r="AW162" s="14" t="s">
        <v>32</v>
      </c>
      <c r="AX162" s="14" t="s">
        <v>85</v>
      </c>
      <c r="AY162" s="168" t="s">
        <v>148</v>
      </c>
    </row>
    <row r="163" spans="1:65" s="2" customFormat="1" ht="24.2" customHeight="1">
      <c r="A163" s="33"/>
      <c r="B163" s="145"/>
      <c r="C163" s="146" t="s">
        <v>214</v>
      </c>
      <c r="D163" s="146" t="s">
        <v>150</v>
      </c>
      <c r="E163" s="147" t="s">
        <v>954</v>
      </c>
      <c r="F163" s="148" t="s">
        <v>955</v>
      </c>
      <c r="G163" s="149" t="s">
        <v>153</v>
      </c>
      <c r="H163" s="150">
        <v>43.984000000000002</v>
      </c>
      <c r="I163" s="151"/>
      <c r="J163" s="152">
        <f>ROUND(I163*H163,2)</f>
        <v>0</v>
      </c>
      <c r="K163" s="148" t="s">
        <v>154</v>
      </c>
      <c r="L163" s="34"/>
      <c r="M163" s="153" t="s">
        <v>1</v>
      </c>
      <c r="N163" s="154" t="s">
        <v>42</v>
      </c>
      <c r="O163" s="59"/>
      <c r="P163" s="155">
        <f>O163*H163</f>
        <v>0</v>
      </c>
      <c r="Q163" s="155">
        <v>0</v>
      </c>
      <c r="R163" s="155">
        <f>Q163*H163</f>
        <v>0</v>
      </c>
      <c r="S163" s="155">
        <v>6.2E-2</v>
      </c>
      <c r="T163" s="156">
        <f>S163*H163</f>
        <v>2.7270080000000001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155</v>
      </c>
      <c r="AT163" s="157" t="s">
        <v>150</v>
      </c>
      <c r="AU163" s="157" t="s">
        <v>87</v>
      </c>
      <c r="AY163" s="18" t="s">
        <v>148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85</v>
      </c>
      <c r="BK163" s="158">
        <f>ROUND(I163*H163,2)</f>
        <v>0</v>
      </c>
      <c r="BL163" s="18" t="s">
        <v>155</v>
      </c>
      <c r="BM163" s="157" t="s">
        <v>956</v>
      </c>
    </row>
    <row r="164" spans="1:65" s="14" customFormat="1" ht="11.25">
      <c r="B164" s="167"/>
      <c r="D164" s="160" t="s">
        <v>157</v>
      </c>
      <c r="E164" s="168" t="s">
        <v>1</v>
      </c>
      <c r="F164" s="169" t="s">
        <v>957</v>
      </c>
      <c r="H164" s="170">
        <v>16.832000000000001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8" t="s">
        <v>157</v>
      </c>
      <c r="AU164" s="168" t="s">
        <v>87</v>
      </c>
      <c r="AV164" s="14" t="s">
        <v>87</v>
      </c>
      <c r="AW164" s="14" t="s">
        <v>32</v>
      </c>
      <c r="AX164" s="14" t="s">
        <v>77</v>
      </c>
      <c r="AY164" s="168" t="s">
        <v>148</v>
      </c>
    </row>
    <row r="165" spans="1:65" s="14" customFormat="1" ht="11.25">
      <c r="B165" s="167"/>
      <c r="D165" s="160" t="s">
        <v>157</v>
      </c>
      <c r="E165" s="168" t="s">
        <v>1</v>
      </c>
      <c r="F165" s="169" t="s">
        <v>958</v>
      </c>
      <c r="H165" s="170">
        <v>8.9920000000000009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8" t="s">
        <v>157</v>
      </c>
      <c r="AU165" s="168" t="s">
        <v>87</v>
      </c>
      <c r="AV165" s="14" t="s">
        <v>87</v>
      </c>
      <c r="AW165" s="14" t="s">
        <v>32</v>
      </c>
      <c r="AX165" s="14" t="s">
        <v>77</v>
      </c>
      <c r="AY165" s="168" t="s">
        <v>148</v>
      </c>
    </row>
    <row r="166" spans="1:65" s="14" customFormat="1" ht="11.25">
      <c r="B166" s="167"/>
      <c r="D166" s="160" t="s">
        <v>157</v>
      </c>
      <c r="E166" s="168" t="s">
        <v>1</v>
      </c>
      <c r="F166" s="169" t="s">
        <v>959</v>
      </c>
      <c r="H166" s="170">
        <v>7.024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157</v>
      </c>
      <c r="AU166" s="168" t="s">
        <v>87</v>
      </c>
      <c r="AV166" s="14" t="s">
        <v>87</v>
      </c>
      <c r="AW166" s="14" t="s">
        <v>32</v>
      </c>
      <c r="AX166" s="14" t="s">
        <v>77</v>
      </c>
      <c r="AY166" s="168" t="s">
        <v>148</v>
      </c>
    </row>
    <row r="167" spans="1:65" s="14" customFormat="1" ht="11.25">
      <c r="B167" s="167"/>
      <c r="D167" s="160" t="s">
        <v>157</v>
      </c>
      <c r="E167" s="168" t="s">
        <v>1</v>
      </c>
      <c r="F167" s="169" t="s">
        <v>915</v>
      </c>
      <c r="H167" s="170">
        <v>11.135999999999999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8" t="s">
        <v>157</v>
      </c>
      <c r="AU167" s="168" t="s">
        <v>87</v>
      </c>
      <c r="AV167" s="14" t="s">
        <v>87</v>
      </c>
      <c r="AW167" s="14" t="s">
        <v>32</v>
      </c>
      <c r="AX167" s="14" t="s">
        <v>77</v>
      </c>
      <c r="AY167" s="168" t="s">
        <v>148</v>
      </c>
    </row>
    <row r="168" spans="1:65" s="15" customFormat="1" ht="11.25">
      <c r="B168" s="175"/>
      <c r="D168" s="160" t="s">
        <v>157</v>
      </c>
      <c r="E168" s="176" t="s">
        <v>1</v>
      </c>
      <c r="F168" s="177" t="s">
        <v>160</v>
      </c>
      <c r="H168" s="178">
        <v>43.983999999999995</v>
      </c>
      <c r="I168" s="179"/>
      <c r="L168" s="175"/>
      <c r="M168" s="180"/>
      <c r="N168" s="181"/>
      <c r="O168" s="181"/>
      <c r="P168" s="181"/>
      <c r="Q168" s="181"/>
      <c r="R168" s="181"/>
      <c r="S168" s="181"/>
      <c r="T168" s="182"/>
      <c r="AT168" s="176" t="s">
        <v>157</v>
      </c>
      <c r="AU168" s="176" t="s">
        <v>87</v>
      </c>
      <c r="AV168" s="15" t="s">
        <v>155</v>
      </c>
      <c r="AW168" s="15" t="s">
        <v>32</v>
      </c>
      <c r="AX168" s="15" t="s">
        <v>85</v>
      </c>
      <c r="AY168" s="176" t="s">
        <v>148</v>
      </c>
    </row>
    <row r="169" spans="1:65" s="2" customFormat="1" ht="37.9" customHeight="1">
      <c r="A169" s="33"/>
      <c r="B169" s="145"/>
      <c r="C169" s="146" t="s">
        <v>218</v>
      </c>
      <c r="D169" s="146" t="s">
        <v>150</v>
      </c>
      <c r="E169" s="147" t="s">
        <v>960</v>
      </c>
      <c r="F169" s="148" t="s">
        <v>961</v>
      </c>
      <c r="G169" s="149" t="s">
        <v>153</v>
      </c>
      <c r="H169" s="150">
        <v>27.033000000000001</v>
      </c>
      <c r="I169" s="151"/>
      <c r="J169" s="152">
        <f>ROUND(I169*H169,2)</f>
        <v>0</v>
      </c>
      <c r="K169" s="148" t="s">
        <v>154</v>
      </c>
      <c r="L169" s="34"/>
      <c r="M169" s="153" t="s">
        <v>1</v>
      </c>
      <c r="N169" s="154" t="s">
        <v>42</v>
      </c>
      <c r="O169" s="59"/>
      <c r="P169" s="155">
        <f>O169*H169</f>
        <v>0</v>
      </c>
      <c r="Q169" s="155">
        <v>0</v>
      </c>
      <c r="R169" s="155">
        <f>Q169*H169</f>
        <v>0</v>
      </c>
      <c r="S169" s="155">
        <v>4.5999999999999999E-2</v>
      </c>
      <c r="T169" s="156">
        <f>S169*H169</f>
        <v>1.2435180000000001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7" t="s">
        <v>155</v>
      </c>
      <c r="AT169" s="157" t="s">
        <v>150</v>
      </c>
      <c r="AU169" s="157" t="s">
        <v>87</v>
      </c>
      <c r="AY169" s="18" t="s">
        <v>148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85</v>
      </c>
      <c r="BK169" s="158">
        <f>ROUND(I169*H169,2)</f>
        <v>0</v>
      </c>
      <c r="BL169" s="18" t="s">
        <v>155</v>
      </c>
      <c r="BM169" s="157" t="s">
        <v>962</v>
      </c>
    </row>
    <row r="170" spans="1:65" s="14" customFormat="1" ht="11.25">
      <c r="B170" s="167"/>
      <c r="D170" s="160" t="s">
        <v>157</v>
      </c>
      <c r="E170" s="168" t="s">
        <v>1</v>
      </c>
      <c r="F170" s="169" t="s">
        <v>912</v>
      </c>
      <c r="H170" s="170">
        <v>23.32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8" t="s">
        <v>157</v>
      </c>
      <c r="AU170" s="168" t="s">
        <v>87</v>
      </c>
      <c r="AV170" s="14" t="s">
        <v>87</v>
      </c>
      <c r="AW170" s="14" t="s">
        <v>32</v>
      </c>
      <c r="AX170" s="14" t="s">
        <v>77</v>
      </c>
      <c r="AY170" s="168" t="s">
        <v>148</v>
      </c>
    </row>
    <row r="171" spans="1:65" s="14" customFormat="1" ht="11.25">
      <c r="B171" s="167"/>
      <c r="D171" s="160" t="s">
        <v>157</v>
      </c>
      <c r="E171" s="168" t="s">
        <v>1</v>
      </c>
      <c r="F171" s="169" t="s">
        <v>913</v>
      </c>
      <c r="H171" s="170">
        <v>12.02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8" t="s">
        <v>157</v>
      </c>
      <c r="AU171" s="168" t="s">
        <v>87</v>
      </c>
      <c r="AV171" s="14" t="s">
        <v>87</v>
      </c>
      <c r="AW171" s="14" t="s">
        <v>32</v>
      </c>
      <c r="AX171" s="14" t="s">
        <v>77</v>
      </c>
      <c r="AY171" s="168" t="s">
        <v>148</v>
      </c>
    </row>
    <row r="172" spans="1:65" s="14" customFormat="1" ht="11.25">
      <c r="B172" s="167"/>
      <c r="D172" s="160" t="s">
        <v>157</v>
      </c>
      <c r="E172" s="168" t="s">
        <v>1</v>
      </c>
      <c r="F172" s="169" t="s">
        <v>914</v>
      </c>
      <c r="H172" s="170">
        <v>7.59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157</v>
      </c>
      <c r="AU172" s="168" t="s">
        <v>87</v>
      </c>
      <c r="AV172" s="14" t="s">
        <v>87</v>
      </c>
      <c r="AW172" s="14" t="s">
        <v>32</v>
      </c>
      <c r="AX172" s="14" t="s">
        <v>77</v>
      </c>
      <c r="AY172" s="168" t="s">
        <v>148</v>
      </c>
    </row>
    <row r="173" spans="1:65" s="14" customFormat="1" ht="11.25">
      <c r="B173" s="167"/>
      <c r="D173" s="160" t="s">
        <v>157</v>
      </c>
      <c r="E173" s="168" t="s">
        <v>1</v>
      </c>
      <c r="F173" s="169" t="s">
        <v>915</v>
      </c>
      <c r="H173" s="170">
        <v>11.135999999999999</v>
      </c>
      <c r="I173" s="171"/>
      <c r="L173" s="167"/>
      <c r="M173" s="172"/>
      <c r="N173" s="173"/>
      <c r="O173" s="173"/>
      <c r="P173" s="173"/>
      <c r="Q173" s="173"/>
      <c r="R173" s="173"/>
      <c r="S173" s="173"/>
      <c r="T173" s="174"/>
      <c r="AT173" s="168" t="s">
        <v>157</v>
      </c>
      <c r="AU173" s="168" t="s">
        <v>87</v>
      </c>
      <c r="AV173" s="14" t="s">
        <v>87</v>
      </c>
      <c r="AW173" s="14" t="s">
        <v>32</v>
      </c>
      <c r="AX173" s="14" t="s">
        <v>77</v>
      </c>
      <c r="AY173" s="168" t="s">
        <v>148</v>
      </c>
    </row>
    <row r="174" spans="1:65" s="15" customFormat="1" ht="11.25">
      <c r="B174" s="175"/>
      <c r="D174" s="160" t="s">
        <v>157</v>
      </c>
      <c r="E174" s="176" t="s">
        <v>1</v>
      </c>
      <c r="F174" s="177" t="s">
        <v>160</v>
      </c>
      <c r="H174" s="178">
        <v>54.066000000000003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6" t="s">
        <v>157</v>
      </c>
      <c r="AU174" s="176" t="s">
        <v>87</v>
      </c>
      <c r="AV174" s="15" t="s">
        <v>155</v>
      </c>
      <c r="AW174" s="15" t="s">
        <v>32</v>
      </c>
      <c r="AX174" s="15" t="s">
        <v>77</v>
      </c>
      <c r="AY174" s="176" t="s">
        <v>148</v>
      </c>
    </row>
    <row r="175" spans="1:65" s="14" customFormat="1" ht="11.25">
      <c r="B175" s="167"/>
      <c r="D175" s="160" t="s">
        <v>157</v>
      </c>
      <c r="E175" s="168" t="s">
        <v>1</v>
      </c>
      <c r="F175" s="169" t="s">
        <v>916</v>
      </c>
      <c r="H175" s="170">
        <v>27.033000000000001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157</v>
      </c>
      <c r="AU175" s="168" t="s">
        <v>87</v>
      </c>
      <c r="AV175" s="14" t="s">
        <v>87</v>
      </c>
      <c r="AW175" s="14" t="s">
        <v>32</v>
      </c>
      <c r="AX175" s="14" t="s">
        <v>85</v>
      </c>
      <c r="AY175" s="168" t="s">
        <v>148</v>
      </c>
    </row>
    <row r="176" spans="1:65" s="12" customFormat="1" ht="22.9" customHeight="1">
      <c r="B176" s="132"/>
      <c r="D176" s="133" t="s">
        <v>76</v>
      </c>
      <c r="E176" s="143" t="s">
        <v>681</v>
      </c>
      <c r="F176" s="143" t="s">
        <v>682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SUM(P177:P183)</f>
        <v>0</v>
      </c>
      <c r="Q176" s="138"/>
      <c r="R176" s="139">
        <f>SUM(R177:R183)</f>
        <v>0</v>
      </c>
      <c r="S176" s="138"/>
      <c r="T176" s="140">
        <f>SUM(T177:T183)</f>
        <v>0</v>
      </c>
      <c r="AR176" s="133" t="s">
        <v>85</v>
      </c>
      <c r="AT176" s="141" t="s">
        <v>76</v>
      </c>
      <c r="AU176" s="141" t="s">
        <v>85</v>
      </c>
      <c r="AY176" s="133" t="s">
        <v>148</v>
      </c>
      <c r="BK176" s="142">
        <f>SUM(BK177:BK183)</f>
        <v>0</v>
      </c>
    </row>
    <row r="177" spans="1:65" s="2" customFormat="1" ht="16.5" customHeight="1">
      <c r="A177" s="33"/>
      <c r="B177" s="145"/>
      <c r="C177" s="146" t="s">
        <v>223</v>
      </c>
      <c r="D177" s="146" t="s">
        <v>150</v>
      </c>
      <c r="E177" s="147" t="s">
        <v>684</v>
      </c>
      <c r="F177" s="148" t="s">
        <v>685</v>
      </c>
      <c r="G177" s="149" t="s">
        <v>190</v>
      </c>
      <c r="H177" s="150">
        <v>3.9710000000000001</v>
      </c>
      <c r="I177" s="151"/>
      <c r="J177" s="152">
        <f>ROUND(I177*H177,2)</f>
        <v>0</v>
      </c>
      <c r="K177" s="148" t="s">
        <v>154</v>
      </c>
      <c r="L177" s="34"/>
      <c r="M177" s="153" t="s">
        <v>1</v>
      </c>
      <c r="N177" s="154" t="s">
        <v>42</v>
      </c>
      <c r="O177" s="59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155</v>
      </c>
      <c r="AT177" s="157" t="s">
        <v>150</v>
      </c>
      <c r="AU177" s="157" t="s">
        <v>87</v>
      </c>
      <c r="AY177" s="18" t="s">
        <v>148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85</v>
      </c>
      <c r="BK177" s="158">
        <f>ROUND(I177*H177,2)</f>
        <v>0</v>
      </c>
      <c r="BL177" s="18" t="s">
        <v>155</v>
      </c>
      <c r="BM177" s="157" t="s">
        <v>963</v>
      </c>
    </row>
    <row r="178" spans="1:65" s="2" customFormat="1" ht="24.2" customHeight="1">
      <c r="A178" s="33"/>
      <c r="B178" s="145"/>
      <c r="C178" s="146" t="s">
        <v>8</v>
      </c>
      <c r="D178" s="146" t="s">
        <v>150</v>
      </c>
      <c r="E178" s="147" t="s">
        <v>964</v>
      </c>
      <c r="F178" s="148" t="s">
        <v>965</v>
      </c>
      <c r="G178" s="149" t="s">
        <v>190</v>
      </c>
      <c r="H178" s="150">
        <v>3.9710000000000001</v>
      </c>
      <c r="I178" s="151"/>
      <c r="J178" s="152">
        <f>ROUND(I178*H178,2)</f>
        <v>0</v>
      </c>
      <c r="K178" s="148" t="s">
        <v>154</v>
      </c>
      <c r="L178" s="34"/>
      <c r="M178" s="153" t="s">
        <v>1</v>
      </c>
      <c r="N178" s="154" t="s">
        <v>42</v>
      </c>
      <c r="O178" s="59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155</v>
      </c>
      <c r="AT178" s="157" t="s">
        <v>150</v>
      </c>
      <c r="AU178" s="157" t="s">
        <v>87</v>
      </c>
      <c r="AY178" s="18" t="s">
        <v>148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85</v>
      </c>
      <c r="BK178" s="158">
        <f>ROUND(I178*H178,2)</f>
        <v>0</v>
      </c>
      <c r="BL178" s="18" t="s">
        <v>155</v>
      </c>
      <c r="BM178" s="157" t="s">
        <v>966</v>
      </c>
    </row>
    <row r="179" spans="1:65" s="2" customFormat="1" ht="24.2" customHeight="1">
      <c r="A179" s="33"/>
      <c r="B179" s="145"/>
      <c r="C179" s="146" t="s">
        <v>232</v>
      </c>
      <c r="D179" s="146" t="s">
        <v>150</v>
      </c>
      <c r="E179" s="147" t="s">
        <v>692</v>
      </c>
      <c r="F179" s="148" t="s">
        <v>693</v>
      </c>
      <c r="G179" s="149" t="s">
        <v>190</v>
      </c>
      <c r="H179" s="150">
        <v>3.9710000000000001</v>
      </c>
      <c r="I179" s="151"/>
      <c r="J179" s="152">
        <f>ROUND(I179*H179,2)</f>
        <v>0</v>
      </c>
      <c r="K179" s="148" t="s">
        <v>154</v>
      </c>
      <c r="L179" s="34"/>
      <c r="M179" s="153" t="s">
        <v>1</v>
      </c>
      <c r="N179" s="154" t="s">
        <v>42</v>
      </c>
      <c r="O179" s="59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155</v>
      </c>
      <c r="AT179" s="157" t="s">
        <v>150</v>
      </c>
      <c r="AU179" s="157" t="s">
        <v>87</v>
      </c>
      <c r="AY179" s="18" t="s">
        <v>148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85</v>
      </c>
      <c r="BK179" s="158">
        <f>ROUND(I179*H179,2)</f>
        <v>0</v>
      </c>
      <c r="BL179" s="18" t="s">
        <v>155</v>
      </c>
      <c r="BM179" s="157" t="s">
        <v>967</v>
      </c>
    </row>
    <row r="180" spans="1:65" s="2" customFormat="1" ht="24.2" customHeight="1">
      <c r="A180" s="33"/>
      <c r="B180" s="145"/>
      <c r="C180" s="146" t="s">
        <v>237</v>
      </c>
      <c r="D180" s="146" t="s">
        <v>150</v>
      </c>
      <c r="E180" s="147" t="s">
        <v>696</v>
      </c>
      <c r="F180" s="148" t="s">
        <v>697</v>
      </c>
      <c r="G180" s="149" t="s">
        <v>190</v>
      </c>
      <c r="H180" s="150">
        <v>75.448999999999998</v>
      </c>
      <c r="I180" s="151"/>
      <c r="J180" s="152">
        <f>ROUND(I180*H180,2)</f>
        <v>0</v>
      </c>
      <c r="K180" s="148" t="s">
        <v>154</v>
      </c>
      <c r="L180" s="34"/>
      <c r="M180" s="153" t="s">
        <v>1</v>
      </c>
      <c r="N180" s="154" t="s">
        <v>42</v>
      </c>
      <c r="O180" s="59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155</v>
      </c>
      <c r="AT180" s="157" t="s">
        <v>150</v>
      </c>
      <c r="AU180" s="157" t="s">
        <v>87</v>
      </c>
      <c r="AY180" s="18" t="s">
        <v>148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85</v>
      </c>
      <c r="BK180" s="158">
        <f>ROUND(I180*H180,2)</f>
        <v>0</v>
      </c>
      <c r="BL180" s="18" t="s">
        <v>155</v>
      </c>
      <c r="BM180" s="157" t="s">
        <v>968</v>
      </c>
    </row>
    <row r="181" spans="1:65" s="14" customFormat="1" ht="11.25">
      <c r="B181" s="167"/>
      <c r="D181" s="160" t="s">
        <v>157</v>
      </c>
      <c r="F181" s="169" t="s">
        <v>969</v>
      </c>
      <c r="H181" s="170">
        <v>75.448999999999998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8" t="s">
        <v>157</v>
      </c>
      <c r="AU181" s="168" t="s">
        <v>87</v>
      </c>
      <c r="AV181" s="14" t="s">
        <v>87</v>
      </c>
      <c r="AW181" s="14" t="s">
        <v>3</v>
      </c>
      <c r="AX181" s="14" t="s">
        <v>85</v>
      </c>
      <c r="AY181" s="168" t="s">
        <v>148</v>
      </c>
    </row>
    <row r="182" spans="1:65" s="2" customFormat="1" ht="24.2" customHeight="1">
      <c r="A182" s="33"/>
      <c r="B182" s="145"/>
      <c r="C182" s="146" t="s">
        <v>243</v>
      </c>
      <c r="D182" s="146" t="s">
        <v>150</v>
      </c>
      <c r="E182" s="147" t="s">
        <v>701</v>
      </c>
      <c r="F182" s="148" t="s">
        <v>970</v>
      </c>
      <c r="G182" s="149" t="s">
        <v>190</v>
      </c>
      <c r="H182" s="150">
        <v>3.9710000000000001</v>
      </c>
      <c r="I182" s="151"/>
      <c r="J182" s="152">
        <f>ROUND(I182*H182,2)</f>
        <v>0</v>
      </c>
      <c r="K182" s="148" t="s">
        <v>154</v>
      </c>
      <c r="L182" s="34"/>
      <c r="M182" s="153" t="s">
        <v>1</v>
      </c>
      <c r="N182" s="154" t="s">
        <v>42</v>
      </c>
      <c r="O182" s="59"/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155</v>
      </c>
      <c r="AT182" s="157" t="s">
        <v>150</v>
      </c>
      <c r="AU182" s="157" t="s">
        <v>87</v>
      </c>
      <c r="AY182" s="18" t="s">
        <v>148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85</v>
      </c>
      <c r="BK182" s="158">
        <f>ROUND(I182*H182,2)</f>
        <v>0</v>
      </c>
      <c r="BL182" s="18" t="s">
        <v>155</v>
      </c>
      <c r="BM182" s="157" t="s">
        <v>971</v>
      </c>
    </row>
    <row r="183" spans="1:65" s="2" customFormat="1" ht="29.25">
      <c r="A183" s="33"/>
      <c r="B183" s="34"/>
      <c r="C183" s="33"/>
      <c r="D183" s="160" t="s">
        <v>261</v>
      </c>
      <c r="E183" s="33"/>
      <c r="F183" s="193" t="s">
        <v>972</v>
      </c>
      <c r="G183" s="33"/>
      <c r="H183" s="33"/>
      <c r="I183" s="194"/>
      <c r="J183" s="33"/>
      <c r="K183" s="33"/>
      <c r="L183" s="34"/>
      <c r="M183" s="195"/>
      <c r="N183" s="196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261</v>
      </c>
      <c r="AU183" s="18" t="s">
        <v>87</v>
      </c>
    </row>
    <row r="184" spans="1:65" s="12" customFormat="1" ht="22.9" customHeight="1">
      <c r="B184" s="132"/>
      <c r="D184" s="133" t="s">
        <v>76</v>
      </c>
      <c r="E184" s="143" t="s">
        <v>704</v>
      </c>
      <c r="F184" s="143" t="s">
        <v>705</v>
      </c>
      <c r="I184" s="135"/>
      <c r="J184" s="144">
        <f>BK184</f>
        <v>0</v>
      </c>
      <c r="L184" s="132"/>
      <c r="M184" s="137"/>
      <c r="N184" s="138"/>
      <c r="O184" s="138"/>
      <c r="P184" s="139">
        <f>P185</f>
        <v>0</v>
      </c>
      <c r="Q184" s="138"/>
      <c r="R184" s="139">
        <f>R185</f>
        <v>0</v>
      </c>
      <c r="S184" s="138"/>
      <c r="T184" s="140">
        <f>T185</f>
        <v>0</v>
      </c>
      <c r="AR184" s="133" t="s">
        <v>85</v>
      </c>
      <c r="AT184" s="141" t="s">
        <v>76</v>
      </c>
      <c r="AU184" s="141" t="s">
        <v>85</v>
      </c>
      <c r="AY184" s="133" t="s">
        <v>148</v>
      </c>
      <c r="BK184" s="142">
        <f>BK185</f>
        <v>0</v>
      </c>
    </row>
    <row r="185" spans="1:65" s="2" customFormat="1" ht="16.5" customHeight="1">
      <c r="A185" s="33"/>
      <c r="B185" s="145"/>
      <c r="C185" s="146" t="s">
        <v>248</v>
      </c>
      <c r="D185" s="146" t="s">
        <v>150</v>
      </c>
      <c r="E185" s="147" t="s">
        <v>973</v>
      </c>
      <c r="F185" s="148" t="s">
        <v>974</v>
      </c>
      <c r="G185" s="149" t="s">
        <v>190</v>
      </c>
      <c r="H185" s="150">
        <v>1.008</v>
      </c>
      <c r="I185" s="151"/>
      <c r="J185" s="152">
        <f>ROUND(I185*H185,2)</f>
        <v>0</v>
      </c>
      <c r="K185" s="148" t="s">
        <v>154</v>
      </c>
      <c r="L185" s="34"/>
      <c r="M185" s="153" t="s">
        <v>1</v>
      </c>
      <c r="N185" s="154" t="s">
        <v>42</v>
      </c>
      <c r="O185" s="59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7" t="s">
        <v>155</v>
      </c>
      <c r="AT185" s="157" t="s">
        <v>150</v>
      </c>
      <c r="AU185" s="157" t="s">
        <v>87</v>
      </c>
      <c r="AY185" s="18" t="s">
        <v>148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85</v>
      </c>
      <c r="BK185" s="158">
        <f>ROUND(I185*H185,2)</f>
        <v>0</v>
      </c>
      <c r="BL185" s="18" t="s">
        <v>155</v>
      </c>
      <c r="BM185" s="157" t="s">
        <v>975</v>
      </c>
    </row>
    <row r="186" spans="1:65" s="12" customFormat="1" ht="25.9" customHeight="1">
      <c r="B186" s="132"/>
      <c r="D186" s="133" t="s">
        <v>76</v>
      </c>
      <c r="E186" s="134" t="s">
        <v>710</v>
      </c>
      <c r="F186" s="134" t="s">
        <v>711</v>
      </c>
      <c r="I186" s="135"/>
      <c r="J186" s="136">
        <f>BK186</f>
        <v>0</v>
      </c>
      <c r="L186" s="132"/>
      <c r="M186" s="137"/>
      <c r="N186" s="138"/>
      <c r="O186" s="138"/>
      <c r="P186" s="139">
        <f>P187+P200</f>
        <v>0</v>
      </c>
      <c r="Q186" s="138"/>
      <c r="R186" s="139">
        <f>R187+R200</f>
        <v>3.7949999999999998E-2</v>
      </c>
      <c r="S186" s="138"/>
      <c r="T186" s="140">
        <f>T187+T200</f>
        <v>0</v>
      </c>
      <c r="AR186" s="133" t="s">
        <v>87</v>
      </c>
      <c r="AT186" s="141" t="s">
        <v>76</v>
      </c>
      <c r="AU186" s="141" t="s">
        <v>77</v>
      </c>
      <c r="AY186" s="133" t="s">
        <v>148</v>
      </c>
      <c r="BK186" s="142">
        <f>BK187+BK200</f>
        <v>0</v>
      </c>
    </row>
    <row r="187" spans="1:65" s="12" customFormat="1" ht="22.9" customHeight="1">
      <c r="B187" s="132"/>
      <c r="D187" s="133" t="s">
        <v>76</v>
      </c>
      <c r="E187" s="143" t="s">
        <v>976</v>
      </c>
      <c r="F187" s="143" t="s">
        <v>977</v>
      </c>
      <c r="I187" s="135"/>
      <c r="J187" s="144">
        <f>BK187</f>
        <v>0</v>
      </c>
      <c r="L187" s="132"/>
      <c r="M187" s="137"/>
      <c r="N187" s="138"/>
      <c r="O187" s="138"/>
      <c r="P187" s="139">
        <f>SUM(P188:P199)</f>
        <v>0</v>
      </c>
      <c r="Q187" s="138"/>
      <c r="R187" s="139">
        <f>SUM(R188:R199)</f>
        <v>0</v>
      </c>
      <c r="S187" s="138"/>
      <c r="T187" s="140">
        <f>SUM(T188:T199)</f>
        <v>0</v>
      </c>
      <c r="AR187" s="133" t="s">
        <v>87</v>
      </c>
      <c r="AT187" s="141" t="s">
        <v>76</v>
      </c>
      <c r="AU187" s="141" t="s">
        <v>85</v>
      </c>
      <c r="AY187" s="133" t="s">
        <v>148</v>
      </c>
      <c r="BK187" s="142">
        <f>SUM(BK188:BK199)</f>
        <v>0</v>
      </c>
    </row>
    <row r="188" spans="1:65" s="2" customFormat="1" ht="21.75" customHeight="1">
      <c r="A188" s="33"/>
      <c r="B188" s="145"/>
      <c r="C188" s="146" t="s">
        <v>253</v>
      </c>
      <c r="D188" s="146" t="s">
        <v>150</v>
      </c>
      <c r="E188" s="147" t="s">
        <v>978</v>
      </c>
      <c r="F188" s="148" t="s">
        <v>979</v>
      </c>
      <c r="G188" s="149" t="s">
        <v>411</v>
      </c>
      <c r="H188" s="150">
        <v>2</v>
      </c>
      <c r="I188" s="151"/>
      <c r="J188" s="152">
        <f>ROUND(I188*H188,2)</f>
        <v>0</v>
      </c>
      <c r="K188" s="148" t="s">
        <v>678</v>
      </c>
      <c r="L188" s="34"/>
      <c r="M188" s="153" t="s">
        <v>1</v>
      </c>
      <c r="N188" s="154" t="s">
        <v>42</v>
      </c>
      <c r="O188" s="59"/>
      <c r="P188" s="155">
        <f>O188*H188</f>
        <v>0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7" t="s">
        <v>232</v>
      </c>
      <c r="AT188" s="157" t="s">
        <v>150</v>
      </c>
      <c r="AU188" s="157" t="s">
        <v>87</v>
      </c>
      <c r="AY188" s="18" t="s">
        <v>148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8" t="s">
        <v>85</v>
      </c>
      <c r="BK188" s="158">
        <f>ROUND(I188*H188,2)</f>
        <v>0</v>
      </c>
      <c r="BL188" s="18" t="s">
        <v>232</v>
      </c>
      <c r="BM188" s="157" t="s">
        <v>980</v>
      </c>
    </row>
    <row r="189" spans="1:65" s="2" customFormat="1" ht="19.5">
      <c r="A189" s="33"/>
      <c r="B189" s="34"/>
      <c r="C189" s="33"/>
      <c r="D189" s="160" t="s">
        <v>261</v>
      </c>
      <c r="E189" s="33"/>
      <c r="F189" s="193" t="s">
        <v>680</v>
      </c>
      <c r="G189" s="33"/>
      <c r="H189" s="33"/>
      <c r="I189" s="194"/>
      <c r="J189" s="33"/>
      <c r="K189" s="33"/>
      <c r="L189" s="34"/>
      <c r="M189" s="195"/>
      <c r="N189" s="196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261</v>
      </c>
      <c r="AU189" s="18" t="s">
        <v>87</v>
      </c>
    </row>
    <row r="190" spans="1:65" s="14" customFormat="1" ht="22.5">
      <c r="B190" s="167"/>
      <c r="D190" s="160" t="s">
        <v>157</v>
      </c>
      <c r="E190" s="168" t="s">
        <v>1</v>
      </c>
      <c r="F190" s="169" t="s">
        <v>981</v>
      </c>
      <c r="H190" s="170">
        <v>2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8" t="s">
        <v>157</v>
      </c>
      <c r="AU190" s="168" t="s">
        <v>87</v>
      </c>
      <c r="AV190" s="14" t="s">
        <v>87</v>
      </c>
      <c r="AW190" s="14" t="s">
        <v>32</v>
      </c>
      <c r="AX190" s="14" t="s">
        <v>85</v>
      </c>
      <c r="AY190" s="168" t="s">
        <v>148</v>
      </c>
    </row>
    <row r="191" spans="1:65" s="2" customFormat="1" ht="21.75" customHeight="1">
      <c r="A191" s="33"/>
      <c r="B191" s="145"/>
      <c r="C191" s="146" t="s">
        <v>7</v>
      </c>
      <c r="D191" s="146" t="s">
        <v>150</v>
      </c>
      <c r="E191" s="147" t="s">
        <v>982</v>
      </c>
      <c r="F191" s="148" t="s">
        <v>983</v>
      </c>
      <c r="G191" s="149" t="s">
        <v>411</v>
      </c>
      <c r="H191" s="150">
        <v>1</v>
      </c>
      <c r="I191" s="151"/>
      <c r="J191" s="152">
        <f>ROUND(I191*H191,2)</f>
        <v>0</v>
      </c>
      <c r="K191" s="148" t="s">
        <v>678</v>
      </c>
      <c r="L191" s="34"/>
      <c r="M191" s="153" t="s">
        <v>1</v>
      </c>
      <c r="N191" s="154" t="s">
        <v>42</v>
      </c>
      <c r="O191" s="59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7" t="s">
        <v>232</v>
      </c>
      <c r="AT191" s="157" t="s">
        <v>150</v>
      </c>
      <c r="AU191" s="157" t="s">
        <v>87</v>
      </c>
      <c r="AY191" s="18" t="s">
        <v>148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85</v>
      </c>
      <c r="BK191" s="158">
        <f>ROUND(I191*H191,2)</f>
        <v>0</v>
      </c>
      <c r="BL191" s="18" t="s">
        <v>232</v>
      </c>
      <c r="BM191" s="157" t="s">
        <v>984</v>
      </c>
    </row>
    <row r="192" spans="1:65" s="2" customFormat="1" ht="19.5">
      <c r="A192" s="33"/>
      <c r="B192" s="34"/>
      <c r="C192" s="33"/>
      <c r="D192" s="160" t="s">
        <v>261</v>
      </c>
      <c r="E192" s="33"/>
      <c r="F192" s="193" t="s">
        <v>680</v>
      </c>
      <c r="G192" s="33"/>
      <c r="H192" s="33"/>
      <c r="I192" s="194"/>
      <c r="J192" s="33"/>
      <c r="K192" s="33"/>
      <c r="L192" s="34"/>
      <c r="M192" s="195"/>
      <c r="N192" s="196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261</v>
      </c>
      <c r="AU192" s="18" t="s">
        <v>87</v>
      </c>
    </row>
    <row r="193" spans="1:65" s="14" customFormat="1" ht="22.5">
      <c r="B193" s="167"/>
      <c r="D193" s="160" t="s">
        <v>157</v>
      </c>
      <c r="E193" s="168" t="s">
        <v>1</v>
      </c>
      <c r="F193" s="169" t="s">
        <v>985</v>
      </c>
      <c r="H193" s="170">
        <v>1</v>
      </c>
      <c r="I193" s="171"/>
      <c r="L193" s="167"/>
      <c r="M193" s="172"/>
      <c r="N193" s="173"/>
      <c r="O193" s="173"/>
      <c r="P193" s="173"/>
      <c r="Q193" s="173"/>
      <c r="R193" s="173"/>
      <c r="S193" s="173"/>
      <c r="T193" s="174"/>
      <c r="AT193" s="168" t="s">
        <v>157</v>
      </c>
      <c r="AU193" s="168" t="s">
        <v>87</v>
      </c>
      <c r="AV193" s="14" t="s">
        <v>87</v>
      </c>
      <c r="AW193" s="14" t="s">
        <v>32</v>
      </c>
      <c r="AX193" s="14" t="s">
        <v>85</v>
      </c>
      <c r="AY193" s="168" t="s">
        <v>148</v>
      </c>
    </row>
    <row r="194" spans="1:65" s="2" customFormat="1" ht="21.75" customHeight="1">
      <c r="A194" s="33"/>
      <c r="B194" s="145"/>
      <c r="C194" s="146" t="s">
        <v>265</v>
      </c>
      <c r="D194" s="146" t="s">
        <v>150</v>
      </c>
      <c r="E194" s="147" t="s">
        <v>986</v>
      </c>
      <c r="F194" s="148" t="s">
        <v>987</v>
      </c>
      <c r="G194" s="149" t="s">
        <v>411</v>
      </c>
      <c r="H194" s="150">
        <v>1</v>
      </c>
      <c r="I194" s="151"/>
      <c r="J194" s="152">
        <f>ROUND(I194*H194,2)</f>
        <v>0</v>
      </c>
      <c r="K194" s="148" t="s">
        <v>678</v>
      </c>
      <c r="L194" s="34"/>
      <c r="M194" s="153" t="s">
        <v>1</v>
      </c>
      <c r="N194" s="154" t="s">
        <v>42</v>
      </c>
      <c r="O194" s="59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7" t="s">
        <v>232</v>
      </c>
      <c r="AT194" s="157" t="s">
        <v>150</v>
      </c>
      <c r="AU194" s="157" t="s">
        <v>87</v>
      </c>
      <c r="AY194" s="18" t="s">
        <v>148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85</v>
      </c>
      <c r="BK194" s="158">
        <f>ROUND(I194*H194,2)</f>
        <v>0</v>
      </c>
      <c r="BL194" s="18" t="s">
        <v>232</v>
      </c>
      <c r="BM194" s="157" t="s">
        <v>988</v>
      </c>
    </row>
    <row r="195" spans="1:65" s="2" customFormat="1" ht="19.5">
      <c r="A195" s="33"/>
      <c r="B195" s="34"/>
      <c r="C195" s="33"/>
      <c r="D195" s="160" t="s">
        <v>261</v>
      </c>
      <c r="E195" s="33"/>
      <c r="F195" s="193" t="s">
        <v>680</v>
      </c>
      <c r="G195" s="33"/>
      <c r="H195" s="33"/>
      <c r="I195" s="194"/>
      <c r="J195" s="33"/>
      <c r="K195" s="33"/>
      <c r="L195" s="34"/>
      <c r="M195" s="195"/>
      <c r="N195" s="196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261</v>
      </c>
      <c r="AU195" s="18" t="s">
        <v>87</v>
      </c>
    </row>
    <row r="196" spans="1:65" s="14" customFormat="1" ht="22.5">
      <c r="B196" s="167"/>
      <c r="D196" s="160" t="s">
        <v>157</v>
      </c>
      <c r="E196" s="168" t="s">
        <v>1</v>
      </c>
      <c r="F196" s="169" t="s">
        <v>985</v>
      </c>
      <c r="H196" s="170">
        <v>1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8" t="s">
        <v>157</v>
      </c>
      <c r="AU196" s="168" t="s">
        <v>87</v>
      </c>
      <c r="AV196" s="14" t="s">
        <v>87</v>
      </c>
      <c r="AW196" s="14" t="s">
        <v>32</v>
      </c>
      <c r="AX196" s="14" t="s">
        <v>85</v>
      </c>
      <c r="AY196" s="168" t="s">
        <v>148</v>
      </c>
    </row>
    <row r="197" spans="1:65" s="2" customFormat="1" ht="21.75" customHeight="1">
      <c r="A197" s="33"/>
      <c r="B197" s="145"/>
      <c r="C197" s="146" t="s">
        <v>271</v>
      </c>
      <c r="D197" s="146" t="s">
        <v>150</v>
      </c>
      <c r="E197" s="147" t="s">
        <v>989</v>
      </c>
      <c r="F197" s="148" t="s">
        <v>990</v>
      </c>
      <c r="G197" s="149" t="s">
        <v>411</v>
      </c>
      <c r="H197" s="150">
        <v>1</v>
      </c>
      <c r="I197" s="151"/>
      <c r="J197" s="152">
        <f>ROUND(I197*H197,2)</f>
        <v>0</v>
      </c>
      <c r="K197" s="148" t="s">
        <v>678</v>
      </c>
      <c r="L197" s="34"/>
      <c r="M197" s="153" t="s">
        <v>1</v>
      </c>
      <c r="N197" s="154" t="s">
        <v>42</v>
      </c>
      <c r="O197" s="59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7" t="s">
        <v>232</v>
      </c>
      <c r="AT197" s="157" t="s">
        <v>150</v>
      </c>
      <c r="AU197" s="157" t="s">
        <v>87</v>
      </c>
      <c r="AY197" s="18" t="s">
        <v>148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8" t="s">
        <v>85</v>
      </c>
      <c r="BK197" s="158">
        <f>ROUND(I197*H197,2)</f>
        <v>0</v>
      </c>
      <c r="BL197" s="18" t="s">
        <v>232</v>
      </c>
      <c r="BM197" s="157" t="s">
        <v>991</v>
      </c>
    </row>
    <row r="198" spans="1:65" s="2" customFormat="1" ht="19.5">
      <c r="A198" s="33"/>
      <c r="B198" s="34"/>
      <c r="C198" s="33"/>
      <c r="D198" s="160" t="s">
        <v>261</v>
      </c>
      <c r="E198" s="33"/>
      <c r="F198" s="193" t="s">
        <v>680</v>
      </c>
      <c r="G198" s="33"/>
      <c r="H198" s="33"/>
      <c r="I198" s="194"/>
      <c r="J198" s="33"/>
      <c r="K198" s="33"/>
      <c r="L198" s="34"/>
      <c r="M198" s="195"/>
      <c r="N198" s="196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261</v>
      </c>
      <c r="AU198" s="18" t="s">
        <v>87</v>
      </c>
    </row>
    <row r="199" spans="1:65" s="14" customFormat="1" ht="22.5">
      <c r="B199" s="167"/>
      <c r="D199" s="160" t="s">
        <v>157</v>
      </c>
      <c r="E199" s="168" t="s">
        <v>1</v>
      </c>
      <c r="F199" s="169" t="s">
        <v>985</v>
      </c>
      <c r="H199" s="170">
        <v>1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157</v>
      </c>
      <c r="AU199" s="168" t="s">
        <v>87</v>
      </c>
      <c r="AV199" s="14" t="s">
        <v>87</v>
      </c>
      <c r="AW199" s="14" t="s">
        <v>32</v>
      </c>
      <c r="AX199" s="14" t="s">
        <v>85</v>
      </c>
      <c r="AY199" s="168" t="s">
        <v>148</v>
      </c>
    </row>
    <row r="200" spans="1:65" s="12" customFormat="1" ht="22.9" customHeight="1">
      <c r="B200" s="132"/>
      <c r="D200" s="133" t="s">
        <v>76</v>
      </c>
      <c r="E200" s="143" t="s">
        <v>992</v>
      </c>
      <c r="F200" s="143" t="s">
        <v>993</v>
      </c>
      <c r="I200" s="135"/>
      <c r="J200" s="144">
        <f>BK200</f>
        <v>0</v>
      </c>
      <c r="L200" s="132"/>
      <c r="M200" s="137"/>
      <c r="N200" s="138"/>
      <c r="O200" s="138"/>
      <c r="P200" s="139">
        <f>SUM(P201:P204)</f>
        <v>0</v>
      </c>
      <c r="Q200" s="138"/>
      <c r="R200" s="139">
        <f>SUM(R201:R204)</f>
        <v>3.7949999999999998E-2</v>
      </c>
      <c r="S200" s="138"/>
      <c r="T200" s="140">
        <f>SUM(T201:T204)</f>
        <v>0</v>
      </c>
      <c r="AR200" s="133" t="s">
        <v>87</v>
      </c>
      <c r="AT200" s="141" t="s">
        <v>76</v>
      </c>
      <c r="AU200" s="141" t="s">
        <v>85</v>
      </c>
      <c r="AY200" s="133" t="s">
        <v>148</v>
      </c>
      <c r="BK200" s="142">
        <f>SUM(BK201:BK204)</f>
        <v>0</v>
      </c>
    </row>
    <row r="201" spans="1:65" s="2" customFormat="1" ht="24.2" customHeight="1">
      <c r="A201" s="33"/>
      <c r="B201" s="145"/>
      <c r="C201" s="146" t="s">
        <v>280</v>
      </c>
      <c r="D201" s="146" t="s">
        <v>150</v>
      </c>
      <c r="E201" s="147" t="s">
        <v>994</v>
      </c>
      <c r="F201" s="148" t="s">
        <v>995</v>
      </c>
      <c r="G201" s="149" t="s">
        <v>153</v>
      </c>
      <c r="H201" s="150">
        <v>82.5</v>
      </c>
      <c r="I201" s="151"/>
      <c r="J201" s="152">
        <f>ROUND(I201*H201,2)</f>
        <v>0</v>
      </c>
      <c r="K201" s="148" t="s">
        <v>154</v>
      </c>
      <c r="L201" s="34"/>
      <c r="M201" s="153" t="s">
        <v>1</v>
      </c>
      <c r="N201" s="154" t="s">
        <v>42</v>
      </c>
      <c r="O201" s="59"/>
      <c r="P201" s="155">
        <f>O201*H201</f>
        <v>0</v>
      </c>
      <c r="Q201" s="155">
        <v>2.0000000000000001E-4</v>
      </c>
      <c r="R201" s="155">
        <f>Q201*H201</f>
        <v>1.6500000000000001E-2</v>
      </c>
      <c r="S201" s="155">
        <v>0</v>
      </c>
      <c r="T201" s="15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7" t="s">
        <v>232</v>
      </c>
      <c r="AT201" s="157" t="s">
        <v>150</v>
      </c>
      <c r="AU201" s="157" t="s">
        <v>87</v>
      </c>
      <c r="AY201" s="18" t="s">
        <v>148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85</v>
      </c>
      <c r="BK201" s="158">
        <f>ROUND(I201*H201,2)</f>
        <v>0</v>
      </c>
      <c r="BL201" s="18" t="s">
        <v>232</v>
      </c>
      <c r="BM201" s="157" t="s">
        <v>996</v>
      </c>
    </row>
    <row r="202" spans="1:65" s="13" customFormat="1" ht="22.5">
      <c r="B202" s="159"/>
      <c r="D202" s="160" t="s">
        <v>157</v>
      </c>
      <c r="E202" s="161" t="s">
        <v>1</v>
      </c>
      <c r="F202" s="162" t="s">
        <v>997</v>
      </c>
      <c r="H202" s="161" t="s">
        <v>1</v>
      </c>
      <c r="I202" s="163"/>
      <c r="L202" s="159"/>
      <c r="M202" s="164"/>
      <c r="N202" s="165"/>
      <c r="O202" s="165"/>
      <c r="P202" s="165"/>
      <c r="Q202" s="165"/>
      <c r="R202" s="165"/>
      <c r="S202" s="165"/>
      <c r="T202" s="166"/>
      <c r="AT202" s="161" t="s">
        <v>157</v>
      </c>
      <c r="AU202" s="161" t="s">
        <v>87</v>
      </c>
      <c r="AV202" s="13" t="s">
        <v>85</v>
      </c>
      <c r="AW202" s="13" t="s">
        <v>32</v>
      </c>
      <c r="AX202" s="13" t="s">
        <v>77</v>
      </c>
      <c r="AY202" s="161" t="s">
        <v>148</v>
      </c>
    </row>
    <row r="203" spans="1:65" s="14" customFormat="1" ht="11.25">
      <c r="B203" s="167"/>
      <c r="D203" s="160" t="s">
        <v>157</v>
      </c>
      <c r="E203" s="168" t="s">
        <v>1</v>
      </c>
      <c r="F203" s="169" t="s">
        <v>998</v>
      </c>
      <c r="H203" s="170">
        <v>82.5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8" t="s">
        <v>157</v>
      </c>
      <c r="AU203" s="168" t="s">
        <v>87</v>
      </c>
      <c r="AV203" s="14" t="s">
        <v>87</v>
      </c>
      <c r="AW203" s="14" t="s">
        <v>32</v>
      </c>
      <c r="AX203" s="14" t="s">
        <v>85</v>
      </c>
      <c r="AY203" s="168" t="s">
        <v>148</v>
      </c>
    </row>
    <row r="204" spans="1:65" s="2" customFormat="1" ht="33" customHeight="1">
      <c r="A204" s="33"/>
      <c r="B204" s="145"/>
      <c r="C204" s="146" t="s">
        <v>285</v>
      </c>
      <c r="D204" s="146" t="s">
        <v>150</v>
      </c>
      <c r="E204" s="147" t="s">
        <v>999</v>
      </c>
      <c r="F204" s="148" t="s">
        <v>1000</v>
      </c>
      <c r="G204" s="149" t="s">
        <v>153</v>
      </c>
      <c r="H204" s="150">
        <v>82.5</v>
      </c>
      <c r="I204" s="151"/>
      <c r="J204" s="152">
        <f>ROUND(I204*H204,2)</f>
        <v>0</v>
      </c>
      <c r="K204" s="148" t="s">
        <v>154</v>
      </c>
      <c r="L204" s="34"/>
      <c r="M204" s="208" t="s">
        <v>1</v>
      </c>
      <c r="N204" s="209" t="s">
        <v>42</v>
      </c>
      <c r="O204" s="210"/>
      <c r="P204" s="211">
        <f>O204*H204</f>
        <v>0</v>
      </c>
      <c r="Q204" s="211">
        <v>2.5999999999999998E-4</v>
      </c>
      <c r="R204" s="211">
        <f>Q204*H204</f>
        <v>2.1449999999999997E-2</v>
      </c>
      <c r="S204" s="211">
        <v>0</v>
      </c>
      <c r="T204" s="21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232</v>
      </c>
      <c r="AT204" s="157" t="s">
        <v>150</v>
      </c>
      <c r="AU204" s="157" t="s">
        <v>87</v>
      </c>
      <c r="AY204" s="18" t="s">
        <v>148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85</v>
      </c>
      <c r="BK204" s="158">
        <f>ROUND(I204*H204,2)</f>
        <v>0</v>
      </c>
      <c r="BL204" s="18" t="s">
        <v>232</v>
      </c>
      <c r="BM204" s="157" t="s">
        <v>1001</v>
      </c>
    </row>
    <row r="205" spans="1:65" s="2" customFormat="1" ht="6.95" customHeight="1">
      <c r="A205" s="33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34"/>
      <c r="M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</row>
  </sheetData>
  <autoFilter ref="C123:K204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2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98</v>
      </c>
      <c r="L4" s="21"/>
      <c r="M4" s="95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3" t="str">
        <f>'Rekapitulace stavby'!K6</f>
        <v>Revitalizace centra dětí a mládeže Kostelec nad Orlicí</v>
      </c>
      <c r="F7" s="264"/>
      <c r="G7" s="264"/>
      <c r="H7" s="26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1002</v>
      </c>
      <c r="F9" s="265"/>
      <c r="G9" s="265"/>
      <c r="H9" s="26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9. 9. 2021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6" t="str">
        <f>'Rekapitulace stavby'!E14</f>
        <v>Vyplň údaj</v>
      </c>
      <c r="F18" s="227"/>
      <c r="G18" s="227"/>
      <c r="H18" s="227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02.5" customHeight="1">
      <c r="A27" s="96"/>
      <c r="B27" s="97"/>
      <c r="C27" s="96"/>
      <c r="D27" s="96"/>
      <c r="E27" s="232" t="s">
        <v>112</v>
      </c>
      <c r="F27" s="232"/>
      <c r="G27" s="232"/>
      <c r="H27" s="232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ROUND((SUM(BE117:BE129)),  2)</f>
        <v>0</v>
      </c>
      <c r="G33" s="33"/>
      <c r="H33" s="33"/>
      <c r="I33" s="102">
        <v>0.21</v>
      </c>
      <c r="J33" s="101">
        <f>ROUND(((SUM(BE117:BE129))*I33),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ROUND((SUM(BF117:BF129)),  2)</f>
        <v>0</v>
      </c>
      <c r="G34" s="33"/>
      <c r="H34" s="33"/>
      <c r="I34" s="102">
        <v>0.15</v>
      </c>
      <c r="J34" s="101">
        <f>ROUND(((SUM(BF117:BF129))*I34),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ROUND((SUM(BG117:BG129)),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ROUND((SUM(BH117:BH129)),  2)</f>
        <v>0</v>
      </c>
      <c r="G36" s="33"/>
      <c r="H36" s="33"/>
      <c r="I36" s="102">
        <v>0.15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ROUND((SUM(BI117:BI129)),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3" t="str">
        <f>E7</f>
        <v>Revitalizace centra dětí a mládeže Kostelec nad Orlicí</v>
      </c>
      <c r="F85" s="264"/>
      <c r="G85" s="264"/>
      <c r="H85" s="26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VRN - Vedlejší rozpočtové náklady</v>
      </c>
      <c r="F87" s="265"/>
      <c r="G87" s="265"/>
      <c r="H87" s="26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Palackého náměstí 38</v>
      </c>
      <c r="G89" s="33"/>
      <c r="H89" s="33"/>
      <c r="I89" s="28" t="s">
        <v>22</v>
      </c>
      <c r="J89" s="56" t="str">
        <f>IF(J12="","",J12)</f>
        <v>9. 9. 2021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Město Kostelec nad Orlicí</v>
      </c>
      <c r="G91" s="33"/>
      <c r="H91" s="33"/>
      <c r="I91" s="28" t="s">
        <v>30</v>
      </c>
      <c r="J91" s="31" t="str">
        <f>E21</f>
        <v>OBCHODNÍ PROJEKT HRADEC KRÁLOVÉ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114</v>
      </c>
      <c r="D94" s="103"/>
      <c r="E94" s="103"/>
      <c r="F94" s="103"/>
      <c r="G94" s="103"/>
      <c r="H94" s="103"/>
      <c r="I94" s="103"/>
      <c r="J94" s="112" t="s">
        <v>115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116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117</v>
      </c>
    </row>
    <row r="97" spans="1:31" s="9" customFormat="1" ht="24.95" customHeight="1">
      <c r="B97" s="114"/>
      <c r="D97" s="115" t="s">
        <v>1002</v>
      </c>
      <c r="E97" s="116"/>
      <c r="F97" s="116"/>
      <c r="G97" s="116"/>
      <c r="H97" s="116"/>
      <c r="I97" s="116"/>
      <c r="J97" s="117">
        <f>J118</f>
        <v>0</v>
      </c>
      <c r="L97" s="114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133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63" t="str">
        <f>E7</f>
        <v>Revitalizace centra dětí a mládeže Kostelec nad Orlicí</v>
      </c>
      <c r="F107" s="264"/>
      <c r="G107" s="264"/>
      <c r="H107" s="264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107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3" t="str">
        <f>E9</f>
        <v>VRN - Vedlejší rozpočtové náklady</v>
      </c>
      <c r="F109" s="265"/>
      <c r="G109" s="265"/>
      <c r="H109" s="265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>Palackého náměstí 38</v>
      </c>
      <c r="G111" s="33"/>
      <c r="H111" s="33"/>
      <c r="I111" s="28" t="s">
        <v>22</v>
      </c>
      <c r="J111" s="56" t="str">
        <f>IF(J12="","",J12)</f>
        <v>9. 9. 2021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40.15" customHeight="1">
      <c r="A113" s="33"/>
      <c r="B113" s="34"/>
      <c r="C113" s="28" t="s">
        <v>24</v>
      </c>
      <c r="D113" s="33"/>
      <c r="E113" s="33"/>
      <c r="F113" s="26" t="str">
        <f>E15</f>
        <v>Město Kostelec nad Orlicí</v>
      </c>
      <c r="G113" s="33"/>
      <c r="H113" s="33"/>
      <c r="I113" s="28" t="s">
        <v>30</v>
      </c>
      <c r="J113" s="31" t="str">
        <f>E21</f>
        <v>OBCHODNÍ PROJEKT HRADEC KRÁLOVÉ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28</v>
      </c>
      <c r="D114" s="33"/>
      <c r="E114" s="33"/>
      <c r="F114" s="26" t="str">
        <f>IF(E18="","",E18)</f>
        <v>Vyplň údaj</v>
      </c>
      <c r="G114" s="33"/>
      <c r="H114" s="33"/>
      <c r="I114" s="28" t="s">
        <v>33</v>
      </c>
      <c r="J114" s="31" t="str">
        <f>E24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2"/>
      <c r="B116" s="123"/>
      <c r="C116" s="124" t="s">
        <v>134</v>
      </c>
      <c r="D116" s="125" t="s">
        <v>62</v>
      </c>
      <c r="E116" s="125" t="s">
        <v>58</v>
      </c>
      <c r="F116" s="125" t="s">
        <v>59</v>
      </c>
      <c r="G116" s="125" t="s">
        <v>135</v>
      </c>
      <c r="H116" s="125" t="s">
        <v>136</v>
      </c>
      <c r="I116" s="125" t="s">
        <v>137</v>
      </c>
      <c r="J116" s="125" t="s">
        <v>115</v>
      </c>
      <c r="K116" s="126" t="s">
        <v>138</v>
      </c>
      <c r="L116" s="127"/>
      <c r="M116" s="63" t="s">
        <v>1</v>
      </c>
      <c r="N116" s="64" t="s">
        <v>41</v>
      </c>
      <c r="O116" s="64" t="s">
        <v>139</v>
      </c>
      <c r="P116" s="64" t="s">
        <v>140</v>
      </c>
      <c r="Q116" s="64" t="s">
        <v>141</v>
      </c>
      <c r="R116" s="64" t="s">
        <v>142</v>
      </c>
      <c r="S116" s="64" t="s">
        <v>143</v>
      </c>
      <c r="T116" s="65" t="s">
        <v>144</v>
      </c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</row>
    <row r="117" spans="1:65" s="2" customFormat="1" ht="22.9" customHeight="1">
      <c r="A117" s="33"/>
      <c r="B117" s="34"/>
      <c r="C117" s="70" t="s">
        <v>145</v>
      </c>
      <c r="D117" s="33"/>
      <c r="E117" s="33"/>
      <c r="F117" s="33"/>
      <c r="G117" s="33"/>
      <c r="H117" s="33"/>
      <c r="I117" s="33"/>
      <c r="J117" s="128">
        <f>BK117</f>
        <v>0</v>
      </c>
      <c r="K117" s="33"/>
      <c r="L117" s="34"/>
      <c r="M117" s="66"/>
      <c r="N117" s="57"/>
      <c r="O117" s="67"/>
      <c r="P117" s="129">
        <f>P118</f>
        <v>0</v>
      </c>
      <c r="Q117" s="67"/>
      <c r="R117" s="129">
        <f>R118</f>
        <v>0</v>
      </c>
      <c r="S117" s="67"/>
      <c r="T117" s="130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76</v>
      </c>
      <c r="AU117" s="18" t="s">
        <v>117</v>
      </c>
      <c r="BK117" s="131">
        <f>BK118</f>
        <v>0</v>
      </c>
    </row>
    <row r="118" spans="1:65" s="12" customFormat="1" ht="25.9" customHeight="1">
      <c r="B118" s="132"/>
      <c r="D118" s="133" t="s">
        <v>76</v>
      </c>
      <c r="E118" s="134" t="s">
        <v>91</v>
      </c>
      <c r="F118" s="134" t="s">
        <v>92</v>
      </c>
      <c r="I118" s="135"/>
      <c r="J118" s="136">
        <f>BK118</f>
        <v>0</v>
      </c>
      <c r="L118" s="132"/>
      <c r="M118" s="137"/>
      <c r="N118" s="138"/>
      <c r="O118" s="138"/>
      <c r="P118" s="139">
        <f>SUM(P119:P129)</f>
        <v>0</v>
      </c>
      <c r="Q118" s="138"/>
      <c r="R118" s="139">
        <f>SUM(R119:R129)</f>
        <v>0</v>
      </c>
      <c r="S118" s="138"/>
      <c r="T118" s="140">
        <f>SUM(T119:T129)</f>
        <v>0</v>
      </c>
      <c r="AR118" s="133" t="s">
        <v>175</v>
      </c>
      <c r="AT118" s="141" t="s">
        <v>76</v>
      </c>
      <c r="AU118" s="141" t="s">
        <v>77</v>
      </c>
      <c r="AY118" s="133" t="s">
        <v>148</v>
      </c>
      <c r="BK118" s="142">
        <f>SUM(BK119:BK129)</f>
        <v>0</v>
      </c>
    </row>
    <row r="119" spans="1:65" s="2" customFormat="1" ht="16.5" customHeight="1">
      <c r="A119" s="33"/>
      <c r="B119" s="145"/>
      <c r="C119" s="146" t="s">
        <v>85</v>
      </c>
      <c r="D119" s="146" t="s">
        <v>150</v>
      </c>
      <c r="E119" s="147" t="s">
        <v>1003</v>
      </c>
      <c r="F119" s="148" t="s">
        <v>1004</v>
      </c>
      <c r="G119" s="149" t="s">
        <v>1005</v>
      </c>
      <c r="H119" s="150">
        <v>1</v>
      </c>
      <c r="I119" s="151"/>
      <c r="J119" s="152">
        <f>ROUND(I119*H119,2)</f>
        <v>0</v>
      </c>
      <c r="K119" s="148" t="s">
        <v>154</v>
      </c>
      <c r="L119" s="34"/>
      <c r="M119" s="153" t="s">
        <v>1</v>
      </c>
      <c r="N119" s="154" t="s">
        <v>42</v>
      </c>
      <c r="O119" s="59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7" t="s">
        <v>1006</v>
      </c>
      <c r="AT119" s="157" t="s">
        <v>150</v>
      </c>
      <c r="AU119" s="157" t="s">
        <v>85</v>
      </c>
      <c r="AY119" s="18" t="s">
        <v>148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8" t="s">
        <v>85</v>
      </c>
      <c r="BK119" s="158">
        <f>ROUND(I119*H119,2)</f>
        <v>0</v>
      </c>
      <c r="BL119" s="18" t="s">
        <v>1006</v>
      </c>
      <c r="BM119" s="157" t="s">
        <v>1007</v>
      </c>
    </row>
    <row r="120" spans="1:65" s="2" customFormat="1" ht="16.5" customHeight="1">
      <c r="A120" s="33"/>
      <c r="B120" s="145"/>
      <c r="C120" s="146" t="s">
        <v>87</v>
      </c>
      <c r="D120" s="146" t="s">
        <v>150</v>
      </c>
      <c r="E120" s="147" t="s">
        <v>1008</v>
      </c>
      <c r="F120" s="148" t="s">
        <v>1009</v>
      </c>
      <c r="G120" s="149" t="s">
        <v>1005</v>
      </c>
      <c r="H120" s="150">
        <v>1</v>
      </c>
      <c r="I120" s="151"/>
      <c r="J120" s="152">
        <f>ROUND(I120*H120,2)</f>
        <v>0</v>
      </c>
      <c r="K120" s="148" t="s">
        <v>154</v>
      </c>
      <c r="L120" s="34"/>
      <c r="M120" s="153" t="s">
        <v>1</v>
      </c>
      <c r="N120" s="154" t="s">
        <v>42</v>
      </c>
      <c r="O120" s="59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57" t="s">
        <v>1006</v>
      </c>
      <c r="AT120" s="157" t="s">
        <v>150</v>
      </c>
      <c r="AU120" s="157" t="s">
        <v>85</v>
      </c>
      <c r="AY120" s="18" t="s">
        <v>148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8" t="s">
        <v>85</v>
      </c>
      <c r="BK120" s="158">
        <f>ROUND(I120*H120,2)</f>
        <v>0</v>
      </c>
      <c r="BL120" s="18" t="s">
        <v>1006</v>
      </c>
      <c r="BM120" s="157" t="s">
        <v>1010</v>
      </c>
    </row>
    <row r="121" spans="1:65" s="2" customFormat="1" ht="16.5" customHeight="1">
      <c r="A121" s="33"/>
      <c r="B121" s="145"/>
      <c r="C121" s="146" t="s">
        <v>164</v>
      </c>
      <c r="D121" s="146" t="s">
        <v>150</v>
      </c>
      <c r="E121" s="147" t="s">
        <v>1011</v>
      </c>
      <c r="F121" s="148" t="s">
        <v>1012</v>
      </c>
      <c r="G121" s="149" t="s">
        <v>1005</v>
      </c>
      <c r="H121" s="150">
        <v>1</v>
      </c>
      <c r="I121" s="151"/>
      <c r="J121" s="152">
        <f>ROUND(I121*H121,2)</f>
        <v>0</v>
      </c>
      <c r="K121" s="148" t="s">
        <v>154</v>
      </c>
      <c r="L121" s="34"/>
      <c r="M121" s="153" t="s">
        <v>1</v>
      </c>
      <c r="N121" s="154" t="s">
        <v>42</v>
      </c>
      <c r="O121" s="59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7" t="s">
        <v>1006</v>
      </c>
      <c r="AT121" s="157" t="s">
        <v>150</v>
      </c>
      <c r="AU121" s="157" t="s">
        <v>85</v>
      </c>
      <c r="AY121" s="18" t="s">
        <v>148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8" t="s">
        <v>85</v>
      </c>
      <c r="BK121" s="158">
        <f>ROUND(I121*H121,2)</f>
        <v>0</v>
      </c>
      <c r="BL121" s="18" t="s">
        <v>1006</v>
      </c>
      <c r="BM121" s="157" t="s">
        <v>1013</v>
      </c>
    </row>
    <row r="122" spans="1:65" s="2" customFormat="1" ht="29.25">
      <c r="A122" s="33"/>
      <c r="B122" s="34"/>
      <c r="C122" s="33"/>
      <c r="D122" s="160" t="s">
        <v>261</v>
      </c>
      <c r="E122" s="33"/>
      <c r="F122" s="193" t="s">
        <v>1014</v>
      </c>
      <c r="G122" s="33"/>
      <c r="H122" s="33"/>
      <c r="I122" s="194"/>
      <c r="J122" s="33"/>
      <c r="K122" s="33"/>
      <c r="L122" s="34"/>
      <c r="M122" s="195"/>
      <c r="N122" s="196"/>
      <c r="O122" s="59"/>
      <c r="P122" s="59"/>
      <c r="Q122" s="59"/>
      <c r="R122" s="59"/>
      <c r="S122" s="59"/>
      <c r="T122" s="60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261</v>
      </c>
      <c r="AU122" s="18" t="s">
        <v>85</v>
      </c>
    </row>
    <row r="123" spans="1:65" s="2" customFormat="1" ht="16.5" customHeight="1">
      <c r="A123" s="33"/>
      <c r="B123" s="145"/>
      <c r="C123" s="146" t="s">
        <v>155</v>
      </c>
      <c r="D123" s="146" t="s">
        <v>150</v>
      </c>
      <c r="E123" s="147" t="s">
        <v>1015</v>
      </c>
      <c r="F123" s="148" t="s">
        <v>1016</v>
      </c>
      <c r="G123" s="149" t="s">
        <v>1005</v>
      </c>
      <c r="H123" s="150">
        <v>1</v>
      </c>
      <c r="I123" s="151"/>
      <c r="J123" s="152">
        <f>ROUND(I123*H123,2)</f>
        <v>0</v>
      </c>
      <c r="K123" s="148" t="s">
        <v>154</v>
      </c>
      <c r="L123" s="34"/>
      <c r="M123" s="153" t="s">
        <v>1</v>
      </c>
      <c r="N123" s="154" t="s">
        <v>42</v>
      </c>
      <c r="O123" s="59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1006</v>
      </c>
      <c r="AT123" s="157" t="s">
        <v>150</v>
      </c>
      <c r="AU123" s="157" t="s">
        <v>85</v>
      </c>
      <c r="AY123" s="18" t="s">
        <v>148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8" t="s">
        <v>85</v>
      </c>
      <c r="BK123" s="158">
        <f>ROUND(I123*H123,2)</f>
        <v>0</v>
      </c>
      <c r="BL123" s="18" t="s">
        <v>1006</v>
      </c>
      <c r="BM123" s="157" t="s">
        <v>1017</v>
      </c>
    </row>
    <row r="124" spans="1:65" s="2" customFormat="1" ht="16.5" customHeight="1">
      <c r="A124" s="33"/>
      <c r="B124" s="145"/>
      <c r="C124" s="146" t="s">
        <v>175</v>
      </c>
      <c r="D124" s="146" t="s">
        <v>150</v>
      </c>
      <c r="E124" s="147" t="s">
        <v>1018</v>
      </c>
      <c r="F124" s="148" t="s">
        <v>1019</v>
      </c>
      <c r="G124" s="149" t="s">
        <v>1005</v>
      </c>
      <c r="H124" s="150">
        <v>1</v>
      </c>
      <c r="I124" s="151"/>
      <c r="J124" s="152">
        <f>ROUND(I124*H124,2)</f>
        <v>0</v>
      </c>
      <c r="K124" s="148" t="s">
        <v>154</v>
      </c>
      <c r="L124" s="34"/>
      <c r="M124" s="153" t="s">
        <v>1</v>
      </c>
      <c r="N124" s="154" t="s">
        <v>42</v>
      </c>
      <c r="O124" s="59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7" t="s">
        <v>1006</v>
      </c>
      <c r="AT124" s="157" t="s">
        <v>150</v>
      </c>
      <c r="AU124" s="157" t="s">
        <v>85</v>
      </c>
      <c r="AY124" s="18" t="s">
        <v>148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8" t="s">
        <v>85</v>
      </c>
      <c r="BK124" s="158">
        <f>ROUND(I124*H124,2)</f>
        <v>0</v>
      </c>
      <c r="BL124" s="18" t="s">
        <v>1006</v>
      </c>
      <c r="BM124" s="157" t="s">
        <v>1020</v>
      </c>
    </row>
    <row r="125" spans="1:65" s="2" customFormat="1" ht="16.5" customHeight="1">
      <c r="A125" s="33"/>
      <c r="B125" s="145"/>
      <c r="C125" s="146" t="s">
        <v>180</v>
      </c>
      <c r="D125" s="146" t="s">
        <v>150</v>
      </c>
      <c r="E125" s="147" t="s">
        <v>1021</v>
      </c>
      <c r="F125" s="148" t="s">
        <v>1022</v>
      </c>
      <c r="G125" s="149" t="s">
        <v>1005</v>
      </c>
      <c r="H125" s="150">
        <v>1</v>
      </c>
      <c r="I125" s="151"/>
      <c r="J125" s="152">
        <f>ROUND(I125*H125,2)</f>
        <v>0</v>
      </c>
      <c r="K125" s="148" t="s">
        <v>154</v>
      </c>
      <c r="L125" s="34"/>
      <c r="M125" s="153" t="s">
        <v>1</v>
      </c>
      <c r="N125" s="154" t="s">
        <v>42</v>
      </c>
      <c r="O125" s="59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1006</v>
      </c>
      <c r="AT125" s="157" t="s">
        <v>150</v>
      </c>
      <c r="AU125" s="157" t="s">
        <v>85</v>
      </c>
      <c r="AY125" s="18" t="s">
        <v>148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8" t="s">
        <v>85</v>
      </c>
      <c r="BK125" s="158">
        <f>ROUND(I125*H125,2)</f>
        <v>0</v>
      </c>
      <c r="BL125" s="18" t="s">
        <v>1006</v>
      </c>
      <c r="BM125" s="157" t="s">
        <v>1023</v>
      </c>
    </row>
    <row r="126" spans="1:65" s="2" customFormat="1" ht="16.5" customHeight="1">
      <c r="A126" s="33"/>
      <c r="B126" s="145"/>
      <c r="C126" s="146" t="s">
        <v>186</v>
      </c>
      <c r="D126" s="146" t="s">
        <v>150</v>
      </c>
      <c r="E126" s="147" t="s">
        <v>1024</v>
      </c>
      <c r="F126" s="148" t="s">
        <v>1025</v>
      </c>
      <c r="G126" s="149" t="s">
        <v>1005</v>
      </c>
      <c r="H126" s="150">
        <v>1</v>
      </c>
      <c r="I126" s="151"/>
      <c r="J126" s="152">
        <f>ROUND(I126*H126,2)</f>
        <v>0</v>
      </c>
      <c r="K126" s="148" t="s">
        <v>1026</v>
      </c>
      <c r="L126" s="34"/>
      <c r="M126" s="153" t="s">
        <v>1</v>
      </c>
      <c r="N126" s="154" t="s">
        <v>42</v>
      </c>
      <c r="O126" s="59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1006</v>
      </c>
      <c r="AT126" s="157" t="s">
        <v>150</v>
      </c>
      <c r="AU126" s="157" t="s">
        <v>85</v>
      </c>
      <c r="AY126" s="18" t="s">
        <v>148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8" t="s">
        <v>85</v>
      </c>
      <c r="BK126" s="158">
        <f>ROUND(I126*H126,2)</f>
        <v>0</v>
      </c>
      <c r="BL126" s="18" t="s">
        <v>1006</v>
      </c>
      <c r="BM126" s="157" t="s">
        <v>1027</v>
      </c>
    </row>
    <row r="127" spans="1:65" s="2" customFormat="1" ht="29.25">
      <c r="A127" s="33"/>
      <c r="B127" s="34"/>
      <c r="C127" s="33"/>
      <c r="D127" s="160" t="s">
        <v>261</v>
      </c>
      <c r="E127" s="33"/>
      <c r="F127" s="193" t="s">
        <v>1028</v>
      </c>
      <c r="G127" s="33"/>
      <c r="H127" s="33"/>
      <c r="I127" s="194"/>
      <c r="J127" s="33"/>
      <c r="K127" s="33"/>
      <c r="L127" s="34"/>
      <c r="M127" s="195"/>
      <c r="N127" s="196"/>
      <c r="O127" s="59"/>
      <c r="P127" s="59"/>
      <c r="Q127" s="59"/>
      <c r="R127" s="59"/>
      <c r="S127" s="59"/>
      <c r="T127" s="60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261</v>
      </c>
      <c r="AU127" s="18" t="s">
        <v>85</v>
      </c>
    </row>
    <row r="128" spans="1:65" s="2" customFormat="1" ht="16.5" customHeight="1">
      <c r="A128" s="33"/>
      <c r="B128" s="145"/>
      <c r="C128" s="146" t="s">
        <v>191</v>
      </c>
      <c r="D128" s="146" t="s">
        <v>150</v>
      </c>
      <c r="E128" s="147" t="s">
        <v>1029</v>
      </c>
      <c r="F128" s="148" t="s">
        <v>1030</v>
      </c>
      <c r="G128" s="149" t="s">
        <v>1005</v>
      </c>
      <c r="H128" s="150">
        <v>1</v>
      </c>
      <c r="I128" s="151"/>
      <c r="J128" s="152">
        <f>ROUND(I128*H128,2)</f>
        <v>0</v>
      </c>
      <c r="K128" s="148" t="s">
        <v>1026</v>
      </c>
      <c r="L128" s="34"/>
      <c r="M128" s="153" t="s">
        <v>1</v>
      </c>
      <c r="N128" s="154" t="s">
        <v>42</v>
      </c>
      <c r="O128" s="59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1006</v>
      </c>
      <c r="AT128" s="157" t="s">
        <v>150</v>
      </c>
      <c r="AU128" s="157" t="s">
        <v>85</v>
      </c>
      <c r="AY128" s="18" t="s">
        <v>148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8" t="s">
        <v>85</v>
      </c>
      <c r="BK128" s="158">
        <f>ROUND(I128*H128,2)</f>
        <v>0</v>
      </c>
      <c r="BL128" s="18" t="s">
        <v>1006</v>
      </c>
      <c r="BM128" s="157" t="s">
        <v>1031</v>
      </c>
    </row>
    <row r="129" spans="1:47" s="2" customFormat="1" ht="29.25">
      <c r="A129" s="33"/>
      <c r="B129" s="34"/>
      <c r="C129" s="33"/>
      <c r="D129" s="160" t="s">
        <v>261</v>
      </c>
      <c r="E129" s="33"/>
      <c r="F129" s="193" t="s">
        <v>1032</v>
      </c>
      <c r="G129" s="33"/>
      <c r="H129" s="33"/>
      <c r="I129" s="194"/>
      <c r="J129" s="33"/>
      <c r="K129" s="33"/>
      <c r="L129" s="34"/>
      <c r="M129" s="213"/>
      <c r="N129" s="214"/>
      <c r="O129" s="210"/>
      <c r="P129" s="210"/>
      <c r="Q129" s="210"/>
      <c r="R129" s="210"/>
      <c r="S129" s="210"/>
      <c r="T129" s="21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261</v>
      </c>
      <c r="AU129" s="18" t="s">
        <v>85</v>
      </c>
    </row>
    <row r="130" spans="1:47" s="2" customFormat="1" ht="6.95" customHeight="1">
      <c r="A130" s="33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34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autoFilter ref="C116:K129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1033</v>
      </c>
      <c r="H4" s="21"/>
    </row>
    <row r="5" spans="1:8" s="1" customFormat="1" ht="12" customHeight="1">
      <c r="B5" s="21"/>
      <c r="C5" s="25" t="s">
        <v>13</v>
      </c>
      <c r="D5" s="232" t="s">
        <v>14</v>
      </c>
      <c r="E5" s="228"/>
      <c r="F5" s="228"/>
      <c r="H5" s="21"/>
    </row>
    <row r="6" spans="1:8" s="1" customFormat="1" ht="36.950000000000003" customHeight="1">
      <c r="B6" s="21"/>
      <c r="C6" s="27" t="s">
        <v>16</v>
      </c>
      <c r="D6" s="229" t="s">
        <v>17</v>
      </c>
      <c r="E6" s="228"/>
      <c r="F6" s="228"/>
      <c r="H6" s="21"/>
    </row>
    <row r="7" spans="1:8" s="1" customFormat="1" ht="16.5" customHeight="1">
      <c r="B7" s="21"/>
      <c r="C7" s="28" t="s">
        <v>22</v>
      </c>
      <c r="D7" s="56" t="str">
        <f>'Rekapitulace stavby'!AN8</f>
        <v>9. 9. 2021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2"/>
      <c r="B9" s="123"/>
      <c r="C9" s="124" t="s">
        <v>58</v>
      </c>
      <c r="D9" s="125" t="s">
        <v>59</v>
      </c>
      <c r="E9" s="125" t="s">
        <v>135</v>
      </c>
      <c r="F9" s="126" t="s">
        <v>1034</v>
      </c>
      <c r="G9" s="122"/>
      <c r="H9" s="123"/>
    </row>
    <row r="10" spans="1:8" s="2" customFormat="1" ht="26.45" customHeight="1">
      <c r="A10" s="33"/>
      <c r="B10" s="34"/>
      <c r="C10" s="216" t="s">
        <v>1035</v>
      </c>
      <c r="D10" s="216" t="s">
        <v>83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17" t="s">
        <v>94</v>
      </c>
      <c r="D11" s="218" t="s">
        <v>1</v>
      </c>
      <c r="E11" s="219" t="s">
        <v>1</v>
      </c>
      <c r="F11" s="220">
        <v>239</v>
      </c>
      <c r="G11" s="33"/>
      <c r="H11" s="34"/>
    </row>
    <row r="12" spans="1:8" s="2" customFormat="1" ht="16.899999999999999" customHeight="1">
      <c r="A12" s="33"/>
      <c r="B12" s="34"/>
      <c r="C12" s="221" t="s">
        <v>1</v>
      </c>
      <c r="D12" s="221" t="s">
        <v>108</v>
      </c>
      <c r="E12" s="18" t="s">
        <v>1</v>
      </c>
      <c r="F12" s="222">
        <v>239</v>
      </c>
      <c r="G12" s="33"/>
      <c r="H12" s="34"/>
    </row>
    <row r="13" spans="1:8" s="2" customFormat="1" ht="16.899999999999999" customHeight="1">
      <c r="A13" s="33"/>
      <c r="B13" s="34"/>
      <c r="C13" s="221" t="s">
        <v>94</v>
      </c>
      <c r="D13" s="221" t="s">
        <v>444</v>
      </c>
      <c r="E13" s="18" t="s">
        <v>1</v>
      </c>
      <c r="F13" s="222">
        <v>239</v>
      </c>
      <c r="G13" s="33"/>
      <c r="H13" s="34"/>
    </row>
    <row r="14" spans="1:8" s="2" customFormat="1" ht="16.899999999999999" customHeight="1">
      <c r="A14" s="33"/>
      <c r="B14" s="34"/>
      <c r="C14" s="223" t="s">
        <v>1036</v>
      </c>
      <c r="D14" s="33"/>
      <c r="E14" s="33"/>
      <c r="F14" s="33"/>
      <c r="G14" s="33"/>
      <c r="H14" s="34"/>
    </row>
    <row r="15" spans="1:8" s="2" customFormat="1" ht="16.899999999999999" customHeight="1">
      <c r="A15" s="33"/>
      <c r="B15" s="34"/>
      <c r="C15" s="221" t="s">
        <v>431</v>
      </c>
      <c r="D15" s="221" t="s">
        <v>432</v>
      </c>
      <c r="E15" s="18" t="s">
        <v>235</v>
      </c>
      <c r="F15" s="222">
        <v>565.99</v>
      </c>
      <c r="G15" s="33"/>
      <c r="H15" s="34"/>
    </row>
    <row r="16" spans="1:8" s="2" customFormat="1" ht="16.899999999999999" customHeight="1">
      <c r="A16" s="33"/>
      <c r="B16" s="34"/>
      <c r="C16" s="221" t="s">
        <v>446</v>
      </c>
      <c r="D16" s="221" t="s">
        <v>447</v>
      </c>
      <c r="E16" s="18" t="s">
        <v>235</v>
      </c>
      <c r="F16" s="222">
        <v>262.89999999999998</v>
      </c>
      <c r="G16" s="33"/>
      <c r="H16" s="34"/>
    </row>
    <row r="17" spans="1:8" s="2" customFormat="1" ht="16.899999999999999" customHeight="1">
      <c r="A17" s="33"/>
      <c r="B17" s="34"/>
      <c r="C17" s="217" t="s">
        <v>1037</v>
      </c>
      <c r="D17" s="218" t="s">
        <v>1</v>
      </c>
      <c r="E17" s="219" t="s">
        <v>1</v>
      </c>
      <c r="F17" s="220">
        <v>2.04</v>
      </c>
      <c r="G17" s="33"/>
      <c r="H17" s="34"/>
    </row>
    <row r="18" spans="1:8" s="2" customFormat="1" ht="16.899999999999999" customHeight="1">
      <c r="A18" s="33"/>
      <c r="B18" s="34"/>
      <c r="C18" s="217" t="s">
        <v>1038</v>
      </c>
      <c r="D18" s="218" t="s">
        <v>1</v>
      </c>
      <c r="E18" s="219" t="s">
        <v>1</v>
      </c>
      <c r="F18" s="220">
        <v>0</v>
      </c>
      <c r="G18" s="33"/>
      <c r="H18" s="34"/>
    </row>
    <row r="19" spans="1:8" s="2" customFormat="1" ht="16.899999999999999" customHeight="1">
      <c r="A19" s="33"/>
      <c r="B19" s="34"/>
      <c r="C19" s="217" t="s">
        <v>1039</v>
      </c>
      <c r="D19" s="218" t="s">
        <v>1</v>
      </c>
      <c r="E19" s="219" t="s">
        <v>1</v>
      </c>
      <c r="F19" s="220">
        <v>170.24</v>
      </c>
      <c r="G19" s="33"/>
      <c r="H19" s="34"/>
    </row>
    <row r="20" spans="1:8" s="2" customFormat="1" ht="16.899999999999999" customHeight="1">
      <c r="A20" s="33"/>
      <c r="B20" s="34"/>
      <c r="C20" s="217" t="s">
        <v>96</v>
      </c>
      <c r="D20" s="218" t="s">
        <v>1</v>
      </c>
      <c r="E20" s="219" t="s">
        <v>1</v>
      </c>
      <c r="F20" s="220">
        <v>720</v>
      </c>
      <c r="G20" s="33"/>
      <c r="H20" s="34"/>
    </row>
    <row r="21" spans="1:8" s="2" customFormat="1" ht="16.899999999999999" customHeight="1">
      <c r="A21" s="33"/>
      <c r="B21" s="34"/>
      <c r="C21" s="221" t="s">
        <v>1</v>
      </c>
      <c r="D21" s="221" t="s">
        <v>594</v>
      </c>
      <c r="E21" s="18" t="s">
        <v>1</v>
      </c>
      <c r="F21" s="222">
        <v>0</v>
      </c>
      <c r="G21" s="33"/>
      <c r="H21" s="34"/>
    </row>
    <row r="22" spans="1:8" s="2" customFormat="1" ht="16.899999999999999" customHeight="1">
      <c r="A22" s="33"/>
      <c r="B22" s="34"/>
      <c r="C22" s="221" t="s">
        <v>1</v>
      </c>
      <c r="D22" s="221" t="s">
        <v>595</v>
      </c>
      <c r="E22" s="18" t="s">
        <v>1</v>
      </c>
      <c r="F22" s="222">
        <v>192</v>
      </c>
      <c r="G22" s="33"/>
      <c r="H22" s="34"/>
    </row>
    <row r="23" spans="1:8" s="2" customFormat="1" ht="16.899999999999999" customHeight="1">
      <c r="A23" s="33"/>
      <c r="B23" s="34"/>
      <c r="C23" s="221" t="s">
        <v>1</v>
      </c>
      <c r="D23" s="221" t="s">
        <v>596</v>
      </c>
      <c r="E23" s="18" t="s">
        <v>1</v>
      </c>
      <c r="F23" s="222">
        <v>128</v>
      </c>
      <c r="G23" s="33"/>
      <c r="H23" s="34"/>
    </row>
    <row r="24" spans="1:8" s="2" customFormat="1" ht="16.899999999999999" customHeight="1">
      <c r="A24" s="33"/>
      <c r="B24" s="34"/>
      <c r="C24" s="221" t="s">
        <v>1</v>
      </c>
      <c r="D24" s="221" t="s">
        <v>597</v>
      </c>
      <c r="E24" s="18" t="s">
        <v>1</v>
      </c>
      <c r="F24" s="222">
        <v>272</v>
      </c>
      <c r="G24" s="33"/>
      <c r="H24" s="34"/>
    </row>
    <row r="25" spans="1:8" s="2" customFormat="1" ht="16.899999999999999" customHeight="1">
      <c r="A25" s="33"/>
      <c r="B25" s="34"/>
      <c r="C25" s="221" t="s">
        <v>1</v>
      </c>
      <c r="D25" s="221" t="s">
        <v>596</v>
      </c>
      <c r="E25" s="18" t="s">
        <v>1</v>
      </c>
      <c r="F25" s="222">
        <v>128</v>
      </c>
      <c r="G25" s="33"/>
      <c r="H25" s="34"/>
    </row>
    <row r="26" spans="1:8" s="2" customFormat="1" ht="16.899999999999999" customHeight="1">
      <c r="A26" s="33"/>
      <c r="B26" s="34"/>
      <c r="C26" s="221" t="s">
        <v>96</v>
      </c>
      <c r="D26" s="221" t="s">
        <v>160</v>
      </c>
      <c r="E26" s="18" t="s">
        <v>1</v>
      </c>
      <c r="F26" s="222">
        <v>720</v>
      </c>
      <c r="G26" s="33"/>
      <c r="H26" s="34"/>
    </row>
    <row r="27" spans="1:8" s="2" customFormat="1" ht="16.899999999999999" customHeight="1">
      <c r="A27" s="33"/>
      <c r="B27" s="34"/>
      <c r="C27" s="223" t="s">
        <v>1036</v>
      </c>
      <c r="D27" s="33"/>
      <c r="E27" s="33"/>
      <c r="F27" s="33"/>
      <c r="G27" s="33"/>
      <c r="H27" s="34"/>
    </row>
    <row r="28" spans="1:8" s="2" customFormat="1" ht="22.5">
      <c r="A28" s="33"/>
      <c r="B28" s="34"/>
      <c r="C28" s="221" t="s">
        <v>591</v>
      </c>
      <c r="D28" s="221" t="s">
        <v>592</v>
      </c>
      <c r="E28" s="18" t="s">
        <v>153</v>
      </c>
      <c r="F28" s="222">
        <v>720</v>
      </c>
      <c r="G28" s="33"/>
      <c r="H28" s="34"/>
    </row>
    <row r="29" spans="1:8" s="2" customFormat="1" ht="22.5">
      <c r="A29" s="33"/>
      <c r="B29" s="34"/>
      <c r="C29" s="221" t="s">
        <v>599</v>
      </c>
      <c r="D29" s="221" t="s">
        <v>600</v>
      </c>
      <c r="E29" s="18" t="s">
        <v>153</v>
      </c>
      <c r="F29" s="222">
        <v>86400</v>
      </c>
      <c r="G29" s="33"/>
      <c r="H29" s="34"/>
    </row>
    <row r="30" spans="1:8" s="2" customFormat="1" ht="22.5">
      <c r="A30" s="33"/>
      <c r="B30" s="34"/>
      <c r="C30" s="221" t="s">
        <v>604</v>
      </c>
      <c r="D30" s="221" t="s">
        <v>605</v>
      </c>
      <c r="E30" s="18" t="s">
        <v>153</v>
      </c>
      <c r="F30" s="222">
        <v>720</v>
      </c>
      <c r="G30" s="33"/>
      <c r="H30" s="34"/>
    </row>
    <row r="31" spans="1:8" s="2" customFormat="1" ht="16.899999999999999" customHeight="1">
      <c r="A31" s="33"/>
      <c r="B31" s="34"/>
      <c r="C31" s="221" t="s">
        <v>608</v>
      </c>
      <c r="D31" s="221" t="s">
        <v>609</v>
      </c>
      <c r="E31" s="18" t="s">
        <v>153</v>
      </c>
      <c r="F31" s="222">
        <v>720</v>
      </c>
      <c r="G31" s="33"/>
      <c r="H31" s="34"/>
    </row>
    <row r="32" spans="1:8" s="2" customFormat="1" ht="16.899999999999999" customHeight="1">
      <c r="A32" s="33"/>
      <c r="B32" s="34"/>
      <c r="C32" s="221" t="s">
        <v>612</v>
      </c>
      <c r="D32" s="221" t="s">
        <v>613</v>
      </c>
      <c r="E32" s="18" t="s">
        <v>153</v>
      </c>
      <c r="F32" s="222">
        <v>86400</v>
      </c>
      <c r="G32" s="33"/>
      <c r="H32" s="34"/>
    </row>
    <row r="33" spans="1:8" s="2" customFormat="1" ht="16.899999999999999" customHeight="1">
      <c r="A33" s="33"/>
      <c r="B33" s="34"/>
      <c r="C33" s="221" t="s">
        <v>616</v>
      </c>
      <c r="D33" s="221" t="s">
        <v>617</v>
      </c>
      <c r="E33" s="18" t="s">
        <v>153</v>
      </c>
      <c r="F33" s="222">
        <v>720</v>
      </c>
      <c r="G33" s="33"/>
      <c r="H33" s="34"/>
    </row>
    <row r="34" spans="1:8" s="2" customFormat="1" ht="16.899999999999999" customHeight="1">
      <c r="A34" s="33"/>
      <c r="B34" s="34"/>
      <c r="C34" s="217" t="s">
        <v>1040</v>
      </c>
      <c r="D34" s="218" t="s">
        <v>1</v>
      </c>
      <c r="E34" s="219" t="s">
        <v>1</v>
      </c>
      <c r="F34" s="220">
        <v>0</v>
      </c>
      <c r="G34" s="33"/>
      <c r="H34" s="34"/>
    </row>
    <row r="35" spans="1:8" s="2" customFormat="1" ht="16.899999999999999" customHeight="1">
      <c r="A35" s="33"/>
      <c r="B35" s="34"/>
      <c r="C35" s="217" t="s">
        <v>99</v>
      </c>
      <c r="D35" s="218" t="s">
        <v>1</v>
      </c>
      <c r="E35" s="219" t="s">
        <v>1</v>
      </c>
      <c r="F35" s="220">
        <v>87.97</v>
      </c>
      <c r="G35" s="33"/>
      <c r="H35" s="34"/>
    </row>
    <row r="36" spans="1:8" s="2" customFormat="1" ht="16.899999999999999" customHeight="1">
      <c r="A36" s="33"/>
      <c r="B36" s="34"/>
      <c r="C36" s="221" t="s">
        <v>1</v>
      </c>
      <c r="D36" s="221" t="s">
        <v>101</v>
      </c>
      <c r="E36" s="18" t="s">
        <v>1</v>
      </c>
      <c r="F36" s="222">
        <v>56.77</v>
      </c>
      <c r="G36" s="33"/>
      <c r="H36" s="34"/>
    </row>
    <row r="37" spans="1:8" s="2" customFormat="1" ht="16.899999999999999" customHeight="1">
      <c r="A37" s="33"/>
      <c r="B37" s="34"/>
      <c r="C37" s="221" t="s">
        <v>1</v>
      </c>
      <c r="D37" s="221" t="s">
        <v>442</v>
      </c>
      <c r="E37" s="18" t="s">
        <v>1</v>
      </c>
      <c r="F37" s="222">
        <v>31.2</v>
      </c>
      <c r="G37" s="33"/>
      <c r="H37" s="34"/>
    </row>
    <row r="38" spans="1:8" s="2" customFormat="1" ht="16.899999999999999" customHeight="1">
      <c r="A38" s="33"/>
      <c r="B38" s="34"/>
      <c r="C38" s="221" t="s">
        <v>99</v>
      </c>
      <c r="D38" s="221" t="s">
        <v>443</v>
      </c>
      <c r="E38" s="18" t="s">
        <v>1</v>
      </c>
      <c r="F38" s="222">
        <v>87.97</v>
      </c>
      <c r="G38" s="33"/>
      <c r="H38" s="34"/>
    </row>
    <row r="39" spans="1:8" s="2" customFormat="1" ht="16.899999999999999" customHeight="1">
      <c r="A39" s="33"/>
      <c r="B39" s="34"/>
      <c r="C39" s="223" t="s">
        <v>1036</v>
      </c>
      <c r="D39" s="33"/>
      <c r="E39" s="33"/>
      <c r="F39" s="33"/>
      <c r="G39" s="33"/>
      <c r="H39" s="34"/>
    </row>
    <row r="40" spans="1:8" s="2" customFormat="1" ht="16.899999999999999" customHeight="1">
      <c r="A40" s="33"/>
      <c r="B40" s="34"/>
      <c r="C40" s="221" t="s">
        <v>431</v>
      </c>
      <c r="D40" s="221" t="s">
        <v>432</v>
      </c>
      <c r="E40" s="18" t="s">
        <v>235</v>
      </c>
      <c r="F40" s="222">
        <v>565.99</v>
      </c>
      <c r="G40" s="33"/>
      <c r="H40" s="34"/>
    </row>
    <row r="41" spans="1:8" s="2" customFormat="1" ht="16.899999999999999" customHeight="1">
      <c r="A41" s="33"/>
      <c r="B41" s="34"/>
      <c r="C41" s="221" t="s">
        <v>461</v>
      </c>
      <c r="D41" s="221" t="s">
        <v>462</v>
      </c>
      <c r="E41" s="18" t="s">
        <v>235</v>
      </c>
      <c r="F41" s="222">
        <v>96.766999999999996</v>
      </c>
      <c r="G41" s="33"/>
      <c r="H41" s="34"/>
    </row>
    <row r="42" spans="1:8" s="2" customFormat="1" ht="16.899999999999999" customHeight="1">
      <c r="A42" s="33"/>
      <c r="B42" s="34"/>
      <c r="C42" s="217" t="s">
        <v>1041</v>
      </c>
      <c r="D42" s="218" t="s">
        <v>1</v>
      </c>
      <c r="E42" s="219" t="s">
        <v>1</v>
      </c>
      <c r="F42" s="220">
        <v>214.488</v>
      </c>
      <c r="G42" s="33"/>
      <c r="H42" s="34"/>
    </row>
    <row r="43" spans="1:8" s="2" customFormat="1" ht="16.899999999999999" customHeight="1">
      <c r="A43" s="33"/>
      <c r="B43" s="34"/>
      <c r="C43" s="217" t="s">
        <v>101</v>
      </c>
      <c r="D43" s="218" t="s">
        <v>1</v>
      </c>
      <c r="E43" s="219" t="s">
        <v>1</v>
      </c>
      <c r="F43" s="220">
        <v>56.77</v>
      </c>
      <c r="G43" s="33"/>
      <c r="H43" s="34"/>
    </row>
    <row r="44" spans="1:8" s="2" customFormat="1" ht="16.899999999999999" customHeight="1">
      <c r="A44" s="33"/>
      <c r="B44" s="34"/>
      <c r="C44" s="221" t="s">
        <v>1</v>
      </c>
      <c r="D44" s="221" t="s">
        <v>387</v>
      </c>
      <c r="E44" s="18" t="s">
        <v>1</v>
      </c>
      <c r="F44" s="222">
        <v>0</v>
      </c>
      <c r="G44" s="33"/>
      <c r="H44" s="34"/>
    </row>
    <row r="45" spans="1:8" s="2" customFormat="1" ht="16.899999999999999" customHeight="1">
      <c r="A45" s="33"/>
      <c r="B45" s="34"/>
      <c r="C45" s="221" t="s">
        <v>1</v>
      </c>
      <c r="D45" s="221" t="s">
        <v>388</v>
      </c>
      <c r="E45" s="18" t="s">
        <v>1</v>
      </c>
      <c r="F45" s="222">
        <v>0</v>
      </c>
      <c r="G45" s="33"/>
      <c r="H45" s="34"/>
    </row>
    <row r="46" spans="1:8" s="2" customFormat="1" ht="16.899999999999999" customHeight="1">
      <c r="A46" s="33"/>
      <c r="B46" s="34"/>
      <c r="C46" s="221" t="s">
        <v>1</v>
      </c>
      <c r="D46" s="221" t="s">
        <v>389</v>
      </c>
      <c r="E46" s="18" t="s">
        <v>1</v>
      </c>
      <c r="F46" s="222">
        <v>8.4</v>
      </c>
      <c r="G46" s="33"/>
      <c r="H46" s="34"/>
    </row>
    <row r="47" spans="1:8" s="2" customFormat="1" ht="16.899999999999999" customHeight="1">
      <c r="A47" s="33"/>
      <c r="B47" s="34"/>
      <c r="C47" s="221" t="s">
        <v>1</v>
      </c>
      <c r="D47" s="221" t="s">
        <v>390</v>
      </c>
      <c r="E47" s="18" t="s">
        <v>1</v>
      </c>
      <c r="F47" s="222">
        <v>4.3</v>
      </c>
      <c r="G47" s="33"/>
      <c r="H47" s="34"/>
    </row>
    <row r="48" spans="1:8" s="2" customFormat="1" ht="16.899999999999999" customHeight="1">
      <c r="A48" s="33"/>
      <c r="B48" s="34"/>
      <c r="C48" s="221" t="s">
        <v>1</v>
      </c>
      <c r="D48" s="221" t="s">
        <v>391</v>
      </c>
      <c r="E48" s="18" t="s">
        <v>1</v>
      </c>
      <c r="F48" s="222">
        <v>0</v>
      </c>
      <c r="G48" s="33"/>
      <c r="H48" s="34"/>
    </row>
    <row r="49" spans="1:8" s="2" customFormat="1" ht="16.899999999999999" customHeight="1">
      <c r="A49" s="33"/>
      <c r="B49" s="34"/>
      <c r="C49" s="221" t="s">
        <v>1</v>
      </c>
      <c r="D49" s="221" t="s">
        <v>392</v>
      </c>
      <c r="E49" s="18" t="s">
        <v>1</v>
      </c>
      <c r="F49" s="222">
        <v>6.05</v>
      </c>
      <c r="G49" s="33"/>
      <c r="H49" s="34"/>
    </row>
    <row r="50" spans="1:8" s="2" customFormat="1" ht="16.899999999999999" customHeight="1">
      <c r="A50" s="33"/>
      <c r="B50" s="34"/>
      <c r="C50" s="221" t="s">
        <v>1</v>
      </c>
      <c r="D50" s="221" t="s">
        <v>393</v>
      </c>
      <c r="E50" s="18" t="s">
        <v>1</v>
      </c>
      <c r="F50" s="222">
        <v>0</v>
      </c>
      <c r="G50" s="33"/>
      <c r="H50" s="34"/>
    </row>
    <row r="51" spans="1:8" s="2" customFormat="1" ht="16.899999999999999" customHeight="1">
      <c r="A51" s="33"/>
      <c r="B51" s="34"/>
      <c r="C51" s="221" t="s">
        <v>1</v>
      </c>
      <c r="D51" s="221" t="s">
        <v>394</v>
      </c>
      <c r="E51" s="18" t="s">
        <v>1</v>
      </c>
      <c r="F51" s="222">
        <v>30.8</v>
      </c>
      <c r="G51" s="33"/>
      <c r="H51" s="34"/>
    </row>
    <row r="52" spans="1:8" s="2" customFormat="1" ht="16.899999999999999" customHeight="1">
      <c r="A52" s="33"/>
      <c r="B52" s="34"/>
      <c r="C52" s="221" t="s">
        <v>1</v>
      </c>
      <c r="D52" s="221" t="s">
        <v>395</v>
      </c>
      <c r="E52" s="18" t="s">
        <v>1</v>
      </c>
      <c r="F52" s="222">
        <v>0</v>
      </c>
      <c r="G52" s="33"/>
      <c r="H52" s="34"/>
    </row>
    <row r="53" spans="1:8" s="2" customFormat="1" ht="16.899999999999999" customHeight="1">
      <c r="A53" s="33"/>
      <c r="B53" s="34"/>
      <c r="C53" s="221" t="s">
        <v>1</v>
      </c>
      <c r="D53" s="221" t="s">
        <v>396</v>
      </c>
      <c r="E53" s="18" t="s">
        <v>1</v>
      </c>
      <c r="F53" s="222">
        <v>7.22</v>
      </c>
      <c r="G53" s="33"/>
      <c r="H53" s="34"/>
    </row>
    <row r="54" spans="1:8" s="2" customFormat="1" ht="16.899999999999999" customHeight="1">
      <c r="A54" s="33"/>
      <c r="B54" s="34"/>
      <c r="C54" s="221" t="s">
        <v>101</v>
      </c>
      <c r="D54" s="221" t="s">
        <v>160</v>
      </c>
      <c r="E54" s="18" t="s">
        <v>1</v>
      </c>
      <c r="F54" s="222">
        <v>56.77</v>
      </c>
      <c r="G54" s="33"/>
      <c r="H54" s="34"/>
    </row>
    <row r="55" spans="1:8" s="2" customFormat="1" ht="16.899999999999999" customHeight="1">
      <c r="A55" s="33"/>
      <c r="B55" s="34"/>
      <c r="C55" s="223" t="s">
        <v>1036</v>
      </c>
      <c r="D55" s="33"/>
      <c r="E55" s="33"/>
      <c r="F55" s="33"/>
      <c r="G55" s="33"/>
      <c r="H55" s="34"/>
    </row>
    <row r="56" spans="1:8" s="2" customFormat="1" ht="22.5">
      <c r="A56" s="33"/>
      <c r="B56" s="34"/>
      <c r="C56" s="221" t="s">
        <v>354</v>
      </c>
      <c r="D56" s="221" t="s">
        <v>355</v>
      </c>
      <c r="E56" s="18" t="s">
        <v>235</v>
      </c>
      <c r="F56" s="222">
        <v>295.77</v>
      </c>
      <c r="G56" s="33"/>
      <c r="H56" s="34"/>
    </row>
    <row r="57" spans="1:8" s="2" customFormat="1" ht="16.899999999999999" customHeight="1">
      <c r="A57" s="33"/>
      <c r="B57" s="34"/>
      <c r="C57" s="221" t="s">
        <v>431</v>
      </c>
      <c r="D57" s="221" t="s">
        <v>432</v>
      </c>
      <c r="E57" s="18" t="s">
        <v>235</v>
      </c>
      <c r="F57" s="222">
        <v>565.99</v>
      </c>
      <c r="G57" s="33"/>
      <c r="H57" s="34"/>
    </row>
    <row r="58" spans="1:8" s="2" customFormat="1" ht="16.899999999999999" customHeight="1">
      <c r="A58" s="33"/>
      <c r="B58" s="34"/>
      <c r="C58" s="221" t="s">
        <v>788</v>
      </c>
      <c r="D58" s="221" t="s">
        <v>789</v>
      </c>
      <c r="E58" s="18" t="s">
        <v>235</v>
      </c>
      <c r="F58" s="222">
        <v>56.77</v>
      </c>
      <c r="G58" s="33"/>
      <c r="H58" s="34"/>
    </row>
    <row r="59" spans="1:8" s="2" customFormat="1" ht="16.899999999999999" customHeight="1">
      <c r="A59" s="33"/>
      <c r="B59" s="34"/>
      <c r="C59" s="221" t="s">
        <v>404</v>
      </c>
      <c r="D59" s="221" t="s">
        <v>405</v>
      </c>
      <c r="E59" s="18" t="s">
        <v>153</v>
      </c>
      <c r="F59" s="222">
        <v>24.978999999999999</v>
      </c>
      <c r="G59" s="33"/>
      <c r="H59" s="34"/>
    </row>
    <row r="60" spans="1:8" s="2" customFormat="1" ht="16.899999999999999" customHeight="1">
      <c r="A60" s="33"/>
      <c r="B60" s="34"/>
      <c r="C60" s="217" t="s">
        <v>1042</v>
      </c>
      <c r="D60" s="218" t="s">
        <v>1</v>
      </c>
      <c r="E60" s="219" t="s">
        <v>153</v>
      </c>
      <c r="F60" s="220">
        <v>190.24</v>
      </c>
      <c r="G60" s="33"/>
      <c r="H60" s="34"/>
    </row>
    <row r="61" spans="1:8" s="2" customFormat="1" ht="16.899999999999999" customHeight="1">
      <c r="A61" s="33"/>
      <c r="B61" s="34"/>
      <c r="C61" s="217" t="s">
        <v>103</v>
      </c>
      <c r="D61" s="218" t="s">
        <v>1</v>
      </c>
      <c r="E61" s="219" t="s">
        <v>1</v>
      </c>
      <c r="F61" s="220">
        <v>153.22</v>
      </c>
      <c r="G61" s="33"/>
      <c r="H61" s="34"/>
    </row>
    <row r="62" spans="1:8" s="2" customFormat="1" ht="16.899999999999999" customHeight="1">
      <c r="A62" s="33"/>
      <c r="B62" s="34"/>
      <c r="C62" s="221" t="s">
        <v>1</v>
      </c>
      <c r="D62" s="221" t="s">
        <v>437</v>
      </c>
      <c r="E62" s="18" t="s">
        <v>1</v>
      </c>
      <c r="F62" s="222">
        <v>56.77</v>
      </c>
      <c r="G62" s="33"/>
      <c r="H62" s="34"/>
    </row>
    <row r="63" spans="1:8" s="2" customFormat="1" ht="16.899999999999999" customHeight="1">
      <c r="A63" s="33"/>
      <c r="B63" s="34"/>
      <c r="C63" s="221" t="s">
        <v>1</v>
      </c>
      <c r="D63" s="221" t="s">
        <v>438</v>
      </c>
      <c r="E63" s="18" t="s">
        <v>1</v>
      </c>
      <c r="F63" s="222">
        <v>4.8499999999999996</v>
      </c>
      <c r="G63" s="33"/>
      <c r="H63" s="34"/>
    </row>
    <row r="64" spans="1:8" s="2" customFormat="1" ht="16.899999999999999" customHeight="1">
      <c r="A64" s="33"/>
      <c r="B64" s="34"/>
      <c r="C64" s="221" t="s">
        <v>1</v>
      </c>
      <c r="D64" s="221" t="s">
        <v>439</v>
      </c>
      <c r="E64" s="18" t="s">
        <v>1</v>
      </c>
      <c r="F64" s="222">
        <v>0</v>
      </c>
      <c r="G64" s="33"/>
      <c r="H64" s="34"/>
    </row>
    <row r="65" spans="1:8" s="2" customFormat="1" ht="16.899999999999999" customHeight="1">
      <c r="A65" s="33"/>
      <c r="B65" s="34"/>
      <c r="C65" s="221" t="s">
        <v>1</v>
      </c>
      <c r="D65" s="221" t="s">
        <v>440</v>
      </c>
      <c r="E65" s="18" t="s">
        <v>1</v>
      </c>
      <c r="F65" s="222">
        <v>91.6</v>
      </c>
      <c r="G65" s="33"/>
      <c r="H65" s="34"/>
    </row>
    <row r="66" spans="1:8" s="2" customFormat="1" ht="16.899999999999999" customHeight="1">
      <c r="A66" s="33"/>
      <c r="B66" s="34"/>
      <c r="C66" s="221" t="s">
        <v>103</v>
      </c>
      <c r="D66" s="221" t="s">
        <v>441</v>
      </c>
      <c r="E66" s="18" t="s">
        <v>1</v>
      </c>
      <c r="F66" s="222">
        <v>153.22</v>
      </c>
      <c r="G66" s="33"/>
      <c r="H66" s="34"/>
    </row>
    <row r="67" spans="1:8" s="2" customFormat="1" ht="16.899999999999999" customHeight="1">
      <c r="A67" s="33"/>
      <c r="B67" s="34"/>
      <c r="C67" s="223" t="s">
        <v>1036</v>
      </c>
      <c r="D67" s="33"/>
      <c r="E67" s="33"/>
      <c r="F67" s="33"/>
      <c r="G67" s="33"/>
      <c r="H67" s="34"/>
    </row>
    <row r="68" spans="1:8" s="2" customFormat="1" ht="16.899999999999999" customHeight="1">
      <c r="A68" s="33"/>
      <c r="B68" s="34"/>
      <c r="C68" s="221" t="s">
        <v>431</v>
      </c>
      <c r="D68" s="221" t="s">
        <v>432</v>
      </c>
      <c r="E68" s="18" t="s">
        <v>235</v>
      </c>
      <c r="F68" s="222">
        <v>565.99</v>
      </c>
      <c r="G68" s="33"/>
      <c r="H68" s="34"/>
    </row>
    <row r="69" spans="1:8" s="2" customFormat="1" ht="16.899999999999999" customHeight="1">
      <c r="A69" s="33"/>
      <c r="B69" s="34"/>
      <c r="C69" s="221" t="s">
        <v>456</v>
      </c>
      <c r="D69" s="221" t="s">
        <v>457</v>
      </c>
      <c r="E69" s="18" t="s">
        <v>235</v>
      </c>
      <c r="F69" s="222">
        <v>168.542</v>
      </c>
      <c r="G69" s="33"/>
      <c r="H69" s="34"/>
    </row>
    <row r="70" spans="1:8" s="2" customFormat="1" ht="16.899999999999999" customHeight="1">
      <c r="A70" s="33"/>
      <c r="B70" s="34"/>
      <c r="C70" s="217" t="s">
        <v>105</v>
      </c>
      <c r="D70" s="218" t="s">
        <v>1</v>
      </c>
      <c r="E70" s="219" t="s">
        <v>1</v>
      </c>
      <c r="F70" s="220">
        <v>85.8</v>
      </c>
      <c r="G70" s="33"/>
      <c r="H70" s="34"/>
    </row>
    <row r="71" spans="1:8" s="2" customFormat="1" ht="16.899999999999999" customHeight="1">
      <c r="A71" s="33"/>
      <c r="B71" s="34"/>
      <c r="C71" s="221" t="s">
        <v>1</v>
      </c>
      <c r="D71" s="221" t="s">
        <v>434</v>
      </c>
      <c r="E71" s="18" t="s">
        <v>1</v>
      </c>
      <c r="F71" s="222">
        <v>0</v>
      </c>
      <c r="G71" s="33"/>
      <c r="H71" s="34"/>
    </row>
    <row r="72" spans="1:8" s="2" customFormat="1" ht="16.899999999999999" customHeight="1">
      <c r="A72" s="33"/>
      <c r="B72" s="34"/>
      <c r="C72" s="221" t="s">
        <v>1</v>
      </c>
      <c r="D72" s="221" t="s">
        <v>435</v>
      </c>
      <c r="E72" s="18" t="s">
        <v>1</v>
      </c>
      <c r="F72" s="222">
        <v>85.8</v>
      </c>
      <c r="G72" s="33"/>
      <c r="H72" s="34"/>
    </row>
    <row r="73" spans="1:8" s="2" customFormat="1" ht="16.899999999999999" customHeight="1">
      <c r="A73" s="33"/>
      <c r="B73" s="34"/>
      <c r="C73" s="221" t="s">
        <v>105</v>
      </c>
      <c r="D73" s="221" t="s">
        <v>436</v>
      </c>
      <c r="E73" s="18" t="s">
        <v>1</v>
      </c>
      <c r="F73" s="222">
        <v>85.8</v>
      </c>
      <c r="G73" s="33"/>
      <c r="H73" s="34"/>
    </row>
    <row r="74" spans="1:8" s="2" customFormat="1" ht="16.899999999999999" customHeight="1">
      <c r="A74" s="33"/>
      <c r="B74" s="34"/>
      <c r="C74" s="223" t="s">
        <v>1036</v>
      </c>
      <c r="D74" s="33"/>
      <c r="E74" s="33"/>
      <c r="F74" s="33"/>
      <c r="G74" s="33"/>
      <c r="H74" s="34"/>
    </row>
    <row r="75" spans="1:8" s="2" customFormat="1" ht="16.899999999999999" customHeight="1">
      <c r="A75" s="33"/>
      <c r="B75" s="34"/>
      <c r="C75" s="221" t="s">
        <v>431</v>
      </c>
      <c r="D75" s="221" t="s">
        <v>432</v>
      </c>
      <c r="E75" s="18" t="s">
        <v>235</v>
      </c>
      <c r="F75" s="222">
        <v>565.99</v>
      </c>
      <c r="G75" s="33"/>
      <c r="H75" s="34"/>
    </row>
    <row r="76" spans="1:8" s="2" customFormat="1" ht="16.899999999999999" customHeight="1">
      <c r="A76" s="33"/>
      <c r="B76" s="34"/>
      <c r="C76" s="221" t="s">
        <v>451</v>
      </c>
      <c r="D76" s="221" t="s">
        <v>452</v>
      </c>
      <c r="E76" s="18" t="s">
        <v>235</v>
      </c>
      <c r="F76" s="222">
        <v>94.38</v>
      </c>
      <c r="G76" s="33"/>
      <c r="H76" s="34"/>
    </row>
    <row r="77" spans="1:8" s="2" customFormat="1" ht="16.899999999999999" customHeight="1">
      <c r="A77" s="33"/>
      <c r="B77" s="34"/>
      <c r="C77" s="217" t="s">
        <v>1043</v>
      </c>
      <c r="D77" s="218" t="s">
        <v>1</v>
      </c>
      <c r="E77" s="219" t="s">
        <v>1</v>
      </c>
      <c r="F77" s="220">
        <v>1056</v>
      </c>
      <c r="G77" s="33"/>
      <c r="H77" s="34"/>
    </row>
    <row r="78" spans="1:8" s="2" customFormat="1" ht="16.899999999999999" customHeight="1">
      <c r="A78" s="33"/>
      <c r="B78" s="34"/>
      <c r="C78" s="217" t="s">
        <v>108</v>
      </c>
      <c r="D78" s="218" t="s">
        <v>1</v>
      </c>
      <c r="E78" s="219" t="s">
        <v>1</v>
      </c>
      <c r="F78" s="220">
        <v>239</v>
      </c>
      <c r="G78" s="33"/>
      <c r="H78" s="34"/>
    </row>
    <row r="79" spans="1:8" s="2" customFormat="1" ht="16.899999999999999" customHeight="1">
      <c r="A79" s="33"/>
      <c r="B79" s="34"/>
      <c r="C79" s="221" t="s">
        <v>1</v>
      </c>
      <c r="D79" s="221" t="s">
        <v>357</v>
      </c>
      <c r="E79" s="18" t="s">
        <v>1</v>
      </c>
      <c r="F79" s="222">
        <v>0</v>
      </c>
      <c r="G79" s="33"/>
      <c r="H79" s="34"/>
    </row>
    <row r="80" spans="1:8" s="2" customFormat="1" ht="16.899999999999999" customHeight="1">
      <c r="A80" s="33"/>
      <c r="B80" s="34"/>
      <c r="C80" s="221" t="s">
        <v>1</v>
      </c>
      <c r="D80" s="221" t="s">
        <v>358</v>
      </c>
      <c r="E80" s="18" t="s">
        <v>1</v>
      </c>
      <c r="F80" s="222">
        <v>0</v>
      </c>
      <c r="G80" s="33"/>
      <c r="H80" s="34"/>
    </row>
    <row r="81" spans="1:8" s="2" customFormat="1" ht="16.899999999999999" customHeight="1">
      <c r="A81" s="33"/>
      <c r="B81" s="34"/>
      <c r="C81" s="221" t="s">
        <v>1</v>
      </c>
      <c r="D81" s="221" t="s">
        <v>359</v>
      </c>
      <c r="E81" s="18" t="s">
        <v>1</v>
      </c>
      <c r="F81" s="222">
        <v>37.200000000000003</v>
      </c>
      <c r="G81" s="33"/>
      <c r="H81" s="34"/>
    </row>
    <row r="82" spans="1:8" s="2" customFormat="1" ht="16.899999999999999" customHeight="1">
      <c r="A82" s="33"/>
      <c r="B82" s="34"/>
      <c r="C82" s="221" t="s">
        <v>1</v>
      </c>
      <c r="D82" s="221" t="s">
        <v>360</v>
      </c>
      <c r="E82" s="18" t="s">
        <v>1</v>
      </c>
      <c r="F82" s="222">
        <v>3.2</v>
      </c>
      <c r="G82" s="33"/>
      <c r="H82" s="34"/>
    </row>
    <row r="83" spans="1:8" s="2" customFormat="1" ht="16.899999999999999" customHeight="1">
      <c r="A83" s="33"/>
      <c r="B83" s="34"/>
      <c r="C83" s="221" t="s">
        <v>1</v>
      </c>
      <c r="D83" s="221" t="s">
        <v>361</v>
      </c>
      <c r="E83" s="18" t="s">
        <v>1</v>
      </c>
      <c r="F83" s="222">
        <v>7.6</v>
      </c>
      <c r="G83" s="33"/>
      <c r="H83" s="34"/>
    </row>
    <row r="84" spans="1:8" s="2" customFormat="1" ht="16.899999999999999" customHeight="1">
      <c r="A84" s="33"/>
      <c r="B84" s="34"/>
      <c r="C84" s="221" t="s">
        <v>1</v>
      </c>
      <c r="D84" s="221" t="s">
        <v>362</v>
      </c>
      <c r="E84" s="18" t="s">
        <v>1</v>
      </c>
      <c r="F84" s="222">
        <v>9</v>
      </c>
      <c r="G84" s="33"/>
      <c r="H84" s="34"/>
    </row>
    <row r="85" spans="1:8" s="2" customFormat="1" ht="16.899999999999999" customHeight="1">
      <c r="A85" s="33"/>
      <c r="B85" s="34"/>
      <c r="C85" s="221" t="s">
        <v>1</v>
      </c>
      <c r="D85" s="221" t="s">
        <v>363</v>
      </c>
      <c r="E85" s="18" t="s">
        <v>1</v>
      </c>
      <c r="F85" s="222">
        <v>0</v>
      </c>
      <c r="G85" s="33"/>
      <c r="H85" s="34"/>
    </row>
    <row r="86" spans="1:8" s="2" customFormat="1" ht="16.899999999999999" customHeight="1">
      <c r="A86" s="33"/>
      <c r="B86" s="34"/>
      <c r="C86" s="221" t="s">
        <v>1</v>
      </c>
      <c r="D86" s="221" t="s">
        <v>364</v>
      </c>
      <c r="E86" s="18" t="s">
        <v>1</v>
      </c>
      <c r="F86" s="222">
        <v>5.2</v>
      </c>
      <c r="G86" s="33"/>
      <c r="H86" s="34"/>
    </row>
    <row r="87" spans="1:8" s="2" customFormat="1" ht="16.899999999999999" customHeight="1">
      <c r="A87" s="33"/>
      <c r="B87" s="34"/>
      <c r="C87" s="221" t="s">
        <v>1</v>
      </c>
      <c r="D87" s="221" t="s">
        <v>365</v>
      </c>
      <c r="E87" s="18" t="s">
        <v>1</v>
      </c>
      <c r="F87" s="222">
        <v>4.8499999999999996</v>
      </c>
      <c r="G87" s="33"/>
      <c r="H87" s="34"/>
    </row>
    <row r="88" spans="1:8" s="2" customFormat="1" ht="16.899999999999999" customHeight="1">
      <c r="A88" s="33"/>
      <c r="B88" s="34"/>
      <c r="C88" s="221" t="s">
        <v>1</v>
      </c>
      <c r="D88" s="221" t="s">
        <v>366</v>
      </c>
      <c r="E88" s="18" t="s">
        <v>1</v>
      </c>
      <c r="F88" s="222">
        <v>8.6</v>
      </c>
      <c r="G88" s="33"/>
      <c r="H88" s="34"/>
    </row>
    <row r="89" spans="1:8" s="2" customFormat="1" ht="16.899999999999999" customHeight="1">
      <c r="A89" s="33"/>
      <c r="B89" s="34"/>
      <c r="C89" s="221" t="s">
        <v>1</v>
      </c>
      <c r="D89" s="221" t="s">
        <v>367</v>
      </c>
      <c r="E89" s="18" t="s">
        <v>1</v>
      </c>
      <c r="F89" s="222">
        <v>9</v>
      </c>
      <c r="G89" s="33"/>
      <c r="H89" s="34"/>
    </row>
    <row r="90" spans="1:8" s="2" customFormat="1" ht="16.899999999999999" customHeight="1">
      <c r="A90" s="33"/>
      <c r="B90" s="34"/>
      <c r="C90" s="221" t="s">
        <v>1</v>
      </c>
      <c r="D90" s="221" t="s">
        <v>368</v>
      </c>
      <c r="E90" s="18" t="s">
        <v>1</v>
      </c>
      <c r="F90" s="222">
        <v>6.45</v>
      </c>
      <c r="G90" s="33"/>
      <c r="H90" s="34"/>
    </row>
    <row r="91" spans="1:8" s="2" customFormat="1" ht="16.899999999999999" customHeight="1">
      <c r="A91" s="33"/>
      <c r="B91" s="34"/>
      <c r="C91" s="221" t="s">
        <v>1</v>
      </c>
      <c r="D91" s="221" t="s">
        <v>369</v>
      </c>
      <c r="E91" s="18" t="s">
        <v>1</v>
      </c>
      <c r="F91" s="222">
        <v>0</v>
      </c>
      <c r="G91" s="33"/>
      <c r="H91" s="34"/>
    </row>
    <row r="92" spans="1:8" s="2" customFormat="1" ht="16.899999999999999" customHeight="1">
      <c r="A92" s="33"/>
      <c r="B92" s="34"/>
      <c r="C92" s="221" t="s">
        <v>1</v>
      </c>
      <c r="D92" s="221" t="s">
        <v>370</v>
      </c>
      <c r="E92" s="18" t="s">
        <v>1</v>
      </c>
      <c r="F92" s="222">
        <v>9.9</v>
      </c>
      <c r="G92" s="33"/>
      <c r="H92" s="34"/>
    </row>
    <row r="93" spans="1:8" s="2" customFormat="1" ht="16.899999999999999" customHeight="1">
      <c r="A93" s="33"/>
      <c r="B93" s="34"/>
      <c r="C93" s="221" t="s">
        <v>1</v>
      </c>
      <c r="D93" s="221" t="s">
        <v>371</v>
      </c>
      <c r="E93" s="18" t="s">
        <v>1</v>
      </c>
      <c r="F93" s="222">
        <v>5.5</v>
      </c>
      <c r="G93" s="33"/>
      <c r="H93" s="34"/>
    </row>
    <row r="94" spans="1:8" s="2" customFormat="1" ht="16.899999999999999" customHeight="1">
      <c r="A94" s="33"/>
      <c r="B94" s="34"/>
      <c r="C94" s="221" t="s">
        <v>1</v>
      </c>
      <c r="D94" s="221" t="s">
        <v>372</v>
      </c>
      <c r="E94" s="18" t="s">
        <v>1</v>
      </c>
      <c r="F94" s="222">
        <v>6.6</v>
      </c>
      <c r="G94" s="33"/>
      <c r="H94" s="34"/>
    </row>
    <row r="95" spans="1:8" s="2" customFormat="1" ht="16.899999999999999" customHeight="1">
      <c r="A95" s="33"/>
      <c r="B95" s="34"/>
      <c r="C95" s="221" t="s">
        <v>1</v>
      </c>
      <c r="D95" s="221" t="s">
        <v>373</v>
      </c>
      <c r="E95" s="18" t="s">
        <v>1</v>
      </c>
      <c r="F95" s="222">
        <v>7.2</v>
      </c>
      <c r="G95" s="33"/>
      <c r="H95" s="34"/>
    </row>
    <row r="96" spans="1:8" s="2" customFormat="1" ht="16.899999999999999" customHeight="1">
      <c r="A96" s="33"/>
      <c r="B96" s="34"/>
      <c r="C96" s="221" t="s">
        <v>1</v>
      </c>
      <c r="D96" s="221" t="s">
        <v>374</v>
      </c>
      <c r="E96" s="18" t="s">
        <v>1</v>
      </c>
      <c r="F96" s="222">
        <v>32.4</v>
      </c>
      <c r="G96" s="33"/>
      <c r="H96" s="34"/>
    </row>
    <row r="97" spans="1:8" s="2" customFormat="1" ht="16.899999999999999" customHeight="1">
      <c r="A97" s="33"/>
      <c r="B97" s="34"/>
      <c r="C97" s="221" t="s">
        <v>1</v>
      </c>
      <c r="D97" s="221" t="s">
        <v>375</v>
      </c>
      <c r="E97" s="18" t="s">
        <v>1</v>
      </c>
      <c r="F97" s="222">
        <v>4.5</v>
      </c>
      <c r="G97" s="33"/>
      <c r="H97" s="34"/>
    </row>
    <row r="98" spans="1:8" s="2" customFormat="1" ht="16.899999999999999" customHeight="1">
      <c r="A98" s="33"/>
      <c r="B98" s="34"/>
      <c r="C98" s="221" t="s">
        <v>1</v>
      </c>
      <c r="D98" s="221" t="s">
        <v>376</v>
      </c>
      <c r="E98" s="18" t="s">
        <v>1</v>
      </c>
      <c r="F98" s="222">
        <v>9.1999999999999993</v>
      </c>
      <c r="G98" s="33"/>
      <c r="H98" s="34"/>
    </row>
    <row r="99" spans="1:8" s="2" customFormat="1" ht="16.899999999999999" customHeight="1">
      <c r="A99" s="33"/>
      <c r="B99" s="34"/>
      <c r="C99" s="221" t="s">
        <v>1</v>
      </c>
      <c r="D99" s="221" t="s">
        <v>377</v>
      </c>
      <c r="E99" s="18" t="s">
        <v>1</v>
      </c>
      <c r="F99" s="222">
        <v>5</v>
      </c>
      <c r="G99" s="33"/>
      <c r="H99" s="34"/>
    </row>
    <row r="100" spans="1:8" s="2" customFormat="1" ht="16.899999999999999" customHeight="1">
      <c r="A100" s="33"/>
      <c r="B100" s="34"/>
      <c r="C100" s="221" t="s">
        <v>1</v>
      </c>
      <c r="D100" s="221" t="s">
        <v>378</v>
      </c>
      <c r="E100" s="18" t="s">
        <v>1</v>
      </c>
      <c r="F100" s="222">
        <v>18.600000000000001</v>
      </c>
      <c r="G100" s="33"/>
      <c r="H100" s="34"/>
    </row>
    <row r="101" spans="1:8" s="2" customFormat="1" ht="16.899999999999999" customHeight="1">
      <c r="A101" s="33"/>
      <c r="B101" s="34"/>
      <c r="C101" s="221" t="s">
        <v>1</v>
      </c>
      <c r="D101" s="221" t="s">
        <v>379</v>
      </c>
      <c r="E101" s="18" t="s">
        <v>1</v>
      </c>
      <c r="F101" s="222">
        <v>15.3</v>
      </c>
      <c r="G101" s="33"/>
      <c r="H101" s="34"/>
    </row>
    <row r="102" spans="1:8" s="2" customFormat="1" ht="16.899999999999999" customHeight="1">
      <c r="A102" s="33"/>
      <c r="B102" s="34"/>
      <c r="C102" s="221" t="s">
        <v>1</v>
      </c>
      <c r="D102" s="221" t="s">
        <v>380</v>
      </c>
      <c r="E102" s="18" t="s">
        <v>1</v>
      </c>
      <c r="F102" s="222">
        <v>7.2</v>
      </c>
      <c r="G102" s="33"/>
      <c r="H102" s="34"/>
    </row>
    <row r="103" spans="1:8" s="2" customFormat="1" ht="16.899999999999999" customHeight="1">
      <c r="A103" s="33"/>
      <c r="B103" s="34"/>
      <c r="C103" s="221" t="s">
        <v>1</v>
      </c>
      <c r="D103" s="221" t="s">
        <v>381</v>
      </c>
      <c r="E103" s="18" t="s">
        <v>1</v>
      </c>
      <c r="F103" s="222">
        <v>0</v>
      </c>
      <c r="G103" s="33"/>
      <c r="H103" s="34"/>
    </row>
    <row r="104" spans="1:8" s="2" customFormat="1" ht="16.899999999999999" customHeight="1">
      <c r="A104" s="33"/>
      <c r="B104" s="34"/>
      <c r="C104" s="221" t="s">
        <v>1</v>
      </c>
      <c r="D104" s="221" t="s">
        <v>382</v>
      </c>
      <c r="E104" s="18" t="s">
        <v>1</v>
      </c>
      <c r="F104" s="222">
        <v>9.1</v>
      </c>
      <c r="G104" s="33"/>
      <c r="H104" s="34"/>
    </row>
    <row r="105" spans="1:8" s="2" customFormat="1" ht="16.899999999999999" customHeight="1">
      <c r="A105" s="33"/>
      <c r="B105" s="34"/>
      <c r="C105" s="221" t="s">
        <v>1</v>
      </c>
      <c r="D105" s="221" t="s">
        <v>383</v>
      </c>
      <c r="E105" s="18" t="s">
        <v>1</v>
      </c>
      <c r="F105" s="222">
        <v>5</v>
      </c>
      <c r="G105" s="33"/>
      <c r="H105" s="34"/>
    </row>
    <row r="106" spans="1:8" s="2" customFormat="1" ht="16.899999999999999" customHeight="1">
      <c r="A106" s="33"/>
      <c r="B106" s="34"/>
      <c r="C106" s="221" t="s">
        <v>1</v>
      </c>
      <c r="D106" s="221" t="s">
        <v>384</v>
      </c>
      <c r="E106" s="18" t="s">
        <v>1</v>
      </c>
      <c r="F106" s="222">
        <v>6.2</v>
      </c>
      <c r="G106" s="33"/>
      <c r="H106" s="34"/>
    </row>
    <row r="107" spans="1:8" s="2" customFormat="1" ht="16.899999999999999" customHeight="1">
      <c r="A107" s="33"/>
      <c r="B107" s="34"/>
      <c r="C107" s="221" t="s">
        <v>1</v>
      </c>
      <c r="D107" s="221" t="s">
        <v>385</v>
      </c>
      <c r="E107" s="18" t="s">
        <v>1</v>
      </c>
      <c r="F107" s="222">
        <v>2.8</v>
      </c>
      <c r="G107" s="33"/>
      <c r="H107" s="34"/>
    </row>
    <row r="108" spans="1:8" s="2" customFormat="1" ht="16.899999999999999" customHeight="1">
      <c r="A108" s="33"/>
      <c r="B108" s="34"/>
      <c r="C108" s="221" t="s">
        <v>1</v>
      </c>
      <c r="D108" s="221" t="s">
        <v>386</v>
      </c>
      <c r="E108" s="18" t="s">
        <v>1</v>
      </c>
      <c r="F108" s="222">
        <v>3.4</v>
      </c>
      <c r="G108" s="33"/>
      <c r="H108" s="34"/>
    </row>
    <row r="109" spans="1:8" s="2" customFormat="1" ht="16.899999999999999" customHeight="1">
      <c r="A109" s="33"/>
      <c r="B109" s="34"/>
      <c r="C109" s="221" t="s">
        <v>108</v>
      </c>
      <c r="D109" s="221" t="s">
        <v>160</v>
      </c>
      <c r="E109" s="18" t="s">
        <v>1</v>
      </c>
      <c r="F109" s="222">
        <v>239</v>
      </c>
      <c r="G109" s="33"/>
      <c r="H109" s="34"/>
    </row>
    <row r="110" spans="1:8" s="2" customFormat="1" ht="16.899999999999999" customHeight="1">
      <c r="A110" s="33"/>
      <c r="B110" s="34"/>
      <c r="C110" s="223" t="s">
        <v>1036</v>
      </c>
      <c r="D110" s="33"/>
      <c r="E110" s="33"/>
      <c r="F110" s="33"/>
      <c r="G110" s="33"/>
      <c r="H110" s="34"/>
    </row>
    <row r="111" spans="1:8" s="2" customFormat="1" ht="22.5">
      <c r="A111" s="33"/>
      <c r="B111" s="34"/>
      <c r="C111" s="221" t="s">
        <v>354</v>
      </c>
      <c r="D111" s="221" t="s">
        <v>355</v>
      </c>
      <c r="E111" s="18" t="s">
        <v>235</v>
      </c>
      <c r="F111" s="222">
        <v>295.77</v>
      </c>
      <c r="G111" s="33"/>
      <c r="H111" s="34"/>
    </row>
    <row r="112" spans="1:8" s="2" customFormat="1" ht="16.899999999999999" customHeight="1">
      <c r="A112" s="33"/>
      <c r="B112" s="34"/>
      <c r="C112" s="221" t="s">
        <v>431</v>
      </c>
      <c r="D112" s="221" t="s">
        <v>432</v>
      </c>
      <c r="E112" s="18" t="s">
        <v>235</v>
      </c>
      <c r="F112" s="222">
        <v>565.99</v>
      </c>
      <c r="G112" s="33"/>
      <c r="H112" s="34"/>
    </row>
    <row r="113" spans="1:8" s="2" customFormat="1" ht="16.899999999999999" customHeight="1">
      <c r="A113" s="33"/>
      <c r="B113" s="34"/>
      <c r="C113" s="221" t="s">
        <v>399</v>
      </c>
      <c r="D113" s="221" t="s">
        <v>400</v>
      </c>
      <c r="E113" s="18" t="s">
        <v>153</v>
      </c>
      <c r="F113" s="222">
        <v>105.16</v>
      </c>
      <c r="G113" s="33"/>
      <c r="H113" s="34"/>
    </row>
    <row r="114" spans="1:8" s="2" customFormat="1" ht="16.899999999999999" customHeight="1">
      <c r="A114" s="33"/>
      <c r="B114" s="34"/>
      <c r="C114" s="217" t="s">
        <v>1044</v>
      </c>
      <c r="D114" s="218" t="s">
        <v>1</v>
      </c>
      <c r="E114" s="219" t="s">
        <v>1</v>
      </c>
      <c r="F114" s="220">
        <v>78.222999999999999</v>
      </c>
      <c r="G114" s="33"/>
      <c r="H114" s="34"/>
    </row>
    <row r="115" spans="1:8" s="2" customFormat="1" ht="16.899999999999999" customHeight="1">
      <c r="A115" s="33"/>
      <c r="B115" s="34"/>
      <c r="C115" s="217" t="s">
        <v>1045</v>
      </c>
      <c r="D115" s="218" t="s">
        <v>1</v>
      </c>
      <c r="E115" s="219" t="s">
        <v>1</v>
      </c>
      <c r="F115" s="220">
        <v>0</v>
      </c>
      <c r="G115" s="33"/>
      <c r="H115" s="34"/>
    </row>
    <row r="116" spans="1:8" s="2" customFormat="1" ht="16.899999999999999" customHeight="1">
      <c r="A116" s="33"/>
      <c r="B116" s="34"/>
      <c r="C116" s="217" t="s">
        <v>1046</v>
      </c>
      <c r="D116" s="218" t="s">
        <v>1</v>
      </c>
      <c r="E116" s="219" t="s">
        <v>1</v>
      </c>
      <c r="F116" s="220">
        <v>301.86799999999999</v>
      </c>
      <c r="G116" s="33"/>
      <c r="H116" s="34"/>
    </row>
    <row r="117" spans="1:8" s="2" customFormat="1" ht="16.899999999999999" customHeight="1">
      <c r="A117" s="33"/>
      <c r="B117" s="34"/>
      <c r="C117" s="217" t="s">
        <v>110</v>
      </c>
      <c r="D117" s="218" t="s">
        <v>1</v>
      </c>
      <c r="E117" s="219" t="s">
        <v>1</v>
      </c>
      <c r="F117" s="220">
        <v>138.57</v>
      </c>
      <c r="G117" s="33"/>
      <c r="H117" s="34"/>
    </row>
    <row r="118" spans="1:8" s="2" customFormat="1" ht="16.899999999999999" customHeight="1">
      <c r="A118" s="33"/>
      <c r="B118" s="34"/>
      <c r="C118" s="221" t="s">
        <v>1</v>
      </c>
      <c r="D118" s="221" t="s">
        <v>522</v>
      </c>
      <c r="E118" s="18" t="s">
        <v>1</v>
      </c>
      <c r="F118" s="222">
        <v>20.16</v>
      </c>
      <c r="G118" s="33"/>
      <c r="H118" s="34"/>
    </row>
    <row r="119" spans="1:8" s="2" customFormat="1" ht="16.899999999999999" customHeight="1">
      <c r="A119" s="33"/>
      <c r="B119" s="34"/>
      <c r="C119" s="221" t="s">
        <v>1</v>
      </c>
      <c r="D119" s="221" t="s">
        <v>523</v>
      </c>
      <c r="E119" s="18" t="s">
        <v>1</v>
      </c>
      <c r="F119" s="222">
        <v>1.2350000000000001</v>
      </c>
      <c r="G119" s="33"/>
      <c r="H119" s="34"/>
    </row>
    <row r="120" spans="1:8" s="2" customFormat="1" ht="16.899999999999999" customHeight="1">
      <c r="A120" s="33"/>
      <c r="B120" s="34"/>
      <c r="C120" s="221" t="s">
        <v>1</v>
      </c>
      <c r="D120" s="221" t="s">
        <v>524</v>
      </c>
      <c r="E120" s="18" t="s">
        <v>1</v>
      </c>
      <c r="F120" s="222">
        <v>4.5</v>
      </c>
      <c r="G120" s="33"/>
      <c r="H120" s="34"/>
    </row>
    <row r="121" spans="1:8" s="2" customFormat="1" ht="16.899999999999999" customHeight="1">
      <c r="A121" s="33"/>
      <c r="B121" s="34"/>
      <c r="C121" s="221" t="s">
        <v>1</v>
      </c>
      <c r="D121" s="221" t="s">
        <v>525</v>
      </c>
      <c r="E121" s="18" t="s">
        <v>1</v>
      </c>
      <c r="F121" s="222">
        <v>4.34</v>
      </c>
      <c r="G121" s="33"/>
      <c r="H121" s="34"/>
    </row>
    <row r="122" spans="1:8" s="2" customFormat="1" ht="16.899999999999999" customHeight="1">
      <c r="A122" s="33"/>
      <c r="B122" s="34"/>
      <c r="C122" s="221" t="s">
        <v>1</v>
      </c>
      <c r="D122" s="221" t="s">
        <v>526</v>
      </c>
      <c r="E122" s="18" t="s">
        <v>1</v>
      </c>
      <c r="F122" s="222">
        <v>2.1</v>
      </c>
      <c r="G122" s="33"/>
      <c r="H122" s="34"/>
    </row>
    <row r="123" spans="1:8" s="2" customFormat="1" ht="16.899999999999999" customHeight="1">
      <c r="A123" s="33"/>
      <c r="B123" s="34"/>
      <c r="C123" s="221" t="s">
        <v>1</v>
      </c>
      <c r="D123" s="221" t="s">
        <v>527</v>
      </c>
      <c r="E123" s="18" t="s">
        <v>1</v>
      </c>
      <c r="F123" s="222">
        <v>2.25</v>
      </c>
      <c r="G123" s="33"/>
      <c r="H123" s="34"/>
    </row>
    <row r="124" spans="1:8" s="2" customFormat="1" ht="16.899999999999999" customHeight="1">
      <c r="A124" s="33"/>
      <c r="B124" s="34"/>
      <c r="C124" s="221" t="s">
        <v>1</v>
      </c>
      <c r="D124" s="221" t="s">
        <v>528</v>
      </c>
      <c r="E124" s="18" t="s">
        <v>1</v>
      </c>
      <c r="F124" s="222">
        <v>7.04</v>
      </c>
      <c r="G124" s="33"/>
      <c r="H124" s="34"/>
    </row>
    <row r="125" spans="1:8" s="2" customFormat="1" ht="16.899999999999999" customHeight="1">
      <c r="A125" s="33"/>
      <c r="B125" s="34"/>
      <c r="C125" s="221" t="s">
        <v>1</v>
      </c>
      <c r="D125" s="221" t="s">
        <v>529</v>
      </c>
      <c r="E125" s="18" t="s">
        <v>1</v>
      </c>
      <c r="F125" s="222">
        <v>8.64</v>
      </c>
      <c r="G125" s="33"/>
      <c r="H125" s="34"/>
    </row>
    <row r="126" spans="1:8" s="2" customFormat="1" ht="16.899999999999999" customHeight="1">
      <c r="A126" s="33"/>
      <c r="B126" s="34"/>
      <c r="C126" s="221" t="s">
        <v>1</v>
      </c>
      <c r="D126" s="221" t="s">
        <v>530</v>
      </c>
      <c r="E126" s="18" t="s">
        <v>1</v>
      </c>
      <c r="F126" s="222">
        <v>3.625</v>
      </c>
      <c r="G126" s="33"/>
      <c r="H126" s="34"/>
    </row>
    <row r="127" spans="1:8" s="2" customFormat="1" ht="16.899999999999999" customHeight="1">
      <c r="A127" s="33"/>
      <c r="B127" s="34"/>
      <c r="C127" s="221" t="s">
        <v>1</v>
      </c>
      <c r="D127" s="221" t="s">
        <v>531</v>
      </c>
      <c r="E127" s="18" t="s">
        <v>1</v>
      </c>
      <c r="F127" s="222">
        <v>11.2</v>
      </c>
      <c r="G127" s="33"/>
      <c r="H127" s="34"/>
    </row>
    <row r="128" spans="1:8" s="2" customFormat="1" ht="16.899999999999999" customHeight="1">
      <c r="A128" s="33"/>
      <c r="B128" s="34"/>
      <c r="C128" s="221" t="s">
        <v>1</v>
      </c>
      <c r="D128" s="221" t="s">
        <v>532</v>
      </c>
      <c r="E128" s="18" t="s">
        <v>1</v>
      </c>
      <c r="F128" s="222">
        <v>2.2400000000000002</v>
      </c>
      <c r="G128" s="33"/>
      <c r="H128" s="34"/>
    </row>
    <row r="129" spans="1:8" s="2" customFormat="1" ht="16.899999999999999" customHeight="1">
      <c r="A129" s="33"/>
      <c r="B129" s="34"/>
      <c r="C129" s="221" t="s">
        <v>1</v>
      </c>
      <c r="D129" s="221" t="s">
        <v>533</v>
      </c>
      <c r="E129" s="18" t="s">
        <v>1</v>
      </c>
      <c r="F129" s="222">
        <v>16.8</v>
      </c>
      <c r="G129" s="33"/>
      <c r="H129" s="34"/>
    </row>
    <row r="130" spans="1:8" s="2" customFormat="1" ht="16.899999999999999" customHeight="1">
      <c r="A130" s="33"/>
      <c r="B130" s="34"/>
      <c r="C130" s="221" t="s">
        <v>1</v>
      </c>
      <c r="D130" s="221" t="s">
        <v>534</v>
      </c>
      <c r="E130" s="18" t="s">
        <v>1</v>
      </c>
      <c r="F130" s="222">
        <v>2.25</v>
      </c>
      <c r="G130" s="33"/>
      <c r="H130" s="34"/>
    </row>
    <row r="131" spans="1:8" s="2" customFormat="1" ht="16.899999999999999" customHeight="1">
      <c r="A131" s="33"/>
      <c r="B131" s="34"/>
      <c r="C131" s="221" t="s">
        <v>1</v>
      </c>
      <c r="D131" s="221" t="s">
        <v>535</v>
      </c>
      <c r="E131" s="18" t="s">
        <v>1</v>
      </c>
      <c r="F131" s="222">
        <v>3</v>
      </c>
      <c r="G131" s="33"/>
      <c r="H131" s="34"/>
    </row>
    <row r="132" spans="1:8" s="2" customFormat="1" ht="16.899999999999999" customHeight="1">
      <c r="A132" s="33"/>
      <c r="B132" s="34"/>
      <c r="C132" s="221" t="s">
        <v>1</v>
      </c>
      <c r="D132" s="221" t="s">
        <v>536</v>
      </c>
      <c r="E132" s="18" t="s">
        <v>1</v>
      </c>
      <c r="F132" s="222">
        <v>2.8</v>
      </c>
      <c r="G132" s="33"/>
      <c r="H132" s="34"/>
    </row>
    <row r="133" spans="1:8" s="2" customFormat="1" ht="16.899999999999999" customHeight="1">
      <c r="A133" s="33"/>
      <c r="B133" s="34"/>
      <c r="C133" s="221" t="s">
        <v>1</v>
      </c>
      <c r="D133" s="221" t="s">
        <v>537</v>
      </c>
      <c r="E133" s="18" t="s">
        <v>1</v>
      </c>
      <c r="F133" s="222">
        <v>8.9600000000000009</v>
      </c>
      <c r="G133" s="33"/>
      <c r="H133" s="34"/>
    </row>
    <row r="134" spans="1:8" s="2" customFormat="1" ht="16.899999999999999" customHeight="1">
      <c r="A134" s="33"/>
      <c r="B134" s="34"/>
      <c r="C134" s="221" t="s">
        <v>1</v>
      </c>
      <c r="D134" s="221" t="s">
        <v>538</v>
      </c>
      <c r="E134" s="18" t="s">
        <v>1</v>
      </c>
      <c r="F134" s="222">
        <v>2.52</v>
      </c>
      <c r="G134" s="33"/>
      <c r="H134" s="34"/>
    </row>
    <row r="135" spans="1:8" s="2" customFormat="1" ht="16.899999999999999" customHeight="1">
      <c r="A135" s="33"/>
      <c r="B135" s="34"/>
      <c r="C135" s="221" t="s">
        <v>1</v>
      </c>
      <c r="D135" s="221" t="s">
        <v>539</v>
      </c>
      <c r="E135" s="18" t="s">
        <v>1</v>
      </c>
      <c r="F135" s="222">
        <v>10.08</v>
      </c>
      <c r="G135" s="33"/>
      <c r="H135" s="34"/>
    </row>
    <row r="136" spans="1:8" s="2" customFormat="1" ht="16.899999999999999" customHeight="1">
      <c r="A136" s="33"/>
      <c r="B136" s="34"/>
      <c r="C136" s="221" t="s">
        <v>1</v>
      </c>
      <c r="D136" s="221" t="s">
        <v>540</v>
      </c>
      <c r="E136" s="18" t="s">
        <v>1</v>
      </c>
      <c r="F136" s="222">
        <v>7.41</v>
      </c>
      <c r="G136" s="33"/>
      <c r="H136" s="34"/>
    </row>
    <row r="137" spans="1:8" s="2" customFormat="1" ht="16.899999999999999" customHeight="1">
      <c r="A137" s="33"/>
      <c r="B137" s="34"/>
      <c r="C137" s="221" t="s">
        <v>1</v>
      </c>
      <c r="D137" s="221" t="s">
        <v>541</v>
      </c>
      <c r="E137" s="18" t="s">
        <v>1</v>
      </c>
      <c r="F137" s="222">
        <v>2.6</v>
      </c>
      <c r="G137" s="33"/>
      <c r="H137" s="34"/>
    </row>
    <row r="138" spans="1:8" s="2" customFormat="1" ht="16.899999999999999" customHeight="1">
      <c r="A138" s="33"/>
      <c r="B138" s="34"/>
      <c r="C138" s="221" t="s">
        <v>1</v>
      </c>
      <c r="D138" s="221" t="s">
        <v>542</v>
      </c>
      <c r="E138" s="18" t="s">
        <v>1</v>
      </c>
      <c r="F138" s="222">
        <v>8.32</v>
      </c>
      <c r="G138" s="33"/>
      <c r="H138" s="34"/>
    </row>
    <row r="139" spans="1:8" s="2" customFormat="1" ht="16.899999999999999" customHeight="1">
      <c r="A139" s="33"/>
      <c r="B139" s="34"/>
      <c r="C139" s="221" t="s">
        <v>1</v>
      </c>
      <c r="D139" s="221" t="s">
        <v>538</v>
      </c>
      <c r="E139" s="18" t="s">
        <v>1</v>
      </c>
      <c r="F139" s="222">
        <v>2.52</v>
      </c>
      <c r="G139" s="33"/>
      <c r="H139" s="34"/>
    </row>
    <row r="140" spans="1:8" s="2" customFormat="1" ht="16.899999999999999" customHeight="1">
      <c r="A140" s="33"/>
      <c r="B140" s="34"/>
      <c r="C140" s="221" t="s">
        <v>1</v>
      </c>
      <c r="D140" s="221" t="s">
        <v>543</v>
      </c>
      <c r="E140" s="18" t="s">
        <v>1</v>
      </c>
      <c r="F140" s="222">
        <v>0.9</v>
      </c>
      <c r="G140" s="33"/>
      <c r="H140" s="34"/>
    </row>
    <row r="141" spans="1:8" s="2" customFormat="1" ht="16.899999999999999" customHeight="1">
      <c r="A141" s="33"/>
      <c r="B141" s="34"/>
      <c r="C141" s="221" t="s">
        <v>1</v>
      </c>
      <c r="D141" s="221" t="s">
        <v>544</v>
      </c>
      <c r="E141" s="18" t="s">
        <v>1</v>
      </c>
      <c r="F141" s="222">
        <v>1.68</v>
      </c>
      <c r="G141" s="33"/>
      <c r="H141" s="34"/>
    </row>
    <row r="142" spans="1:8" s="2" customFormat="1" ht="16.899999999999999" customHeight="1">
      <c r="A142" s="33"/>
      <c r="B142" s="34"/>
      <c r="C142" s="221" t="s">
        <v>1</v>
      </c>
      <c r="D142" s="221" t="s">
        <v>545</v>
      </c>
      <c r="E142" s="18" t="s">
        <v>1</v>
      </c>
      <c r="F142" s="222">
        <v>1.4</v>
      </c>
      <c r="G142" s="33"/>
      <c r="H142" s="34"/>
    </row>
    <row r="143" spans="1:8" s="2" customFormat="1" ht="16.899999999999999" customHeight="1">
      <c r="A143" s="33"/>
      <c r="B143" s="34"/>
      <c r="C143" s="221" t="s">
        <v>110</v>
      </c>
      <c r="D143" s="221" t="s">
        <v>160</v>
      </c>
      <c r="E143" s="18" t="s">
        <v>1</v>
      </c>
      <c r="F143" s="222">
        <v>138.57</v>
      </c>
      <c r="G143" s="33"/>
      <c r="H143" s="34"/>
    </row>
    <row r="144" spans="1:8" s="2" customFormat="1" ht="16.899999999999999" customHeight="1">
      <c r="A144" s="33"/>
      <c r="B144" s="34"/>
      <c r="C144" s="223" t="s">
        <v>1036</v>
      </c>
      <c r="D144" s="33"/>
      <c r="E144" s="33"/>
      <c r="F144" s="33"/>
      <c r="G144" s="33"/>
      <c r="H144" s="34"/>
    </row>
    <row r="145" spans="1:8" s="2" customFormat="1" ht="16.899999999999999" customHeight="1">
      <c r="A145" s="33"/>
      <c r="B145" s="34"/>
      <c r="C145" s="221" t="s">
        <v>519</v>
      </c>
      <c r="D145" s="221" t="s">
        <v>520</v>
      </c>
      <c r="E145" s="18" t="s">
        <v>153</v>
      </c>
      <c r="F145" s="222">
        <v>159.35599999999999</v>
      </c>
      <c r="G145" s="33"/>
      <c r="H145" s="34"/>
    </row>
    <row r="146" spans="1:8" s="2" customFormat="1" ht="7.35" customHeight="1">
      <c r="A146" s="33"/>
      <c r="B146" s="48"/>
      <c r="C146" s="49"/>
      <c r="D146" s="49"/>
      <c r="E146" s="49"/>
      <c r="F146" s="49"/>
      <c r="G146" s="49"/>
      <c r="H146" s="34"/>
    </row>
    <row r="147" spans="1:8" s="2" customFormat="1" ht="11.25">
      <c r="A147" s="33"/>
      <c r="B147" s="33"/>
      <c r="C147" s="33"/>
      <c r="D147" s="33"/>
      <c r="E147" s="33"/>
      <c r="F147" s="33"/>
      <c r="G147" s="33"/>
      <c r="H147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Zateplení obvodových...</vt:lpstr>
      <vt:lpstr>02 - Výměna výplní otvorů </vt:lpstr>
      <vt:lpstr>VRN - Vedlejší rozpočtové...</vt:lpstr>
      <vt:lpstr>Seznam figur</vt:lpstr>
      <vt:lpstr>'01 - Zateplení obvodových...'!Názvy_tisku</vt:lpstr>
      <vt:lpstr>'02 - Výměna výplní otvorů '!Názvy_tisku</vt:lpstr>
      <vt:lpstr>'Rekapitulace stavby'!Názvy_tisku</vt:lpstr>
      <vt:lpstr>'Seznam figur'!Názvy_tisku</vt:lpstr>
      <vt:lpstr>'VRN - Vedlejší rozpočtové...'!Názvy_tisku</vt:lpstr>
      <vt:lpstr>'01 - Zateplení obvodových...'!Oblast_tisku</vt:lpstr>
      <vt:lpstr>'02 - Výměna výplní otvorů 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Novotná Eva</cp:lastModifiedBy>
  <dcterms:created xsi:type="dcterms:W3CDTF">2021-09-21T09:14:03Z</dcterms:created>
  <dcterms:modified xsi:type="dcterms:W3CDTF">2021-09-21T09:36:49Z</dcterms:modified>
</cp:coreProperties>
</file>