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44-2020_11 - Vedlejší ro..." sheetId="2" r:id="rId2"/>
    <sheet name="044-2020_1 - Pravostranný..." sheetId="3" r:id="rId3"/>
    <sheet name="Pokyny pro vyplnění" sheetId="4" r:id="rId4"/>
  </sheets>
  <definedNames>
    <definedName name="_xlnm.Print_Area" localSheetId="0">'Rekapitulace stavby'!$D$4:$AO$36,'Rekapitulace stavby'!$C$42:$AQ$57</definedName>
    <definedName name="_xlnm._FilterDatabase" localSheetId="1" hidden="1">'044-2020_11 - Vedlejší ro...'!$C$79:$K$87</definedName>
    <definedName name="_xlnm.Print_Area" localSheetId="1">'044-2020_11 - Vedlejší ro...'!$C$4:$J$39,'044-2020_11 - Vedlejší ro...'!$C$45:$J$61,'044-2020_11 - Vedlejší ro...'!$C$67:$K$87</definedName>
    <definedName name="_xlnm._FilterDatabase" localSheetId="2" hidden="1">'044-2020_1 - Pravostranný...'!$C$87:$K$285</definedName>
    <definedName name="_xlnm.Print_Area" localSheetId="2">'044-2020_1 - Pravostranný...'!$C$4:$J$39,'044-2020_1 - Pravostranný...'!$C$45:$J$69,'044-2020_1 - Pravostranný...'!$C$75:$K$285</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'044-2020_11 - Vedlejší ro...'!$79:$79</definedName>
    <definedName name="_xlnm.Print_Titles" localSheetId="2">'044-2020_1 - Pravostranný...'!$87:$87</definedName>
  </definedNames>
  <calcPr fullCalcOnLoad="1"/>
</workbook>
</file>

<file path=xl/sharedStrings.xml><?xml version="1.0" encoding="utf-8"?>
<sst xmlns="http://schemas.openxmlformats.org/spreadsheetml/2006/main" count="2849" uniqueCount="616">
  <si>
    <t>Export Komplet</t>
  </si>
  <si>
    <t>VZ</t>
  </si>
  <si>
    <t>2.0</t>
  </si>
  <si>
    <t>ZAMOK</t>
  </si>
  <si>
    <t>False</t>
  </si>
  <si>
    <t>{faf11410-9865-412c-9bb7-edefd100464d}</t>
  </si>
  <si>
    <t>0,01</t>
  </si>
  <si>
    <t>21</t>
  </si>
  <si>
    <t>15</t>
  </si>
  <si>
    <t>REKAPITULACE STAVBY</t>
  </si>
  <si>
    <t>v ---  níže se nacházejí doplnkové a pomocné údaje k sestavám  --- v</t>
  </si>
  <si>
    <t>Návod na vyplnění</t>
  </si>
  <si>
    <t>0,001</t>
  </si>
  <si>
    <t>Kód:</t>
  </si>
  <si>
    <t>044/2020_1</t>
  </si>
  <si>
    <t>Měnit lze pouze buňky se žlutým podbarvením!
1) v Rekapitulaci stavby vyplňte údaje o Uchazeči (přenesou se do ostatních sestav i v jiných listech)
2) na vybraných listech vyplňte v sestavě Soupis prací ceny u položek</t>
  </si>
  <si>
    <t>Stavba:</t>
  </si>
  <si>
    <t>Rekonstrukce chodníků ul. Gallova, Kostelec nad Orlicí</t>
  </si>
  <si>
    <t>KSO:</t>
  </si>
  <si>
    <t/>
  </si>
  <si>
    <t>CC-CZ:</t>
  </si>
  <si>
    <t>Místo:</t>
  </si>
  <si>
    <t>ul. Gallova pravostranný chodník</t>
  </si>
  <si>
    <t>Datum:</t>
  </si>
  <si>
    <t>26. 8. 2020</t>
  </si>
  <si>
    <t>Zadavatel:</t>
  </si>
  <si>
    <t>IČ:</t>
  </si>
  <si>
    <t>00274968</t>
  </si>
  <si>
    <t>Město Kostelec nad Orlicí</t>
  </si>
  <si>
    <t>DIČ:</t>
  </si>
  <si>
    <t>CZ00274968</t>
  </si>
  <si>
    <t>Uchazeč:</t>
  </si>
  <si>
    <t>Vyplň údaj</t>
  </si>
  <si>
    <t>Projektant:</t>
  </si>
  <si>
    <t>01873687</t>
  </si>
  <si>
    <t>DI PROJEKT s.r.o.</t>
  </si>
  <si>
    <t>CZ01873687</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</si>
  <si>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</si>
  <si>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</si>
  <si>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</si>
  <si>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</si>
  <si>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</si>
  <si>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</si>
  <si>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</si>
  <si>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</si>
  <si>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</si>
  <si>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</si>
  <si>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</si>
  <si>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</si>
  <si>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</si>
  <si>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</si>
  <si>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</si>
  <si>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</si>
  <si>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</si>
  <si>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</si>
  <si>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</si>
  <si>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</si>
  <si>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</si>
  <si>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</si>
  <si>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</si>
  <si>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</si>
  <si>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</si>
  <si>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</si>
  <si>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</si>
  <si>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</si>
  <si>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</si>
  <si>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</si>
  <si>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</si>
  <si>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</si>
  <si>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</si>
  <si>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</si>
  <si>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</si>
  <si>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</si>
  <si>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</si>
  <si>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</si>
  <si>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</si>
  <si>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</si>
  <si>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</si>
  <si>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</si>
  <si>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</si>
  <si>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044/2020_11</t>
  </si>
  <si>
    <t>Vedlejší rozpočtové náklady</t>
  </si>
  <si>
    <t>STA</t>
  </si>
  <si>
    <t>1</t>
  </si>
  <si>
    <t>{36217b95-50b9-40c9-a5e7-16fb451b8899}</t>
  </si>
  <si>
    <t>2</t>
  </si>
  <si>
    <t>Pravostranný chodník</t>
  </si>
  <si>
    <t>{60374c54-f3c1-442b-94d4-d66ef9e768d2}</t>
  </si>
  <si>
    <t>KRYCÍ LIST SOUPISU PRACÍ</t>
  </si>
  <si>
    <t>Objekt:</t>
  </si>
  <si>
    <t>044/2020_11 - Vedlejší rozpočtové náklady</t>
  </si>
  <si>
    <t>ul. Gallova</t>
  </si>
  <si>
    <t>REKAPITULACE ČLENĚNÍ SOUPISU PRACÍ</t>
  </si>
  <si>
    <t>Kód dílu - Popis</t>
  </si>
  <si>
    <t>Cena celkem [CZK]</t>
  </si>
  <si>
    <t>-1</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</si>
  <si>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</si>
  <si>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</si>
  <si>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</si>
  <si>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</si>
  <si>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</si>
  <si>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</si>
  <si>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</si>
  <si>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</si>
  <si>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</si>
  <si>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</si>
  <si>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</si>
  <si>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</si>
  <si>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</si>
  <si>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</si>
  <si>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</si>
  <si>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</si>
  <si>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</si>
  <si>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K</t>
  </si>
  <si>
    <t>0001</t>
  </si>
  <si>
    <t>Vytyčení inženýrských sítí
Ručně kopané sondy pro ověření polohy inženýrských sítí (dle potřeby stavby 10ks)</t>
  </si>
  <si>
    <t>sada</t>
  </si>
  <si>
    <t>4</t>
  </si>
  <si>
    <t>607624161</t>
  </si>
  <si>
    <t>0002</t>
  </si>
  <si>
    <t>Zařízení staveniště, provoz a odstranění</t>
  </si>
  <si>
    <t>1864049884</t>
  </si>
  <si>
    <t>3</t>
  </si>
  <si>
    <t>0003</t>
  </si>
  <si>
    <t>Pomocné práce- zajištění nebo zřízení, regulaci a ochranu dopravy vč. DIOa přechodného dopravního značení - úhrnná částka musí obsahovat veškeré náklady na dočasné úpravy a regulaci (vč. pěších) na staveništi a nezbytné značení a opatření vyplívající z požadeavků BOZP na staveništi, uvažováno jednotyčové zábradlí vysoké min. 1,10m s označením zákazu vstupu, lávky pro pěší, provizorní dopravní značení v rozsahu dle stanovení přechodného dopravního značení</t>
  </si>
  <si>
    <t>506139495</t>
  </si>
  <si>
    <t>0004</t>
  </si>
  <si>
    <t>Geodetické zaměření skutečného provedení stavby - výškopis, polohopis (3x tištěná dokumentace, 3xCD)</t>
  </si>
  <si>
    <t>-921206811</t>
  </si>
  <si>
    <t>0005</t>
  </si>
  <si>
    <t>Zkoušení a kontrola prací zkušebnou zhotovitele dle TP</t>
  </si>
  <si>
    <t>1955281048</t>
  </si>
  <si>
    <t>6</t>
  </si>
  <si>
    <t>0006</t>
  </si>
  <si>
    <t>Dokumentace skutečného provedení stavby</t>
  </si>
  <si>
    <t>-966615205</t>
  </si>
  <si>
    <t>044/2020_1 - Pravostranný chodník</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</si>
  <si>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</si>
  <si>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</si>
  <si>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</si>
  <si>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</si>
  <si>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</si>
  <si>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</si>
  <si>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</si>
  <si>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</si>
  <si>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</si>
  <si>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HSV</t>
  </si>
  <si>
    <t>Práce a dodávky HSV</t>
  </si>
  <si>
    <t>Zemní práce</t>
  </si>
  <si>
    <t>111301111</t>
  </si>
  <si>
    <t>Sejmutí drnu tl. do 100 mm, v jakékoliv ploše</t>
  </si>
  <si>
    <t>m2</t>
  </si>
  <si>
    <t>CS ÚRS 2020 01</t>
  </si>
  <si>
    <t>1210469683</t>
  </si>
  <si>
    <t>PSC</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</si>
  <si>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</si>
  <si>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VV</t>
  </si>
  <si>
    <t>"dle přílohy Situace stavby"</t>
  </si>
  <si>
    <t>"travní drn"136</t>
  </si>
  <si>
    <t>113106132</t>
  </si>
  <si>
    <t>Rozebrání dlažeb komunikací pro pěší s přemístěním hmot na skládku na vzdálenost do 3 m nebo s naložením na dopravní prostředek s ložem z kameniva nebo živice a s jakoukoliv výplní spár strojně plochy jednotlivě do 50 m2 z betonových nebo kameninových dlaždic, desek nebo tvarovek</t>
  </si>
  <si>
    <t>-792756791</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</si>
  <si>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</si>
  <si>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"stávající dlažba 30/30"19+24+20+6+60+24+45+38+14+25+41+18+86</t>
  </si>
  <si>
    <t>113106134</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</si>
  <si>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</si>
  <si>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-553168339</t>
  </si>
  <si>
    <t>"dle přílohy situace stavby"</t>
  </si>
  <si>
    <t>"odstranění dlažby"10+3+2+2</t>
  </si>
  <si>
    <t>113106185</t>
  </si>
  <si>
    <t>Rozebrání dlažeb a dílců vozovek a ploch s přemístěním hmot na skládku na vzdálenost do 3 m nebo s naložením na dopravní prostředek, s jakoukoliv výplní spár strojně plochy jednotlivě do 50 m2 z drobných kostek nebo odseků s ložem z kameniva</t>
  </si>
  <si>
    <t>-1150763267</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</si>
  <si>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</si>
  <si>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"dle přílohy situace stavby"8+10+8+8+9+11+7+11+9</t>
  </si>
  <si>
    <t>113107135</t>
  </si>
  <si>
    <t>Odstranění podkladů nebo krytů ručně s přemístěním hmot na skládku na vzdálenost do 3 m nebo s naložením na dopravní prostředek z betonu vyztuženého sítěmi, o tl. vrstvy do 100 mm</t>
  </si>
  <si>
    <t>-1461502298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</si>
  <si>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</si>
  <si>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"dle situace stavby"17+31+4+3+17+16</t>
  </si>
  <si>
    <t>113107142</t>
  </si>
  <si>
    <t>Odstranění podkladů nebo krytů ručně s přemístěním hmot na skládku na vzdálenost do 3 m nebo s naložením na dopravní prostředek živičných, o tl. vrstvy přes 50 do 100 mm</t>
  </si>
  <si>
    <t>1356599820</t>
  </si>
  <si>
    <t>"dle přílohy Situace stavby a Vzorové příčné řezy"</t>
  </si>
  <si>
    <t>"asfaltový kryt tl.60mm"8</t>
  </si>
  <si>
    <t>7</t>
  </si>
  <si>
    <t>113202111</t>
  </si>
  <si>
    <t>Vytrhání obrub s vybouráním lože, s přemístěním hmot na skládku na vzdálenost do 3 m nebo s naložením na dopravní prostředek z krajníků nebo obrubníků stojatých</t>
  </si>
  <si>
    <t>m</t>
  </si>
  <si>
    <t>-2051046741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</si>
  <si>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</si>
  <si>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"betonové silniční"1+4+3+3+1+2+7+7+10+3+4+1+13+4+1+1+1+2+3+4+1+3+5+3+8+5+5+4+1+11+1+4+3+12+1+3+2+231+1+3+1+6+6+5+5</t>
  </si>
  <si>
    <t>8</t>
  </si>
  <si>
    <t>113204111</t>
  </si>
  <si>
    <t>Vytrhání obrub s vybouráním lože, s přemístěním hmot na skládku na vzdálenost do 3 m nebo s naložením na dopravní prostředek záhonových</t>
  </si>
  <si>
    <t>383447094</t>
  </si>
  <si>
    <t>"záhonové obruby"1+16+1+16+23+6+13+6+13+6+7+12+17+14+22+12+16+20+12+14+24+21+15+22</t>
  </si>
  <si>
    <t>9</t>
  </si>
  <si>
    <t>122201102</t>
  </si>
  <si>
    <t>Odkopávky a prokopávky nezapažené s přehozením výkopku na vzdálenost do 3 m nebo s naložením na dopravní prostředek v hornině tř. 3 přes 100 do 1 000 m3</t>
  </si>
  <si>
    <t>m3</t>
  </si>
  <si>
    <t>CS ÚRS 2019 02</t>
  </si>
  <si>
    <t>-1008994776</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</si>
  <si>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</si>
  <si>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"odkopávky chodníků"(20+34+26+4+41+7+25+47+42+29+28+25+41+17+21+33+48+1+1+1+1+1+2+1+1+3+4)*0,24</t>
  </si>
  <si>
    <t>"odkopávky vjezdy"(11+4+7+3+6+4+9+2+8+2+7+2+7+2+7+2+8+2+16+3+8+3+8+2+10+3+8+2+8+2+9+2+1+1+1+1+1+1+2+1+1+1+1+1+2)*0,36</t>
  </si>
  <si>
    <t>Mezisoučet</t>
  </si>
  <si>
    <t>"sanace podloží v případě neúnosného podloží"</t>
  </si>
  <si>
    <t>"sanace chodníkůa vjezdů"(504+192)*0,15</t>
  </si>
  <si>
    <t>Součet</t>
  </si>
  <si>
    <t>10</t>
  </si>
  <si>
    <t>122201109</t>
  </si>
  <si>
    <t>Odkopávky a prokopávky nezapažené s přehozením výkopku na vzdálenost do 3 m nebo s naložením na dopravní prostředek v hornině tř. 3 Příplatek k cenám za lepivost horniny tř. 3</t>
  </si>
  <si>
    <t>10859526</t>
  </si>
  <si>
    <t>"odkopávky"294,48</t>
  </si>
  <si>
    <t>11</t>
  </si>
  <si>
    <t>162701105</t>
  </si>
  <si>
    <t>Vodorovné přemístění výkopku nebo sypaniny po suchu na obvyklém dopravním prostředku, bez naložení výkopku, avšak se složením bez rozhrnutí z horniny tř. 1 až 4 na vzdálenost přes 9 000 do 10 000 m</t>
  </si>
  <si>
    <t>-2119646556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</si>
  <si>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</si>
  <si>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</si>
  <si>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</si>
  <si>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</si>
  <si>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-586958955</t>
  </si>
  <si>
    <t>"na skládku do vzdálenosti 14km"294,48*4</t>
  </si>
  <si>
    <t>13</t>
  </si>
  <si>
    <t>171201201</t>
  </si>
  <si>
    <t>Uložení sypaniny na skládky nebo meziskládky bez hutnění s upravením uložené sypaniny do předepsaného tvaru</t>
  </si>
  <si>
    <t>-1034679611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</si>
  <si>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</si>
  <si>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14</t>
  </si>
  <si>
    <t>171201211</t>
  </si>
  <si>
    <t>Poplatek za uložení stavebního odpadu na skládce (skládkovné) zeminy a kameniva zatříděného do Katalogu odpadů pod kódem 170 504</t>
  </si>
  <si>
    <t>t</t>
  </si>
  <si>
    <t>969850476</t>
  </si>
  <si>
    <t xml:space="preserve">Poznámka k souboru cen:
1. Ceny uvedené v souboru cen lze po dohodě upravit podle místních podmínek.
</t>
  </si>
  <si>
    <t>"odkopávky"294,48*1,8</t>
  </si>
  <si>
    <t>180405111</t>
  </si>
  <si>
    <t>Založení trávníků ve vegetačních dlaždicích nebo prefabrikátech výsevem semene v rovině nebo na svahu do 1:5</t>
  </si>
  <si>
    <t>663602534</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</si>
  <si>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</si>
  <si>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"osetí travním semenem"10+3+6+2+6+3+6+8+6+11+4+5+8+10+6+6+7+2+9+6+12</t>
  </si>
  <si>
    <t>16</t>
  </si>
  <si>
    <t>M</t>
  </si>
  <si>
    <t>00572410</t>
  </si>
  <si>
    <t>osivo směs travní parková</t>
  </si>
  <si>
    <t>kg</t>
  </si>
  <si>
    <t>-368699214</t>
  </si>
  <si>
    <t>136*0,05</t>
  </si>
  <si>
    <t>17</t>
  </si>
  <si>
    <t>181311103</t>
  </si>
  <si>
    <t>Rozprostření a urovnání ornice v rovině nebo ve svahu sklonu do 1:5 ručně při souvislé ploše, tl. vrstvy do 200 mm</t>
  </si>
  <si>
    <t>-1302705985</t>
  </si>
  <si>
    <t xml:space="preserve">Poznámka k souboru cen:
1. V ceně jsou započteny i náklady na případné nutné přemístění hromad nebo dočasných skládek na místo spotřeby ze vzdálenosti do 3 m.
2. V ceně nejsou započteny náklady na získání ornice.
</t>
  </si>
  <si>
    <t>18</t>
  </si>
  <si>
    <t>10364101</t>
  </si>
  <si>
    <t>zemina pro terénní úpravy -  ornice</t>
  </si>
  <si>
    <t>353307958</t>
  </si>
  <si>
    <t>"nákup ornice"136*0,2*1,8</t>
  </si>
  <si>
    <t>19</t>
  </si>
  <si>
    <t>181951102</t>
  </si>
  <si>
    <t>Úprava pláně vyrovnáním výškových rozdílů v hornině tř. 1 až 4 se zhutněním</t>
  </si>
  <si>
    <t>1967306108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</si>
  <si>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</si>
  <si>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"chodník"20+34+26+4+41+7+25+47+42+29+28+25+41+17+21+33+48+1+1+1+1+1+2+1+1+3+4</t>
  </si>
  <si>
    <t>"vjezdy"11+4+7+3+6+4+9+2+8+2+7+2+7+2+7+2+8+2+16+3+8+3+8+2+10+3+8+2+8+2+9+2+1+1+1+1+1+1+2+1+1+1+1+1+2</t>
  </si>
  <si>
    <t>Komunikace pozemní</t>
  </si>
  <si>
    <t>20</t>
  </si>
  <si>
    <t>564851111</t>
  </si>
  <si>
    <t>Podklad ze štěrkodrti ŠD s rozprostřením a zhutněním, po zhutnění tl. 150 mm</t>
  </si>
  <si>
    <t>-1993433182</t>
  </si>
  <si>
    <t>"vjezdy 2 vrstvy"192</t>
  </si>
  <si>
    <t>"sanace"</t>
  </si>
  <si>
    <t>564861111</t>
  </si>
  <si>
    <t>Podklad ze štěrkodrti ŠD s rozprostřením a zhutněním, po zhutnění tl. 200 mm</t>
  </si>
  <si>
    <t>-987443422</t>
  </si>
  <si>
    <t>22</t>
  </si>
  <si>
    <t>591241111</t>
  </si>
  <si>
    <t>Kladení dlažby z kostek s provedením lože do tl. 50 mm, s vyplněním spár, s dvojím beraněním a se smetením přebytečného materiálu na krajnici drobných z kamene, do lože z cementové malty</t>
  </si>
  <si>
    <t>-560630083</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</si>
  <si>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</si>
  <si>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"dle situace stavby"</t>
  </si>
  <si>
    <t>"řádek K10"376*0,1</t>
  </si>
  <si>
    <t>23</t>
  </si>
  <si>
    <t>58381007</t>
  </si>
  <si>
    <t>kostka dlažební žula drobná 8/10</t>
  </si>
  <si>
    <t>-477833972</t>
  </si>
  <si>
    <t>376*0,1</t>
  </si>
  <si>
    <t>37,6*1,02 'Přepočtené koeficientem množství</t>
  </si>
  <si>
    <t>24</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</si>
  <si>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</si>
  <si>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</si>
  <si>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1666291686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</si>
  <si>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</si>
  <si>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"plochy ze Situace stavby a Vzorové příčné řezy"</t>
  </si>
  <si>
    <t>"šedá chodník 10/20"20+34+26+4+41+7+25+0,4+47+0,4+0,4+42+0,4+29+28+0,4+26+41+0,4+17+21+33+0,4+48-4</t>
  </si>
  <si>
    <t>"reliéfní červená 10/20"1+2+0,6+0,6+0,6+0,6+0,6+2+0,6+0,6+2+1+4</t>
  </si>
  <si>
    <t>25</t>
  </si>
  <si>
    <t>59245006</t>
  </si>
  <si>
    <t>dlažba tvar obdélník betonová pro nevidomé 200x100x60mm barevná</t>
  </si>
  <si>
    <t>-997031213</t>
  </si>
  <si>
    <t>16,2*1,02</t>
  </si>
  <si>
    <t>26</t>
  </si>
  <si>
    <t>59245018</t>
  </si>
  <si>
    <t>dlažba tvar obdélník betonová 200x100x60mm přírodní</t>
  </si>
  <si>
    <t>886842986</t>
  </si>
  <si>
    <t>487,8*1,02</t>
  </si>
  <si>
    <t>27</t>
  </si>
  <si>
    <t>596211211</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</si>
  <si>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</si>
  <si>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1446653470</t>
  </si>
  <si>
    <t>"vjezdy 10/20 antracit"11+7+7+9+8+7+7+7+8+16+8+8+10+8+8+9++6+2+1+4+2</t>
  </si>
  <si>
    <t>"reliéfní 10/20"4+3+2+2+2+2+2+2+2+4+3+2+3+2+2+2</t>
  </si>
  <si>
    <t>28</t>
  </si>
  <si>
    <t>59245005</t>
  </si>
  <si>
    <t>dlažba tvar obdélník betonová 200x100x80mm barevná</t>
  </si>
  <si>
    <t>-294082194</t>
  </si>
  <si>
    <t>"vjezdy 20/20 antracit"11+7+7+9+8+7+7+7+8+16+8+8+10+8+8+9++6+2+1+4+2</t>
  </si>
  <si>
    <t>153*1,02</t>
  </si>
  <si>
    <t>29</t>
  </si>
  <si>
    <t>59245226</t>
  </si>
  <si>
    <t>dlažba tvar obdélník betonová pro nevidomé 200x100x80mm barevná</t>
  </si>
  <si>
    <t>-997198036</t>
  </si>
  <si>
    <t>39*1,02</t>
  </si>
  <si>
    <t>Trubní vedení</t>
  </si>
  <si>
    <t>30</t>
  </si>
  <si>
    <t>8712511211</t>
  </si>
  <si>
    <t>Montáž chrániček inž.sítí vnějšího průměru 110 mm</t>
  </si>
  <si>
    <t>-1529808020</t>
  </si>
  <si>
    <t>"dle potřeby v průběhu výstavby"150</t>
  </si>
  <si>
    <t>31</t>
  </si>
  <si>
    <t>R11</t>
  </si>
  <si>
    <t>Kabelový žlab půlený</t>
  </si>
  <si>
    <t>-1744951143</t>
  </si>
  <si>
    <t>32</t>
  </si>
  <si>
    <t>899331111</t>
  </si>
  <si>
    <t>Výšková úprava uličního vstupu nebo vpusti do 200 mm zvýšením poklopu</t>
  </si>
  <si>
    <t>kus</t>
  </si>
  <si>
    <t>-1601455693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</si>
  <si>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</si>
  <si>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"předpoklad"10</t>
  </si>
  <si>
    <t>33</t>
  </si>
  <si>
    <t>899431111</t>
  </si>
  <si>
    <t>Výšková úprava uličního vstupu nebo vpusti do 200 mm zvýšením krycího hrnce, šoupěte nebo hydrantu bez úpravy armatur</t>
  </si>
  <si>
    <t>1320364850</t>
  </si>
  <si>
    <t>"předpoklad"30</t>
  </si>
  <si>
    <t>Ostatní konstrukce a práce, bourání</t>
  </si>
  <si>
    <t>34</t>
  </si>
  <si>
    <t>916131213</t>
  </si>
  <si>
    <t>Osazení silničního obrubníku betonového se zřízením lože, s vyplněním a zatřením spár cementovou maltou stojatého s boční opěrou z betonu prostého, do lože z betonu prostého</t>
  </si>
  <si>
    <t>1578261502</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</si>
  <si>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</si>
  <si>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15/25"21+42+3+2+1+1+5+1+14+123+105+58+7+21+1+2-53-113,3</t>
  </si>
  <si>
    <t>"obrubník 15/15"6,5+4,5+4+4+5+4,5+1,5+4+1,5+1,5+4+1,5+4,5+5+1,5+10+2,8+5+1,5+5+6+4,5+4,5+3,5+5+2+10</t>
  </si>
  <si>
    <t>"obrubníky náběhové"53</t>
  </si>
  <si>
    <t>35</t>
  </si>
  <si>
    <t>59217031</t>
  </si>
  <si>
    <t>obrubník betonový silniční 1000x150x250mm</t>
  </si>
  <si>
    <t>1472744085</t>
  </si>
  <si>
    <t>240,7*1,02</t>
  </si>
  <si>
    <t>36</t>
  </si>
  <si>
    <t>59217032</t>
  </si>
  <si>
    <t>obrubník betonový silniční 1000x150x150mm</t>
  </si>
  <si>
    <t>467895376</t>
  </si>
  <si>
    <t>113,3*1,02</t>
  </si>
  <si>
    <t>37</t>
  </si>
  <si>
    <t>59217030</t>
  </si>
  <si>
    <t>obrubník betonový silniční přechodový 1000x150x150-250mm</t>
  </si>
  <si>
    <t>-1544274939</t>
  </si>
  <si>
    <t>38</t>
  </si>
  <si>
    <t>916231213</t>
  </si>
  <si>
    <t>Osazení chodníkového obrubníku betonového se zřízením lože, s vyplněním a zatřením spár cementovou maltou stojatého s boční opěrou z betonu prostého, do lože z betonu prostého</t>
  </si>
  <si>
    <t>1501705193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</si>
  <si>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</si>
  <si>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"8/25"1+13+5+1+1+5+1+1+11+2+3+2+11+2+5+1+11+2+15+2+12+2+20+2+8+2+10+2+14+2+18+2+11+2+12+2+13+2+4+2+17+2+12+2+11+3+2+4</t>
  </si>
  <si>
    <t>39</t>
  </si>
  <si>
    <t>59217012</t>
  </si>
  <si>
    <t>obrubník betonový zahradní 500x80x250mm</t>
  </si>
  <si>
    <t>1657466394</t>
  </si>
  <si>
    <t>290*1,02</t>
  </si>
  <si>
    <t>40</t>
  </si>
  <si>
    <t>916991121</t>
  </si>
  <si>
    <t>Lože pod obrubníky, krajníky nebo obruby z dlažebních kostek z betonu prostého tř. C 16/20</t>
  </si>
  <si>
    <t>-1689964351</t>
  </si>
  <si>
    <t>"dle obrub"</t>
  </si>
  <si>
    <t>"15/25"407*0,35*0,05</t>
  </si>
  <si>
    <t>"8/25"290*0,28*0,05</t>
  </si>
  <si>
    <t>997</t>
  </si>
  <si>
    <t>Přesun sutě</t>
  </si>
  <si>
    <t>41</t>
  </si>
  <si>
    <t>997221561</t>
  </si>
  <si>
    <t>Vodorovná doprava suti bez naložení, ale se složením a s hrubým urovnáním z kusových materiálů, na vzdálenost do 1 km</t>
  </si>
  <si>
    <t>629150205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</si>
  <si>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</si>
  <si>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"beton"107,1+4,42+25,92+21,384+83,025+13,16</t>
  </si>
  <si>
    <t>"živice"1,76</t>
  </si>
  <si>
    <t>42</t>
  </si>
  <si>
    <t>997221569</t>
  </si>
  <si>
    <t>Vodorovná doprava suti bez naložení, ale se složením a s hrubým urovnáním Příplatek k ceně za každý další i započatý 1 km přes 1 km</t>
  </si>
  <si>
    <t>-776563231</t>
  </si>
  <si>
    <t>"na skládku do 14km"</t>
  </si>
  <si>
    <t>"beton"(107,1+4,42+25,92+21,384+83,025+13,16)*13</t>
  </si>
  <si>
    <t>"živice"1,76*13</t>
  </si>
  <si>
    <t>43</t>
  </si>
  <si>
    <t>997221611</t>
  </si>
  <si>
    <t>Nakládání na dopravní prostředky pro vodorovnou dopravu suti</t>
  </si>
  <si>
    <t>-1482305203</t>
  </si>
  <si>
    <t xml:space="preserve">Poznámka k souboru cen:
1. Ceny lze použít i pro překládání při lomené dopravě.
2. Ceny nelze použít při dopravě po železnici, po vodě nebo neobvyklými dopravními prostředky.
</t>
  </si>
  <si>
    <t>44</t>
  </si>
  <si>
    <t>997221861</t>
  </si>
  <si>
    <t>Poplatek za uložení stavebního odpadu na recyklační skládce (skládkovné) z prostého betonu zatříděného do Katalogu odpadů pod kódem 17 01 01</t>
  </si>
  <si>
    <t>1978782723</t>
  </si>
  <si>
    <t>45</t>
  </si>
  <si>
    <t>997221875</t>
  </si>
  <si>
    <t>Poplatek za uložení stavebního odpadu na recyklační skládce (skládkovné) asfaltového bez obsahu dehtu zatříděného do Katalogu odpadů pod kódem 17 03 02</t>
  </si>
  <si>
    <t>620506690</t>
  </si>
  <si>
    <t>998</t>
  </si>
  <si>
    <t>Přesun hmot</t>
  </si>
  <si>
    <t>46</t>
  </si>
  <si>
    <t>998223011</t>
  </si>
  <si>
    <t>Přesun hmot pro pozemní komunikace s krytem dlážděným dopravní vzdálenost do 200 m jakékoliv délky objektu</t>
  </si>
  <si>
    <t>-898432160</t>
  </si>
  <si>
    <t>PSV</t>
  </si>
  <si>
    <t>Práce a dodávky PSV</t>
  </si>
  <si>
    <t>711</t>
  </si>
  <si>
    <t>Izolace proti vodě, vlhkosti a plynům</t>
  </si>
  <si>
    <t>47</t>
  </si>
  <si>
    <t>711161212</t>
  </si>
  <si>
    <t>Izolace proti zemní vlhkosti a beztlakové vodě nopovými fóliemi na ploše svislé S vrstva ochranná, odvětrávací a drenážní výška nopku 8,0 mm, tl. fólie do 0,6 mm</t>
  </si>
  <si>
    <t>846882313</t>
  </si>
  <si>
    <t>"podél budov a podezdívek"304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</si>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</sst>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30</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34</v>
      </c>
      <c r="AO16" s="24"/>
      <c r="AP16" s="24"/>
      <c r="AQ16" s="24"/>
      <c r="AR16" s="22"/>
      <c r="BE16" s="33"/>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36</v>
      </c>
      <c r="AO17" s="24"/>
      <c r="AP17" s="24"/>
      <c r="AQ17" s="24"/>
      <c r="AR17" s="22"/>
      <c r="BE17" s="33"/>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34</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36</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044/2020_1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Rekonstrukce chodníků ul. Gallova, Kostelec nad Orlicí</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ul. Gallova pravostranný chodník</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26. 8. 2020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Město Kostelec nad Orlicí</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DI PROJEKT s.r.o.</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38</v>
      </c>
      <c r="AJ50" s="42"/>
      <c r="AK50" s="42"/>
      <c r="AL50" s="42"/>
      <c r="AM50" s="75" t="str">
        <f>IF(E20="","",E20)</f>
        <v>DI PROJEKT s.r.o.</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ROUND(SUM(AG55:AG56),2)</f>
        <v>0</v>
      </c>
      <c r="AH54" s="103"/>
      <c r="AI54" s="103"/>
      <c r="AJ54" s="103"/>
      <c r="AK54" s="103"/>
      <c r="AL54" s="103"/>
      <c r="AM54" s="103"/>
      <c r="AN54" s="104">
        <f>SUM(AG54,AT54)</f>
        <v>0</v>
      </c>
      <c r="AO54" s="104"/>
      <c r="AP54" s="104"/>
      <c r="AQ54" s="105" t="s">
        <v>19</v>
      </c>
      <c r="AR54" s="106"/>
      <c r="AS54" s="107">
        <f>ROUND(SUM(AS55:AS56),2)</f>
        <v>0</v>
      </c>
      <c r="AT54" s="108">
        <f>ROUND(SUM(AV54:AW54),2)</f>
        <v>0</v>
      </c>
      <c r="AU54" s="109">
        <f>ROUND(SUM(AU55:AU56),5)</f>
        <v>0</v>
      </c>
      <c r="AV54" s="108">
        <f>ROUND(AZ54*L29,2)</f>
        <v>0</v>
      </c>
      <c r="AW54" s="108">
        <f>ROUND(BA54*L30,2)</f>
        <v>0</v>
      </c>
      <c r="AX54" s="108">
        <f>ROUND(BB54*L29,2)</f>
        <v>0</v>
      </c>
      <c r="AY54" s="108">
        <f>ROUND(BC54*L30,2)</f>
        <v>0</v>
      </c>
      <c r="AZ54" s="108">
        <f>ROUND(SUM(AZ55:AZ56),2)</f>
        <v>0</v>
      </c>
      <c r="BA54" s="108">
        <f>ROUND(SUM(BA55:BA56),2)</f>
        <v>0</v>
      </c>
      <c r="BB54" s="108">
        <f>ROUND(SUM(BB55:BB56),2)</f>
        <v>0</v>
      </c>
      <c r="BC54" s="108">
        <f>ROUND(SUM(BC55:BC56),2)</f>
        <v>0</v>
      </c>
      <c r="BD54" s="110">
        <f>ROUND(SUM(BD55:BD56),2)</f>
        <v>0</v>
      </c>
      <c r="BE54" s="6"/>
      <c r="BS54" s="111" t="s">
        <v>74</v>
      </c>
      <c r="BT54" s="111" t="s">
        <v>75</v>
      </c>
      <c r="BU54" s="112" t="s">
        <v>76</v>
      </c>
      <c r="BV54" s="111" t="s">
        <v>77</v>
      </c>
      <c r="BW54" s="111" t="s">
        <v>5</v>
      </c>
      <c r="BX54" s="111" t="s">
        <v>78</v>
      </c>
      <c r="CL54" s="111" t="s">
        <v>19</v>
      </c>
    </row>
    <row r="55" spans="1:91" s="7" customFormat="1" ht="24.75" customHeight="1">
      <c r="A55" s="113" t="s">
        <v>79</v>
      </c>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'044-2020_11 - Vedlejší ro...'!J30</f>
        <v>0</v>
      </c>
      <c r="AH55" s="117"/>
      <c r="AI55" s="117"/>
      <c r="AJ55" s="117"/>
      <c r="AK55" s="117"/>
      <c r="AL55" s="117"/>
      <c r="AM55" s="117"/>
      <c r="AN55" s="118">
        <f>SUM(AG55,AT55)</f>
        <v>0</v>
      </c>
      <c r="AO55" s="117"/>
      <c r="AP55" s="117"/>
      <c r="AQ55" s="119" t="s">
        <v>82</v>
      </c>
      <c r="AR55" s="120"/>
      <c r="AS55" s="121">
        <v>0</v>
      </c>
      <c r="AT55" s="122">
        <f>ROUND(SUM(AV55:AW55),2)</f>
        <v>0</v>
      </c>
      <c r="AU55" s="123">
        <f>'044-2020_11 - Vedlejší ro...'!P80</f>
        <v>0</v>
      </c>
      <c r="AV55" s="122">
        <f>'044-2020_11 - Vedlejší ro...'!J33</f>
        <v>0</v>
      </c>
      <c r="AW55" s="122">
        <f>'044-2020_11 - Vedlejší ro...'!J34</f>
        <v>0</v>
      </c>
      <c r="AX55" s="122">
        <f>'044-2020_11 - Vedlejší ro...'!J35</f>
        <v>0</v>
      </c>
      <c r="AY55" s="122">
        <f>'044-2020_11 - Vedlejší ro...'!J36</f>
        <v>0</v>
      </c>
      <c r="AZ55" s="122">
        <f>'044-2020_11 - Vedlejší ro...'!F33</f>
        <v>0</v>
      </c>
      <c r="BA55" s="122">
        <f>'044-2020_11 - Vedlejší ro...'!F34</f>
        <v>0</v>
      </c>
      <c r="BB55" s="122">
        <f>'044-2020_11 - Vedlejší ro...'!F35</f>
        <v>0</v>
      </c>
      <c r="BC55" s="122">
        <f>'044-2020_11 - Vedlejší ro...'!F36</f>
        <v>0</v>
      </c>
      <c r="BD55" s="124">
        <f>'044-2020_11 - Vedlejší ro...'!F37</f>
        <v>0</v>
      </c>
      <c r="BE55" s="7"/>
      <c r="BT55" s="125" t="s">
        <v>83</v>
      </c>
      <c r="BV55" s="125" t="s">
        <v>77</v>
      </c>
      <c r="BW55" s="125" t="s">
        <v>84</v>
      </c>
      <c r="BX55" s="125" t="s">
        <v>5</v>
      </c>
      <c r="CL55" s="125" t="s">
        <v>19</v>
      </c>
      <c r="CM55" s="125" t="s">
        <v>85</v>
      </c>
    </row>
    <row r="56" spans="1:91" s="7" customFormat="1" ht="24.75" customHeight="1">
      <c r="A56" s="113" t="s">
        <v>79</v>
      </c>
      <c r="B56" s="114"/>
      <c r="C56" s="115"/>
      <c r="D56" s="116" t="s">
        <v>14</v>
      </c>
      <c r="E56" s="116"/>
      <c r="F56" s="116"/>
      <c r="G56" s="116"/>
      <c r="H56" s="116"/>
      <c r="I56" s="117"/>
      <c r="J56" s="116" t="s">
        <v>86</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'044-2020_1 - Pravostranný...'!J30</f>
        <v>0</v>
      </c>
      <c r="AH56" s="117"/>
      <c r="AI56" s="117"/>
      <c r="AJ56" s="117"/>
      <c r="AK56" s="117"/>
      <c r="AL56" s="117"/>
      <c r="AM56" s="117"/>
      <c r="AN56" s="118">
        <f>SUM(AG56,AT56)</f>
        <v>0</v>
      </c>
      <c r="AO56" s="117"/>
      <c r="AP56" s="117"/>
      <c r="AQ56" s="119" t="s">
        <v>82</v>
      </c>
      <c r="AR56" s="120"/>
      <c r="AS56" s="126">
        <v>0</v>
      </c>
      <c r="AT56" s="127">
        <f>ROUND(SUM(AV56:AW56),2)</f>
        <v>0</v>
      </c>
      <c r="AU56" s="128">
        <f>'044-2020_1 - Pravostranný...'!P88</f>
        <v>0</v>
      </c>
      <c r="AV56" s="127">
        <f>'044-2020_1 - Pravostranný...'!J33</f>
        <v>0</v>
      </c>
      <c r="AW56" s="127">
        <f>'044-2020_1 - Pravostranný...'!J34</f>
        <v>0</v>
      </c>
      <c r="AX56" s="127">
        <f>'044-2020_1 - Pravostranný...'!J35</f>
        <v>0</v>
      </c>
      <c r="AY56" s="127">
        <f>'044-2020_1 - Pravostranný...'!J36</f>
        <v>0</v>
      </c>
      <c r="AZ56" s="127">
        <f>'044-2020_1 - Pravostranný...'!F33</f>
        <v>0</v>
      </c>
      <c r="BA56" s="127">
        <f>'044-2020_1 - Pravostranný...'!F34</f>
        <v>0</v>
      </c>
      <c r="BB56" s="127">
        <f>'044-2020_1 - Pravostranný...'!F35</f>
        <v>0</v>
      </c>
      <c r="BC56" s="127">
        <f>'044-2020_1 - Pravostranný...'!F36</f>
        <v>0</v>
      </c>
      <c r="BD56" s="129">
        <f>'044-2020_1 - Pravostranný...'!F37</f>
        <v>0</v>
      </c>
      <c r="BE56" s="7"/>
      <c r="BT56" s="125" t="s">
        <v>83</v>
      </c>
      <c r="BV56" s="125" t="s">
        <v>77</v>
      </c>
      <c r="BW56" s="125" t="s">
        <v>87</v>
      </c>
      <c r="BX56" s="125" t="s">
        <v>5</v>
      </c>
      <c r="CL56" s="125" t="s">
        <v>19</v>
      </c>
      <c r="CM56" s="125" t="s">
        <v>85</v>
      </c>
    </row>
    <row r="57" spans="1:57" s="2" customFormat="1" ht="30" customHeight="1">
      <c r="A57" s="40"/>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6"/>
      <c r="AS57" s="40"/>
      <c r="AT57" s="40"/>
      <c r="AU57" s="40"/>
      <c r="AV57" s="40"/>
      <c r="AW57" s="40"/>
      <c r="AX57" s="40"/>
      <c r="AY57" s="40"/>
      <c r="AZ57" s="40"/>
      <c r="BA57" s="40"/>
      <c r="BB57" s="40"/>
      <c r="BC57" s="40"/>
      <c r="BD57" s="40"/>
      <c r="BE57" s="40"/>
    </row>
    <row r="58" spans="1:57" s="2" customFormat="1" ht="6.95" customHeight="1">
      <c r="A58" s="4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6"/>
      <c r="AS58" s="40"/>
      <c r="AT58" s="40"/>
      <c r="AU58" s="40"/>
      <c r="AV58" s="40"/>
      <c r="AW58" s="40"/>
      <c r="AX58" s="40"/>
      <c r="AY58" s="40"/>
      <c r="AZ58" s="40"/>
      <c r="BA58" s="40"/>
      <c r="BB58" s="40"/>
      <c r="BC58" s="40"/>
      <c r="BD58" s="40"/>
      <c r="BE58" s="40"/>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44-2020_11 - Vedlejší ro...'!C2" display="/"/>
    <hyperlink ref="A56" location="'044-2020_1 - Pravostranný...'!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84</v>
      </c>
    </row>
    <row r="3" spans="2:46" s="1" customFormat="1" ht="6.95" customHeight="1">
      <c r="B3" s="131"/>
      <c r="C3" s="132"/>
      <c r="D3" s="132"/>
      <c r="E3" s="132"/>
      <c r="F3" s="132"/>
      <c r="G3" s="132"/>
      <c r="H3" s="132"/>
      <c r="I3" s="133"/>
      <c r="J3" s="132"/>
      <c r="K3" s="132"/>
      <c r="L3" s="22"/>
      <c r="AT3" s="19" t="s">
        <v>85</v>
      </c>
    </row>
    <row r="4" spans="2:46" s="1" customFormat="1" ht="24.95" customHeight="1">
      <c r="B4" s="22"/>
      <c r="D4" s="134" t="s">
        <v>88</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Rekonstrukce chodníků ul. Gallova, Kostelec nad Orlicí</v>
      </c>
      <c r="F7" s="136"/>
      <c r="G7" s="136"/>
      <c r="H7" s="136"/>
      <c r="I7" s="130"/>
      <c r="L7" s="22"/>
    </row>
    <row r="8" spans="1:31" s="2" customFormat="1" ht="12" customHeight="1">
      <c r="A8" s="40"/>
      <c r="B8" s="46"/>
      <c r="C8" s="40"/>
      <c r="D8" s="136" t="s">
        <v>89</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91</v>
      </c>
      <c r="G12" s="40"/>
      <c r="H12" s="40"/>
      <c r="I12" s="142" t="s">
        <v>23</v>
      </c>
      <c r="J12" s="143" t="str">
        <f>'Rekapitulace stavby'!AN8</f>
        <v>26. 8. 2020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27</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28</v>
      </c>
      <c r="F15" s="40"/>
      <c r="G15" s="40"/>
      <c r="H15" s="40"/>
      <c r="I15" s="142" t="s">
        <v>29</v>
      </c>
      <c r="J15" s="141" t="s">
        <v>30</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31</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29</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33</v>
      </c>
      <c r="E20" s="40"/>
      <c r="F20" s="40"/>
      <c r="G20" s="40"/>
      <c r="H20" s="40"/>
      <c r="I20" s="142" t="s">
        <v>26</v>
      </c>
      <c r="J20" s="141" t="s">
        <v>34</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35</v>
      </c>
      <c r="F21" s="40"/>
      <c r="G21" s="40"/>
      <c r="H21" s="40"/>
      <c r="I21" s="142" t="s">
        <v>29</v>
      </c>
      <c r="J21" s="141" t="s">
        <v>36</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38</v>
      </c>
      <c r="E23" s="40"/>
      <c r="F23" s="40"/>
      <c r="G23" s="40"/>
      <c r="H23" s="40"/>
      <c r="I23" s="142" t="s">
        <v>26</v>
      </c>
      <c r="J23" s="141" t="s">
        <v>34</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29</v>
      </c>
      <c r="J24" s="141" t="s">
        <v>36</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39</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41</v>
      </c>
      <c r="E30" s="40"/>
      <c r="F30" s="40"/>
      <c r="G30" s="40"/>
      <c r="H30" s="40"/>
      <c r="I30" s="138"/>
      <c r="J30" s="152">
        <f>ROUND(J80,2)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43</v>
      </c>
      <c r="G32" s="40"/>
      <c r="H32" s="40"/>
      <c r="I32" s="154" t="s">
        <v>42</v>
      </c>
      <c r="J32" s="153" t="s">
        <v>44</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45</v>
      </c>
      <c r="E33" s="136" t="s">
        <v>46</v>
      </c>
      <c r="F33" s="156">
        <f>ROUND((SUM(BE80:BE87)),2)</f>
        <v>0</v>
      </c>
      <c r="G33" s="40"/>
      <c r="H33" s="40"/>
      <c r="I33" s="157">
        <v>0.21</v>
      </c>
      <c r="J33" s="156">
        <f>ROUND(((SUM(BE80:BE87))*I33),2)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47</v>
      </c>
      <c r="F34" s="156">
        <f>ROUND((SUM(BF80:BF87)),2)</f>
        <v>0</v>
      </c>
      <c r="G34" s="40"/>
      <c r="H34" s="40"/>
      <c r="I34" s="157">
        <v>0.15</v>
      </c>
      <c r="J34" s="156">
        <f>ROUND(((SUM(BF80:BF87))*I34),2)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48</v>
      </c>
      <c r="F35" s="156">
        <f>ROUND((SUM(BG80:BG87)),2)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49</v>
      </c>
      <c r="F36" s="156">
        <f>ROUND((SUM(BH80:BH87)),2)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50</v>
      </c>
      <c r="F37" s="156">
        <f>ROUND((SUM(BI80:BI87)),2)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51</v>
      </c>
      <c r="E39" s="160"/>
      <c r="F39" s="160"/>
      <c r="G39" s="161" t="s">
        <v>52</v>
      </c>
      <c r="H39" s="162" t="s">
        <v>53</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Rekonstrukce chodníků ul. Gallova, Kostelec nad Orlicí</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89</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044/2020_11 - Vedlejší rozpočtové náklady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ul. Gallova</v>
      </c>
      <c r="G52" s="42"/>
      <c r="H52" s="42"/>
      <c r="I52" s="142" t="s">
        <v>23</v>
      </c>
      <c r="J52" s="74" t="str">
        <f>IF(J12="","",J12)</f>
        <v>26. 8. 2020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Město Kostelec nad Orlicí</v>
      </c>
      <c r="G54" s="42"/>
      <c r="H54" s="42"/>
      <c r="I54" s="142" t="s">
        <v>33</v>
      </c>
      <c r="J54" s="38" t="str">
        <f>E21</f>
        <v>DI PROJEKT s.r.o.</v>
      </c>
      <c r="K54" s="42"/>
      <c r="L54" s="139"/>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2" t="s">
        <v>38</v>
      </c>
      <c r="J55" s="38" t="str">
        <f>E24</f>
        <v>DI PROJEKT s.r.o.</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93</v>
      </c>
      <c r="D57" s="174"/>
      <c r="E57" s="174"/>
      <c r="F57" s="174"/>
      <c r="G57" s="174"/>
      <c r="H57" s="174"/>
      <c r="I57" s="175"/>
      <c r="J57" s="176" t="s">
        <v>94</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73</v>
      </c>
      <c r="D59" s="42"/>
      <c r="E59" s="42"/>
      <c r="F59" s="42"/>
      <c r="G59" s="42"/>
      <c r="H59" s="42"/>
      <c r="I59" s="138"/>
      <c r="J59" s="104">
        <f>J80</f>
        <v>0</v>
      </c>
      <c r="K59" s="42"/>
      <c r="L59" s="139"/>
      <c r="S59" s="40"/>
      <c r="T59" s="40"/>
      <c r="U59" s="40"/>
      <c r="V59" s="40"/>
      <c r="W59" s="40"/>
      <c r="X59" s="40"/>
      <c r="Y59" s="40"/>
      <c r="Z59" s="40"/>
      <c r="AA59" s="40"/>
      <c r="AB59" s="40"/>
      <c r="AC59" s="40"/>
      <c r="AD59" s="40"/>
      <c r="AE59" s="40"/>
      <c r="AU59" s="19" t="s">
        <v>95</v>
      </c>
    </row>
    <row r="60" spans="1:31" s="9" customFormat="1" ht="24.95" customHeight="1">
      <c r="A60" s="9"/>
      <c r="B60" s="178"/>
      <c r="C60" s="179"/>
      <c r="D60" s="180" t="s">
        <v>96</v>
      </c>
      <c r="E60" s="181"/>
      <c r="F60" s="181"/>
      <c r="G60" s="181"/>
      <c r="H60" s="181"/>
      <c r="I60" s="182"/>
      <c r="J60" s="183">
        <f>J81</f>
        <v>0</v>
      </c>
      <c r="K60" s="179"/>
      <c r="L60" s="184"/>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138"/>
      <c r="J61" s="42"/>
      <c r="K61" s="42"/>
      <c r="L61" s="139"/>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168"/>
      <c r="J62" s="62"/>
      <c r="K62" s="62"/>
      <c r="L62" s="139"/>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171"/>
      <c r="J66" s="64"/>
      <c r="K66" s="64"/>
      <c r="L66" s="139"/>
      <c r="S66" s="40"/>
      <c r="T66" s="40"/>
      <c r="U66" s="40"/>
      <c r="V66" s="40"/>
      <c r="W66" s="40"/>
      <c r="X66" s="40"/>
      <c r="Y66" s="40"/>
      <c r="Z66" s="40"/>
      <c r="AA66" s="40"/>
      <c r="AB66" s="40"/>
      <c r="AC66" s="40"/>
      <c r="AD66" s="40"/>
      <c r="AE66" s="40"/>
    </row>
    <row r="67" spans="1:31" s="2" customFormat="1" ht="24.95" customHeight="1">
      <c r="A67" s="40"/>
      <c r="B67" s="41"/>
      <c r="C67" s="25" t="s">
        <v>97</v>
      </c>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6.5" customHeight="1">
      <c r="A70" s="40"/>
      <c r="B70" s="41"/>
      <c r="C70" s="42"/>
      <c r="D70" s="42"/>
      <c r="E70" s="172" t="str">
        <f>E7</f>
        <v>Rekonstrukce chodníků ul. Gallova, Kostelec nad Orlicí</v>
      </c>
      <c r="F70" s="34"/>
      <c r="G70" s="34"/>
      <c r="H70" s="34"/>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89</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6.5" customHeight="1">
      <c r="A72" s="40"/>
      <c r="B72" s="41"/>
      <c r="C72" s="42"/>
      <c r="D72" s="42"/>
      <c r="E72" s="71" t="str">
        <f>E9</f>
        <v>044/2020_11 - Vedlejší rozpočtové náklady</v>
      </c>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ul. Gallova</v>
      </c>
      <c r="G74" s="42"/>
      <c r="H74" s="42"/>
      <c r="I74" s="142" t="s">
        <v>23</v>
      </c>
      <c r="J74" s="74" t="str">
        <f>IF(J12="","",J12)</f>
        <v>26. 8. 2020</v>
      </c>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5.15" customHeight="1">
      <c r="A76" s="40"/>
      <c r="B76" s="41"/>
      <c r="C76" s="34" t="s">
        <v>25</v>
      </c>
      <c r="D76" s="42"/>
      <c r="E76" s="42"/>
      <c r="F76" s="29" t="str">
        <f>E15</f>
        <v>Město Kostelec nad Orlicí</v>
      </c>
      <c r="G76" s="42"/>
      <c r="H76" s="42"/>
      <c r="I76" s="142" t="s">
        <v>33</v>
      </c>
      <c r="J76" s="38" t="str">
        <f>E21</f>
        <v>DI PROJEKT s.r.o.</v>
      </c>
      <c r="K76" s="42"/>
      <c r="L76" s="139"/>
      <c r="S76" s="40"/>
      <c r="T76" s="40"/>
      <c r="U76" s="40"/>
      <c r="V76" s="40"/>
      <c r="W76" s="40"/>
      <c r="X76" s="40"/>
      <c r="Y76" s="40"/>
      <c r="Z76" s="40"/>
      <c r="AA76" s="40"/>
      <c r="AB76" s="40"/>
      <c r="AC76" s="40"/>
      <c r="AD76" s="40"/>
      <c r="AE76" s="40"/>
    </row>
    <row r="77" spans="1:31" s="2" customFormat="1" ht="15.15" customHeight="1">
      <c r="A77" s="40"/>
      <c r="B77" s="41"/>
      <c r="C77" s="34" t="s">
        <v>31</v>
      </c>
      <c r="D77" s="42"/>
      <c r="E77" s="42"/>
      <c r="F77" s="29" t="str">
        <f>IF(E18="","",E18)</f>
        <v>Vyplň údaj</v>
      </c>
      <c r="G77" s="42"/>
      <c r="H77" s="42"/>
      <c r="I77" s="142" t="s">
        <v>38</v>
      </c>
      <c r="J77" s="38" t="str">
        <f>E24</f>
        <v>DI PROJEKT s.r.o.</v>
      </c>
      <c r="K77" s="42"/>
      <c r="L77" s="139"/>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10" customFormat="1" ht="29.25" customHeight="1">
      <c r="A79" s="185"/>
      <c r="B79" s="186"/>
      <c r="C79" s="187" t="s">
        <v>98</v>
      </c>
      <c r="D79" s="188" t="s">
        <v>60</v>
      </c>
      <c r="E79" s="188" t="s">
        <v>56</v>
      </c>
      <c r="F79" s="188" t="s">
        <v>57</v>
      </c>
      <c r="G79" s="188" t="s">
        <v>99</v>
      </c>
      <c r="H79" s="188" t="s">
        <v>100</v>
      </c>
      <c r="I79" s="189" t="s">
        <v>101</v>
      </c>
      <c r="J79" s="188" t="s">
        <v>94</v>
      </c>
      <c r="K79" s="190" t="s">
        <v>102</v>
      </c>
      <c r="L79" s="191"/>
      <c r="M79" s="94" t="s">
        <v>19</v>
      </c>
      <c r="N79" s="95" t="s">
        <v>45</v>
      </c>
      <c r="O79" s="95" t="s">
        <v>103</v>
      </c>
      <c r="P79" s="95" t="s">
        <v>104</v>
      </c>
      <c r="Q79" s="95" t="s">
        <v>105</v>
      </c>
      <c r="R79" s="95" t="s">
        <v>106</v>
      </c>
      <c r="S79" s="95" t="s">
        <v>107</v>
      </c>
      <c r="T79" s="96" t="s">
        <v>108</v>
      </c>
      <c r="U79" s="185"/>
      <c r="V79" s="185"/>
      <c r="W79" s="185"/>
      <c r="X79" s="185"/>
      <c r="Y79" s="185"/>
      <c r="Z79" s="185"/>
      <c r="AA79" s="185"/>
      <c r="AB79" s="185"/>
      <c r="AC79" s="185"/>
      <c r="AD79" s="185"/>
      <c r="AE79" s="185"/>
    </row>
    <row r="80" spans="1:63" s="2" customFormat="1" ht="22.8" customHeight="1">
      <c r="A80" s="40"/>
      <c r="B80" s="41"/>
      <c r="C80" s="101" t="s">
        <v>109</v>
      </c>
      <c r="D80" s="42"/>
      <c r="E80" s="42"/>
      <c r="F80" s="42"/>
      <c r="G80" s="42"/>
      <c r="H80" s="42"/>
      <c r="I80" s="138"/>
      <c r="J80" s="192">
        <f>BK80</f>
        <v>0</v>
      </c>
      <c r="K80" s="42"/>
      <c r="L80" s="46"/>
      <c r="M80" s="97"/>
      <c r="N80" s="193"/>
      <c r="O80" s="98"/>
      <c r="P80" s="194">
        <f>P81</f>
        <v>0</v>
      </c>
      <c r="Q80" s="98"/>
      <c r="R80" s="194">
        <f>R81</f>
        <v>0</v>
      </c>
      <c r="S80" s="98"/>
      <c r="T80" s="195">
        <f>T81</f>
        <v>0</v>
      </c>
      <c r="U80" s="40"/>
      <c r="V80" s="40"/>
      <c r="W80" s="40"/>
      <c r="X80" s="40"/>
      <c r="Y80" s="40"/>
      <c r="Z80" s="40"/>
      <c r="AA80" s="40"/>
      <c r="AB80" s="40"/>
      <c r="AC80" s="40"/>
      <c r="AD80" s="40"/>
      <c r="AE80" s="40"/>
      <c r="AT80" s="19" t="s">
        <v>74</v>
      </c>
      <c r="AU80" s="19" t="s">
        <v>95</v>
      </c>
      <c r="BK80" s="196">
        <f>BK81</f>
        <v>0</v>
      </c>
    </row>
    <row r="81" spans="1:63" s="11" customFormat="1" ht="25.9" customHeight="1">
      <c r="A81" s="11"/>
      <c r="B81" s="197"/>
      <c r="C81" s="198"/>
      <c r="D81" s="199" t="s">
        <v>74</v>
      </c>
      <c r="E81" s="200" t="s">
        <v>110</v>
      </c>
      <c r="F81" s="200" t="s">
        <v>81</v>
      </c>
      <c r="G81" s="198"/>
      <c r="H81" s="198"/>
      <c r="I81" s="201"/>
      <c r="J81" s="202">
        <f>BK81</f>
        <v>0</v>
      </c>
      <c r="K81" s="198"/>
      <c r="L81" s="203"/>
      <c r="M81" s="204"/>
      <c r="N81" s="205"/>
      <c r="O81" s="205"/>
      <c r="P81" s="206">
        <f>SUM(P82:P87)</f>
        <v>0</v>
      </c>
      <c r="Q81" s="205"/>
      <c r="R81" s="206">
        <f>SUM(R82:R87)</f>
        <v>0</v>
      </c>
      <c r="S81" s="205"/>
      <c r="T81" s="207">
        <f>SUM(T82:T87)</f>
        <v>0</v>
      </c>
      <c r="U81" s="11"/>
      <c r="V81" s="11"/>
      <c r="W81" s="11"/>
      <c r="X81" s="11"/>
      <c r="Y81" s="11"/>
      <c r="Z81" s="11"/>
      <c r="AA81" s="11"/>
      <c r="AB81" s="11"/>
      <c r="AC81" s="11"/>
      <c r="AD81" s="11"/>
      <c r="AE81" s="11"/>
      <c r="AR81" s="208" t="s">
        <v>111</v>
      </c>
      <c r="AT81" s="209" t="s">
        <v>74</v>
      </c>
      <c r="AU81" s="209" t="s">
        <v>75</v>
      </c>
      <c r="AY81" s="208" t="s">
        <v>112</v>
      </c>
      <c r="BK81" s="210">
        <f>SUM(BK82:BK87)</f>
        <v>0</v>
      </c>
    </row>
    <row r="82" spans="1:65" s="2" customFormat="1" ht="21.75" customHeight="1">
      <c r="A82" s="40"/>
      <c r="B82" s="41"/>
      <c r="C82" s="211" t="s">
        <v>83</v>
      </c>
      <c r="D82" s="211" t="s">
        <v>113</v>
      </c>
      <c r="E82" s="212" t="s">
        <v>114</v>
      </c>
      <c r="F82" s="213" t="s">
        <v>115</v>
      </c>
      <c r="G82" s="214" t="s">
        <v>116</v>
      </c>
      <c r="H82" s="215">
        <v>1</v>
      </c>
      <c r="I82" s="216"/>
      <c r="J82" s="217">
        <f>ROUND(I82*H82,2)</f>
        <v>0</v>
      </c>
      <c r="K82" s="213" t="s">
        <v>19</v>
      </c>
      <c r="L82" s="46"/>
      <c r="M82" s="218" t="s">
        <v>19</v>
      </c>
      <c r="N82" s="219" t="s">
        <v>46</v>
      </c>
      <c r="O82" s="86"/>
      <c r="P82" s="220">
        <f>O82*H82</f>
        <v>0</v>
      </c>
      <c r="Q82" s="220">
        <v>0</v>
      </c>
      <c r="R82" s="220">
        <f>Q82*H82</f>
        <v>0</v>
      </c>
      <c r="S82" s="220">
        <v>0</v>
      </c>
      <c r="T82" s="221">
        <f>S82*H82</f>
        <v>0</v>
      </c>
      <c r="U82" s="40"/>
      <c r="V82" s="40"/>
      <c r="W82" s="40"/>
      <c r="X82" s="40"/>
      <c r="Y82" s="40"/>
      <c r="Z82" s="40"/>
      <c r="AA82" s="40"/>
      <c r="AB82" s="40"/>
      <c r="AC82" s="40"/>
      <c r="AD82" s="40"/>
      <c r="AE82" s="40"/>
      <c r="AR82" s="222" t="s">
        <v>117</v>
      </c>
      <c r="AT82" s="222" t="s">
        <v>113</v>
      </c>
      <c r="AU82" s="222" t="s">
        <v>83</v>
      </c>
      <c r="AY82" s="19" t="s">
        <v>112</v>
      </c>
      <c r="BE82" s="223">
        <f>IF(N82="základní",J82,0)</f>
        <v>0</v>
      </c>
      <c r="BF82" s="223">
        <f>IF(N82="snížená",J82,0)</f>
        <v>0</v>
      </c>
      <c r="BG82" s="223">
        <f>IF(N82="zákl. přenesená",J82,0)</f>
        <v>0</v>
      </c>
      <c r="BH82" s="223">
        <f>IF(N82="sníž. přenesená",J82,0)</f>
        <v>0</v>
      </c>
      <c r="BI82" s="223">
        <f>IF(N82="nulová",J82,0)</f>
        <v>0</v>
      </c>
      <c r="BJ82" s="19" t="s">
        <v>83</v>
      </c>
      <c r="BK82" s="223">
        <f>ROUND(I82*H82,2)</f>
        <v>0</v>
      </c>
      <c r="BL82" s="19" t="s">
        <v>117</v>
      </c>
      <c r="BM82" s="222" t="s">
        <v>118</v>
      </c>
    </row>
    <row r="83" spans="1:65" s="2" customFormat="1" ht="16.5" customHeight="1">
      <c r="A83" s="40"/>
      <c r="B83" s="41"/>
      <c r="C83" s="211" t="s">
        <v>85</v>
      </c>
      <c r="D83" s="211" t="s">
        <v>113</v>
      </c>
      <c r="E83" s="212" t="s">
        <v>119</v>
      </c>
      <c r="F83" s="213" t="s">
        <v>120</v>
      </c>
      <c r="G83" s="214" t="s">
        <v>116</v>
      </c>
      <c r="H83" s="215">
        <v>1</v>
      </c>
      <c r="I83" s="216"/>
      <c r="J83" s="217">
        <f>ROUND(I83*H83,2)</f>
        <v>0</v>
      </c>
      <c r="K83" s="213" t="s">
        <v>19</v>
      </c>
      <c r="L83" s="46"/>
      <c r="M83" s="218" t="s">
        <v>19</v>
      </c>
      <c r="N83" s="219" t="s">
        <v>46</v>
      </c>
      <c r="O83" s="86"/>
      <c r="P83" s="220">
        <f>O83*H83</f>
        <v>0</v>
      </c>
      <c r="Q83" s="220">
        <v>0</v>
      </c>
      <c r="R83" s="220">
        <f>Q83*H83</f>
        <v>0</v>
      </c>
      <c r="S83" s="220">
        <v>0</v>
      </c>
      <c r="T83" s="221">
        <f>S83*H83</f>
        <v>0</v>
      </c>
      <c r="U83" s="40"/>
      <c r="V83" s="40"/>
      <c r="W83" s="40"/>
      <c r="X83" s="40"/>
      <c r="Y83" s="40"/>
      <c r="Z83" s="40"/>
      <c r="AA83" s="40"/>
      <c r="AB83" s="40"/>
      <c r="AC83" s="40"/>
      <c r="AD83" s="40"/>
      <c r="AE83" s="40"/>
      <c r="AR83" s="222" t="s">
        <v>117</v>
      </c>
      <c r="AT83" s="222" t="s">
        <v>113</v>
      </c>
      <c r="AU83" s="222" t="s">
        <v>83</v>
      </c>
      <c r="AY83" s="19" t="s">
        <v>112</v>
      </c>
      <c r="BE83" s="223">
        <f>IF(N83="základní",J83,0)</f>
        <v>0</v>
      </c>
      <c r="BF83" s="223">
        <f>IF(N83="snížená",J83,0)</f>
        <v>0</v>
      </c>
      <c r="BG83" s="223">
        <f>IF(N83="zákl. přenesená",J83,0)</f>
        <v>0</v>
      </c>
      <c r="BH83" s="223">
        <f>IF(N83="sníž. přenesená",J83,0)</f>
        <v>0</v>
      </c>
      <c r="BI83" s="223">
        <f>IF(N83="nulová",J83,0)</f>
        <v>0</v>
      </c>
      <c r="BJ83" s="19" t="s">
        <v>83</v>
      </c>
      <c r="BK83" s="223">
        <f>ROUND(I83*H83,2)</f>
        <v>0</v>
      </c>
      <c r="BL83" s="19" t="s">
        <v>117</v>
      </c>
      <c r="BM83" s="222" t="s">
        <v>121</v>
      </c>
    </row>
    <row r="84" spans="1:65" s="2" customFormat="1" ht="55.5" customHeight="1">
      <c r="A84" s="40"/>
      <c r="B84" s="41"/>
      <c r="C84" s="211" t="s">
        <v>122</v>
      </c>
      <c r="D84" s="211" t="s">
        <v>113</v>
      </c>
      <c r="E84" s="212" t="s">
        <v>123</v>
      </c>
      <c r="F84" s="213" t="s">
        <v>124</v>
      </c>
      <c r="G84" s="214" t="s">
        <v>116</v>
      </c>
      <c r="H84" s="215">
        <v>1</v>
      </c>
      <c r="I84" s="216"/>
      <c r="J84" s="217">
        <f>ROUND(I84*H84,2)</f>
        <v>0</v>
      </c>
      <c r="K84" s="213" t="s">
        <v>19</v>
      </c>
      <c r="L84" s="46"/>
      <c r="M84" s="218" t="s">
        <v>19</v>
      </c>
      <c r="N84" s="219" t="s">
        <v>46</v>
      </c>
      <c r="O84" s="86"/>
      <c r="P84" s="220">
        <f>O84*H84</f>
        <v>0</v>
      </c>
      <c r="Q84" s="220">
        <v>0</v>
      </c>
      <c r="R84" s="220">
        <f>Q84*H84</f>
        <v>0</v>
      </c>
      <c r="S84" s="220">
        <v>0</v>
      </c>
      <c r="T84" s="221">
        <f>S84*H84</f>
        <v>0</v>
      </c>
      <c r="U84" s="40"/>
      <c r="V84" s="40"/>
      <c r="W84" s="40"/>
      <c r="X84" s="40"/>
      <c r="Y84" s="40"/>
      <c r="Z84" s="40"/>
      <c r="AA84" s="40"/>
      <c r="AB84" s="40"/>
      <c r="AC84" s="40"/>
      <c r="AD84" s="40"/>
      <c r="AE84" s="40"/>
      <c r="AR84" s="222" t="s">
        <v>117</v>
      </c>
      <c r="AT84" s="222" t="s">
        <v>113</v>
      </c>
      <c r="AU84" s="222" t="s">
        <v>83</v>
      </c>
      <c r="AY84" s="19" t="s">
        <v>112</v>
      </c>
      <c r="BE84" s="223">
        <f>IF(N84="základní",J84,0)</f>
        <v>0</v>
      </c>
      <c r="BF84" s="223">
        <f>IF(N84="snížená",J84,0)</f>
        <v>0</v>
      </c>
      <c r="BG84" s="223">
        <f>IF(N84="zákl. přenesená",J84,0)</f>
        <v>0</v>
      </c>
      <c r="BH84" s="223">
        <f>IF(N84="sníž. přenesená",J84,0)</f>
        <v>0</v>
      </c>
      <c r="BI84" s="223">
        <f>IF(N84="nulová",J84,0)</f>
        <v>0</v>
      </c>
      <c r="BJ84" s="19" t="s">
        <v>83</v>
      </c>
      <c r="BK84" s="223">
        <f>ROUND(I84*H84,2)</f>
        <v>0</v>
      </c>
      <c r="BL84" s="19" t="s">
        <v>117</v>
      </c>
      <c r="BM84" s="222" t="s">
        <v>125</v>
      </c>
    </row>
    <row r="85" spans="1:65" s="2" customFormat="1" ht="16.5" customHeight="1">
      <c r="A85" s="40"/>
      <c r="B85" s="41"/>
      <c r="C85" s="211" t="s">
        <v>117</v>
      </c>
      <c r="D85" s="211" t="s">
        <v>113</v>
      </c>
      <c r="E85" s="212" t="s">
        <v>126</v>
      </c>
      <c r="F85" s="213" t="s">
        <v>127</v>
      </c>
      <c r="G85" s="214" t="s">
        <v>116</v>
      </c>
      <c r="H85" s="215">
        <v>1</v>
      </c>
      <c r="I85" s="216"/>
      <c r="J85" s="217">
        <f>ROUND(I85*H85,2)</f>
        <v>0</v>
      </c>
      <c r="K85" s="213" t="s">
        <v>19</v>
      </c>
      <c r="L85" s="46"/>
      <c r="M85" s="218" t="s">
        <v>19</v>
      </c>
      <c r="N85" s="219" t="s">
        <v>46</v>
      </c>
      <c r="O85" s="86"/>
      <c r="P85" s="220">
        <f>O85*H85</f>
        <v>0</v>
      </c>
      <c r="Q85" s="220">
        <v>0</v>
      </c>
      <c r="R85" s="220">
        <f>Q85*H85</f>
        <v>0</v>
      </c>
      <c r="S85" s="220">
        <v>0</v>
      </c>
      <c r="T85" s="221">
        <f>S85*H85</f>
        <v>0</v>
      </c>
      <c r="U85" s="40"/>
      <c r="V85" s="40"/>
      <c r="W85" s="40"/>
      <c r="X85" s="40"/>
      <c r="Y85" s="40"/>
      <c r="Z85" s="40"/>
      <c r="AA85" s="40"/>
      <c r="AB85" s="40"/>
      <c r="AC85" s="40"/>
      <c r="AD85" s="40"/>
      <c r="AE85" s="40"/>
      <c r="AR85" s="222" t="s">
        <v>117</v>
      </c>
      <c r="AT85" s="222" t="s">
        <v>113</v>
      </c>
      <c r="AU85" s="222" t="s">
        <v>83</v>
      </c>
      <c r="AY85" s="19" t="s">
        <v>112</v>
      </c>
      <c r="BE85" s="223">
        <f>IF(N85="základní",J85,0)</f>
        <v>0</v>
      </c>
      <c r="BF85" s="223">
        <f>IF(N85="snížená",J85,0)</f>
        <v>0</v>
      </c>
      <c r="BG85" s="223">
        <f>IF(N85="zákl. přenesená",J85,0)</f>
        <v>0</v>
      </c>
      <c r="BH85" s="223">
        <f>IF(N85="sníž. přenesená",J85,0)</f>
        <v>0</v>
      </c>
      <c r="BI85" s="223">
        <f>IF(N85="nulová",J85,0)</f>
        <v>0</v>
      </c>
      <c r="BJ85" s="19" t="s">
        <v>83</v>
      </c>
      <c r="BK85" s="223">
        <f>ROUND(I85*H85,2)</f>
        <v>0</v>
      </c>
      <c r="BL85" s="19" t="s">
        <v>117</v>
      </c>
      <c r="BM85" s="222" t="s">
        <v>128</v>
      </c>
    </row>
    <row r="86" spans="1:65" s="2" customFormat="1" ht="16.5" customHeight="1">
      <c r="A86" s="40"/>
      <c r="B86" s="41"/>
      <c r="C86" s="211" t="s">
        <v>111</v>
      </c>
      <c r="D86" s="211" t="s">
        <v>113</v>
      </c>
      <c r="E86" s="212" t="s">
        <v>129</v>
      </c>
      <c r="F86" s="213" t="s">
        <v>130</v>
      </c>
      <c r="G86" s="214" t="s">
        <v>116</v>
      </c>
      <c r="H86" s="215">
        <v>1</v>
      </c>
      <c r="I86" s="216"/>
      <c r="J86" s="217">
        <f>ROUND(I86*H86,2)</f>
        <v>0</v>
      </c>
      <c r="K86" s="213" t="s">
        <v>19</v>
      </c>
      <c r="L86" s="46"/>
      <c r="M86" s="218" t="s">
        <v>19</v>
      </c>
      <c r="N86" s="219" t="s">
        <v>46</v>
      </c>
      <c r="O86" s="86"/>
      <c r="P86" s="220">
        <f>O86*H86</f>
        <v>0</v>
      </c>
      <c r="Q86" s="220">
        <v>0</v>
      </c>
      <c r="R86" s="220">
        <f>Q86*H86</f>
        <v>0</v>
      </c>
      <c r="S86" s="220">
        <v>0</v>
      </c>
      <c r="T86" s="221">
        <f>S86*H86</f>
        <v>0</v>
      </c>
      <c r="U86" s="40"/>
      <c r="V86" s="40"/>
      <c r="W86" s="40"/>
      <c r="X86" s="40"/>
      <c r="Y86" s="40"/>
      <c r="Z86" s="40"/>
      <c r="AA86" s="40"/>
      <c r="AB86" s="40"/>
      <c r="AC86" s="40"/>
      <c r="AD86" s="40"/>
      <c r="AE86" s="40"/>
      <c r="AR86" s="222" t="s">
        <v>117</v>
      </c>
      <c r="AT86" s="222" t="s">
        <v>113</v>
      </c>
      <c r="AU86" s="222" t="s">
        <v>83</v>
      </c>
      <c r="AY86" s="19" t="s">
        <v>112</v>
      </c>
      <c r="BE86" s="223">
        <f>IF(N86="základní",J86,0)</f>
        <v>0</v>
      </c>
      <c r="BF86" s="223">
        <f>IF(N86="snížená",J86,0)</f>
        <v>0</v>
      </c>
      <c r="BG86" s="223">
        <f>IF(N86="zákl. přenesená",J86,0)</f>
        <v>0</v>
      </c>
      <c r="BH86" s="223">
        <f>IF(N86="sníž. přenesená",J86,0)</f>
        <v>0</v>
      </c>
      <c r="BI86" s="223">
        <f>IF(N86="nulová",J86,0)</f>
        <v>0</v>
      </c>
      <c r="BJ86" s="19" t="s">
        <v>83</v>
      </c>
      <c r="BK86" s="223">
        <f>ROUND(I86*H86,2)</f>
        <v>0</v>
      </c>
      <c r="BL86" s="19" t="s">
        <v>117</v>
      </c>
      <c r="BM86" s="222" t="s">
        <v>131</v>
      </c>
    </row>
    <row r="87" spans="1:65" s="2" customFormat="1" ht="16.5" customHeight="1">
      <c r="A87" s="40"/>
      <c r="B87" s="41"/>
      <c r="C87" s="211" t="s">
        <v>132</v>
      </c>
      <c r="D87" s="211" t="s">
        <v>113</v>
      </c>
      <c r="E87" s="212" t="s">
        <v>133</v>
      </c>
      <c r="F87" s="213" t="s">
        <v>134</v>
      </c>
      <c r="G87" s="214" t="s">
        <v>116</v>
      </c>
      <c r="H87" s="215">
        <v>1</v>
      </c>
      <c r="I87" s="216"/>
      <c r="J87" s="217">
        <f>ROUND(I87*H87,2)</f>
        <v>0</v>
      </c>
      <c r="K87" s="213" t="s">
        <v>19</v>
      </c>
      <c r="L87" s="46"/>
      <c r="M87" s="224" t="s">
        <v>19</v>
      </c>
      <c r="N87" s="225" t="s">
        <v>46</v>
      </c>
      <c r="O87" s="226"/>
      <c r="P87" s="227">
        <f>O87*H87</f>
        <v>0</v>
      </c>
      <c r="Q87" s="227">
        <v>0</v>
      </c>
      <c r="R87" s="227">
        <f>Q87*H87</f>
        <v>0</v>
      </c>
      <c r="S87" s="227">
        <v>0</v>
      </c>
      <c r="T87" s="228">
        <f>S87*H87</f>
        <v>0</v>
      </c>
      <c r="U87" s="40"/>
      <c r="V87" s="40"/>
      <c r="W87" s="40"/>
      <c r="X87" s="40"/>
      <c r="Y87" s="40"/>
      <c r="Z87" s="40"/>
      <c r="AA87" s="40"/>
      <c r="AB87" s="40"/>
      <c r="AC87" s="40"/>
      <c r="AD87" s="40"/>
      <c r="AE87" s="40"/>
      <c r="AR87" s="222" t="s">
        <v>117</v>
      </c>
      <c r="AT87" s="222" t="s">
        <v>113</v>
      </c>
      <c r="AU87" s="222" t="s">
        <v>83</v>
      </c>
      <c r="AY87" s="19" t="s">
        <v>112</v>
      </c>
      <c r="BE87" s="223">
        <f>IF(N87="základní",J87,0)</f>
        <v>0</v>
      </c>
      <c r="BF87" s="223">
        <f>IF(N87="snížená",J87,0)</f>
        <v>0</v>
      </c>
      <c r="BG87" s="223">
        <f>IF(N87="zákl. přenesená",J87,0)</f>
        <v>0</v>
      </c>
      <c r="BH87" s="223">
        <f>IF(N87="sníž. přenesená",J87,0)</f>
        <v>0</v>
      </c>
      <c r="BI87" s="223">
        <f>IF(N87="nulová",J87,0)</f>
        <v>0</v>
      </c>
      <c r="BJ87" s="19" t="s">
        <v>83</v>
      </c>
      <c r="BK87" s="223">
        <f>ROUND(I87*H87,2)</f>
        <v>0</v>
      </c>
      <c r="BL87" s="19" t="s">
        <v>117</v>
      </c>
      <c r="BM87" s="222" t="s">
        <v>135</v>
      </c>
    </row>
    <row r="88" spans="1:31" s="2" customFormat="1" ht="6.95" customHeight="1">
      <c r="A88" s="40"/>
      <c r="B88" s="61"/>
      <c r="C88" s="62"/>
      <c r="D88" s="62"/>
      <c r="E88" s="62"/>
      <c r="F88" s="62"/>
      <c r="G88" s="62"/>
      <c r="H88" s="62"/>
      <c r="I88" s="168"/>
      <c r="J88" s="62"/>
      <c r="K88" s="62"/>
      <c r="L88" s="46"/>
      <c r="M88" s="40"/>
      <c r="O88" s="40"/>
      <c r="P88" s="40"/>
      <c r="Q88" s="40"/>
      <c r="R88" s="40"/>
      <c r="S88" s="40"/>
      <c r="T88" s="40"/>
      <c r="U88" s="40"/>
      <c r="V88" s="40"/>
      <c r="W88" s="40"/>
      <c r="X88" s="40"/>
      <c r="Y88" s="40"/>
      <c r="Z88" s="40"/>
      <c r="AA88" s="40"/>
      <c r="AB88" s="40"/>
      <c r="AC88" s="40"/>
      <c r="AD88" s="40"/>
      <c r="AE88" s="40"/>
    </row>
  </sheetData>
  <sheetProtection password="CC35" sheet="1" objects="1" scenarios="1" formatColumns="0" formatRows="0" autoFilter="0"/>
  <autoFilter ref="C79:K87"/>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87</v>
      </c>
    </row>
    <row r="3" spans="2:46" s="1" customFormat="1" ht="6.95" customHeight="1">
      <c r="B3" s="131"/>
      <c r="C3" s="132"/>
      <c r="D3" s="132"/>
      <c r="E3" s="132"/>
      <c r="F3" s="132"/>
      <c r="G3" s="132"/>
      <c r="H3" s="132"/>
      <c r="I3" s="133"/>
      <c r="J3" s="132"/>
      <c r="K3" s="132"/>
      <c r="L3" s="22"/>
      <c r="AT3" s="19" t="s">
        <v>85</v>
      </c>
    </row>
    <row r="4" spans="2:46" s="1" customFormat="1" ht="24.95" customHeight="1">
      <c r="B4" s="22"/>
      <c r="D4" s="134" t="s">
        <v>88</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Rekonstrukce chodníků ul. Gallova, Kostelec nad Orlicí</v>
      </c>
      <c r="F7" s="136"/>
      <c r="G7" s="136"/>
      <c r="H7" s="136"/>
      <c r="I7" s="130"/>
      <c r="L7" s="22"/>
    </row>
    <row r="8" spans="1:31" s="2" customFormat="1" ht="12" customHeight="1">
      <c r="A8" s="40"/>
      <c r="B8" s="46"/>
      <c r="C8" s="40"/>
      <c r="D8" s="136" t="s">
        <v>89</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136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91</v>
      </c>
      <c r="G12" s="40"/>
      <c r="H12" s="40"/>
      <c r="I12" s="142" t="s">
        <v>23</v>
      </c>
      <c r="J12" s="143" t="str">
        <f>'Rekapitulace stavby'!AN8</f>
        <v>26. 8. 2020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27</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28</v>
      </c>
      <c r="F15" s="40"/>
      <c r="G15" s="40"/>
      <c r="H15" s="40"/>
      <c r="I15" s="142" t="s">
        <v>29</v>
      </c>
      <c r="J15" s="141" t="s">
        <v>30</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31</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29</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33</v>
      </c>
      <c r="E20" s="40"/>
      <c r="F20" s="40"/>
      <c r="G20" s="40"/>
      <c r="H20" s="40"/>
      <c r="I20" s="142" t="s">
        <v>26</v>
      </c>
      <c r="J20" s="141" t="s">
        <v>34</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35</v>
      </c>
      <c r="F21" s="40"/>
      <c r="G21" s="40"/>
      <c r="H21" s="40"/>
      <c r="I21" s="142" t="s">
        <v>29</v>
      </c>
      <c r="J21" s="141" t="s">
        <v>36</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38</v>
      </c>
      <c r="E23" s="40"/>
      <c r="F23" s="40"/>
      <c r="G23" s="40"/>
      <c r="H23" s="40"/>
      <c r="I23" s="142" t="s">
        <v>26</v>
      </c>
      <c r="J23" s="141" t="s">
        <v>34</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29</v>
      </c>
      <c r="J24" s="141" t="s">
        <v>36</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39</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41</v>
      </c>
      <c r="E30" s="40"/>
      <c r="F30" s="40"/>
      <c r="G30" s="40"/>
      <c r="H30" s="40"/>
      <c r="I30" s="138"/>
      <c r="J30" s="152">
        <f>ROUND(J88,2)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43</v>
      </c>
      <c r="G32" s="40"/>
      <c r="H32" s="40"/>
      <c r="I32" s="154" t="s">
        <v>42</v>
      </c>
      <c r="J32" s="153" t="s">
        <v>44</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45</v>
      </c>
      <c r="E33" s="136" t="s">
        <v>46</v>
      </c>
      <c r="F33" s="156">
        <f>ROUND((SUM(BE88:BE285)),2)</f>
        <v>0</v>
      </c>
      <c r="G33" s="40"/>
      <c r="H33" s="40"/>
      <c r="I33" s="157">
        <v>0.21</v>
      </c>
      <c r="J33" s="156">
        <f>ROUND(((SUM(BE88:BE285))*I33),2)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47</v>
      </c>
      <c r="F34" s="156">
        <f>ROUND((SUM(BF88:BF285)),2)</f>
        <v>0</v>
      </c>
      <c r="G34" s="40"/>
      <c r="H34" s="40"/>
      <c r="I34" s="157">
        <v>0.15</v>
      </c>
      <c r="J34" s="156">
        <f>ROUND(((SUM(BF88:BF285))*I34),2)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48</v>
      </c>
      <c r="F35" s="156">
        <f>ROUND((SUM(BG88:BG285)),2)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49</v>
      </c>
      <c r="F36" s="156">
        <f>ROUND((SUM(BH88:BH285)),2)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50</v>
      </c>
      <c r="F37" s="156">
        <f>ROUND((SUM(BI88:BI285)),2)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51</v>
      </c>
      <c r="E39" s="160"/>
      <c r="F39" s="160"/>
      <c r="G39" s="161" t="s">
        <v>52</v>
      </c>
      <c r="H39" s="162" t="s">
        <v>53</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Rekonstrukce chodníků ul. Gallova, Kostelec nad Orlicí</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89</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044/2020_1 - Pravostranný chodník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ul. Gallova</v>
      </c>
      <c r="G52" s="42"/>
      <c r="H52" s="42"/>
      <c r="I52" s="142" t="s">
        <v>23</v>
      </c>
      <c r="J52" s="74" t="str">
        <f>IF(J12="","",J12)</f>
        <v>26. 8. 2020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Město Kostelec nad Orlicí</v>
      </c>
      <c r="G54" s="42"/>
      <c r="H54" s="42"/>
      <c r="I54" s="142" t="s">
        <v>33</v>
      </c>
      <c r="J54" s="38" t="str">
        <f>E21</f>
        <v>DI PROJEKT s.r.o.</v>
      </c>
      <c r="K54" s="42"/>
      <c r="L54" s="139"/>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2" t="s">
        <v>38</v>
      </c>
      <c r="J55" s="38" t="str">
        <f>E24</f>
        <v>DI PROJEKT s.r.o.</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93</v>
      </c>
      <c r="D57" s="174"/>
      <c r="E57" s="174"/>
      <c r="F57" s="174"/>
      <c r="G57" s="174"/>
      <c r="H57" s="174"/>
      <c r="I57" s="175"/>
      <c r="J57" s="176" t="s">
        <v>94</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73</v>
      </c>
      <c r="D59" s="42"/>
      <c r="E59" s="42"/>
      <c r="F59" s="42"/>
      <c r="G59" s="42"/>
      <c r="H59" s="42"/>
      <c r="I59" s="138"/>
      <c r="J59" s="104">
        <f>J88</f>
        <v>0</v>
      </c>
      <c r="K59" s="42"/>
      <c r="L59" s="139"/>
      <c r="S59" s="40"/>
      <c r="T59" s="40"/>
      <c r="U59" s="40"/>
      <c r="V59" s="40"/>
      <c r="W59" s="40"/>
      <c r="X59" s="40"/>
      <c r="Y59" s="40"/>
      <c r="Z59" s="40"/>
      <c r="AA59" s="40"/>
      <c r="AB59" s="40"/>
      <c r="AC59" s="40"/>
      <c r="AD59" s="40"/>
      <c r="AE59" s="40"/>
      <c r="AU59" s="19" t="s">
        <v>95</v>
      </c>
    </row>
    <row r="60" spans="1:31" s="9" customFormat="1" ht="24.95" customHeight="1">
      <c r="A60" s="9"/>
      <c r="B60" s="178"/>
      <c r="C60" s="179"/>
      <c r="D60" s="180" t="s">
        <v>137</v>
      </c>
      <c r="E60" s="181"/>
      <c r="F60" s="181"/>
      <c r="G60" s="181"/>
      <c r="H60" s="181"/>
      <c r="I60" s="182"/>
      <c r="J60" s="183">
        <f>J89</f>
        <v>0</v>
      </c>
      <c r="K60" s="179"/>
      <c r="L60" s="184"/>
      <c r="S60" s="9"/>
      <c r="T60" s="9"/>
      <c r="U60" s="9"/>
      <c r="V60" s="9"/>
      <c r="W60" s="9"/>
      <c r="X60" s="9"/>
      <c r="Y60" s="9"/>
      <c r="Z60" s="9"/>
      <c r="AA60" s="9"/>
      <c r="AB60" s="9"/>
      <c r="AC60" s="9"/>
      <c r="AD60" s="9"/>
      <c r="AE60" s="9"/>
    </row>
    <row r="61" spans="1:31" s="12" customFormat="1" ht="19.9" customHeight="1">
      <c r="A61" s="12"/>
      <c r="B61" s="229"/>
      <c r="C61" s="230"/>
      <c r="D61" s="231" t="s">
        <v>138</v>
      </c>
      <c r="E61" s="232"/>
      <c r="F61" s="232"/>
      <c r="G61" s="232"/>
      <c r="H61" s="232"/>
      <c r="I61" s="233"/>
      <c r="J61" s="234">
        <f>J90</f>
        <v>0</v>
      </c>
      <c r="K61" s="230"/>
      <c r="L61" s="235"/>
      <c r="S61" s="12"/>
      <c r="T61" s="12"/>
      <c r="U61" s="12"/>
      <c r="V61" s="12"/>
      <c r="W61" s="12"/>
      <c r="X61" s="12"/>
      <c r="Y61" s="12"/>
      <c r="Z61" s="12"/>
      <c r="AA61" s="12"/>
      <c r="AB61" s="12"/>
      <c r="AC61" s="12"/>
      <c r="AD61" s="12"/>
      <c r="AE61" s="12"/>
    </row>
    <row r="62" spans="1:31" s="12" customFormat="1" ht="19.9" customHeight="1">
      <c r="A62" s="12"/>
      <c r="B62" s="229"/>
      <c r="C62" s="230"/>
      <c r="D62" s="231" t="s">
        <v>139</v>
      </c>
      <c r="E62" s="232"/>
      <c r="F62" s="232"/>
      <c r="G62" s="232"/>
      <c r="H62" s="232"/>
      <c r="I62" s="233"/>
      <c r="J62" s="234">
        <f>J163</f>
        <v>0</v>
      </c>
      <c r="K62" s="230"/>
      <c r="L62" s="235"/>
      <c r="S62" s="12"/>
      <c r="T62" s="12"/>
      <c r="U62" s="12"/>
      <c r="V62" s="12"/>
      <c r="W62" s="12"/>
      <c r="X62" s="12"/>
      <c r="Y62" s="12"/>
      <c r="Z62" s="12"/>
      <c r="AA62" s="12"/>
      <c r="AB62" s="12"/>
      <c r="AC62" s="12"/>
      <c r="AD62" s="12"/>
      <c r="AE62" s="12"/>
    </row>
    <row r="63" spans="1:31" s="12" customFormat="1" ht="19.9" customHeight="1">
      <c r="A63" s="12"/>
      <c r="B63" s="229"/>
      <c r="C63" s="230"/>
      <c r="D63" s="231" t="s">
        <v>140</v>
      </c>
      <c r="E63" s="232"/>
      <c r="F63" s="232"/>
      <c r="G63" s="232"/>
      <c r="H63" s="232"/>
      <c r="I63" s="233"/>
      <c r="J63" s="234">
        <f>J215</f>
        <v>0</v>
      </c>
      <c r="K63" s="230"/>
      <c r="L63" s="235"/>
      <c r="S63" s="12"/>
      <c r="T63" s="12"/>
      <c r="U63" s="12"/>
      <c r="V63" s="12"/>
      <c r="W63" s="12"/>
      <c r="X63" s="12"/>
      <c r="Y63" s="12"/>
      <c r="Z63" s="12"/>
      <c r="AA63" s="12"/>
      <c r="AB63" s="12"/>
      <c r="AC63" s="12"/>
      <c r="AD63" s="12"/>
      <c r="AE63" s="12"/>
    </row>
    <row r="64" spans="1:31" s="12" customFormat="1" ht="19.9" customHeight="1">
      <c r="A64" s="12"/>
      <c r="B64" s="229"/>
      <c r="C64" s="230"/>
      <c r="D64" s="231" t="s">
        <v>141</v>
      </c>
      <c r="E64" s="232"/>
      <c r="F64" s="232"/>
      <c r="G64" s="232"/>
      <c r="H64" s="232"/>
      <c r="I64" s="233"/>
      <c r="J64" s="234">
        <f>J225</f>
        <v>0</v>
      </c>
      <c r="K64" s="230"/>
      <c r="L64" s="235"/>
      <c r="S64" s="12"/>
      <c r="T64" s="12"/>
      <c r="U64" s="12"/>
      <c r="V64" s="12"/>
      <c r="W64" s="12"/>
      <c r="X64" s="12"/>
      <c r="Y64" s="12"/>
      <c r="Z64" s="12"/>
      <c r="AA64" s="12"/>
      <c r="AB64" s="12"/>
      <c r="AC64" s="12"/>
      <c r="AD64" s="12"/>
      <c r="AE64" s="12"/>
    </row>
    <row r="65" spans="1:31" s="12" customFormat="1" ht="19.9" customHeight="1">
      <c r="A65" s="12"/>
      <c r="B65" s="229"/>
      <c r="C65" s="230"/>
      <c r="D65" s="231" t="s">
        <v>142</v>
      </c>
      <c r="E65" s="232"/>
      <c r="F65" s="232"/>
      <c r="G65" s="232"/>
      <c r="H65" s="232"/>
      <c r="I65" s="233"/>
      <c r="J65" s="234">
        <f>J258</f>
        <v>0</v>
      </c>
      <c r="K65" s="230"/>
      <c r="L65" s="235"/>
      <c r="S65" s="12"/>
      <c r="T65" s="12"/>
      <c r="U65" s="12"/>
      <c r="V65" s="12"/>
      <c r="W65" s="12"/>
      <c r="X65" s="12"/>
      <c r="Y65" s="12"/>
      <c r="Z65" s="12"/>
      <c r="AA65" s="12"/>
      <c r="AB65" s="12"/>
      <c r="AC65" s="12"/>
      <c r="AD65" s="12"/>
      <c r="AE65" s="12"/>
    </row>
    <row r="66" spans="1:31" s="12" customFormat="1" ht="19.9" customHeight="1">
      <c r="A66" s="12"/>
      <c r="B66" s="229"/>
      <c r="C66" s="230"/>
      <c r="D66" s="231" t="s">
        <v>143</v>
      </c>
      <c r="E66" s="232"/>
      <c r="F66" s="232"/>
      <c r="G66" s="232"/>
      <c r="H66" s="232"/>
      <c r="I66" s="233"/>
      <c r="J66" s="234">
        <f>J279</f>
        <v>0</v>
      </c>
      <c r="K66" s="230"/>
      <c r="L66" s="235"/>
      <c r="S66" s="12"/>
      <c r="T66" s="12"/>
      <c r="U66" s="12"/>
      <c r="V66" s="12"/>
      <c r="W66" s="12"/>
      <c r="X66" s="12"/>
      <c r="Y66" s="12"/>
      <c r="Z66" s="12"/>
      <c r="AA66" s="12"/>
      <c r="AB66" s="12"/>
      <c r="AC66" s="12"/>
      <c r="AD66" s="12"/>
      <c r="AE66" s="12"/>
    </row>
    <row r="67" spans="1:31" s="9" customFormat="1" ht="24.95" customHeight="1">
      <c r="A67" s="9"/>
      <c r="B67" s="178"/>
      <c r="C67" s="179"/>
      <c r="D67" s="180" t="s">
        <v>144</v>
      </c>
      <c r="E67" s="181"/>
      <c r="F67" s="181"/>
      <c r="G67" s="181"/>
      <c r="H67" s="181"/>
      <c r="I67" s="182"/>
      <c r="J67" s="183">
        <f>J281</f>
        <v>0</v>
      </c>
      <c r="K67" s="179"/>
      <c r="L67" s="184"/>
      <c r="S67" s="9"/>
      <c r="T67" s="9"/>
      <c r="U67" s="9"/>
      <c r="V67" s="9"/>
      <c r="W67" s="9"/>
      <c r="X67" s="9"/>
      <c r="Y67" s="9"/>
      <c r="Z67" s="9"/>
      <c r="AA67" s="9"/>
      <c r="AB67" s="9"/>
      <c r="AC67" s="9"/>
      <c r="AD67" s="9"/>
      <c r="AE67" s="9"/>
    </row>
    <row r="68" spans="1:31" s="12" customFormat="1" ht="19.9" customHeight="1">
      <c r="A68" s="12"/>
      <c r="B68" s="229"/>
      <c r="C68" s="230"/>
      <c r="D68" s="231" t="s">
        <v>145</v>
      </c>
      <c r="E68" s="232"/>
      <c r="F68" s="232"/>
      <c r="G68" s="232"/>
      <c r="H68" s="232"/>
      <c r="I68" s="233"/>
      <c r="J68" s="234">
        <f>J282</f>
        <v>0</v>
      </c>
      <c r="K68" s="230"/>
      <c r="L68" s="235"/>
      <c r="S68" s="12"/>
      <c r="T68" s="12"/>
      <c r="U68" s="12"/>
      <c r="V68" s="12"/>
      <c r="W68" s="12"/>
      <c r="X68" s="12"/>
      <c r="Y68" s="12"/>
      <c r="Z68" s="12"/>
      <c r="AA68" s="12"/>
      <c r="AB68" s="12"/>
      <c r="AC68" s="12"/>
      <c r="AD68" s="12"/>
      <c r="AE68" s="12"/>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5" t="s">
        <v>97</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172" t="str">
        <f>E7</f>
        <v>Rekonstrukce chodníků ul. Gallova, Kostelec nad Orlicí</v>
      </c>
      <c r="F78" s="34"/>
      <c r="G78" s="34"/>
      <c r="H78" s="34"/>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89</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71" t="str">
        <f>E9</f>
        <v>044/2020_1 - Pravostranný chodník</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ul. Gallova</v>
      </c>
      <c r="G82" s="42"/>
      <c r="H82" s="42"/>
      <c r="I82" s="142" t="s">
        <v>23</v>
      </c>
      <c r="J82" s="74" t="str">
        <f>IF(J12="","",J12)</f>
        <v>26. 8. 2020</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E15</f>
        <v>Město Kostelec nad Orlicí</v>
      </c>
      <c r="G84" s="42"/>
      <c r="H84" s="42"/>
      <c r="I84" s="142" t="s">
        <v>33</v>
      </c>
      <c r="J84" s="38" t="str">
        <f>E21</f>
        <v>DI PROJEKT s.r.o.</v>
      </c>
      <c r="K84" s="42"/>
      <c r="L84" s="139"/>
      <c r="S84" s="40"/>
      <c r="T84" s="40"/>
      <c r="U84" s="40"/>
      <c r="V84" s="40"/>
      <c r="W84" s="40"/>
      <c r="X84" s="40"/>
      <c r="Y84" s="40"/>
      <c r="Z84" s="40"/>
      <c r="AA84" s="40"/>
      <c r="AB84" s="40"/>
      <c r="AC84" s="40"/>
      <c r="AD84" s="40"/>
      <c r="AE84" s="40"/>
    </row>
    <row r="85" spans="1:31" s="2" customFormat="1" ht="15.15" customHeight="1">
      <c r="A85" s="40"/>
      <c r="B85" s="41"/>
      <c r="C85" s="34" t="s">
        <v>31</v>
      </c>
      <c r="D85" s="42"/>
      <c r="E85" s="42"/>
      <c r="F85" s="29" t="str">
        <f>IF(E18="","",E18)</f>
        <v>Vyplň údaj</v>
      </c>
      <c r="G85" s="42"/>
      <c r="H85" s="42"/>
      <c r="I85" s="142" t="s">
        <v>38</v>
      </c>
      <c r="J85" s="38" t="str">
        <f>E24</f>
        <v>DI PROJEKT s.r.o.</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0" customFormat="1" ht="29.25" customHeight="1">
      <c r="A87" s="185"/>
      <c r="B87" s="186"/>
      <c r="C87" s="187" t="s">
        <v>98</v>
      </c>
      <c r="D87" s="188" t="s">
        <v>60</v>
      </c>
      <c r="E87" s="188" t="s">
        <v>56</v>
      </c>
      <c r="F87" s="188" t="s">
        <v>57</v>
      </c>
      <c r="G87" s="188" t="s">
        <v>99</v>
      </c>
      <c r="H87" s="188" t="s">
        <v>100</v>
      </c>
      <c r="I87" s="189" t="s">
        <v>101</v>
      </c>
      <c r="J87" s="188" t="s">
        <v>94</v>
      </c>
      <c r="K87" s="190" t="s">
        <v>102</v>
      </c>
      <c r="L87" s="191"/>
      <c r="M87" s="94" t="s">
        <v>19</v>
      </c>
      <c r="N87" s="95" t="s">
        <v>45</v>
      </c>
      <c r="O87" s="95" t="s">
        <v>103</v>
      </c>
      <c r="P87" s="95" t="s">
        <v>104</v>
      </c>
      <c r="Q87" s="95" t="s">
        <v>105</v>
      </c>
      <c r="R87" s="95" t="s">
        <v>106</v>
      </c>
      <c r="S87" s="95" t="s">
        <v>107</v>
      </c>
      <c r="T87" s="96" t="s">
        <v>108</v>
      </c>
      <c r="U87" s="185"/>
      <c r="V87" s="185"/>
      <c r="W87" s="185"/>
      <c r="X87" s="185"/>
      <c r="Y87" s="185"/>
      <c r="Z87" s="185"/>
      <c r="AA87" s="185"/>
      <c r="AB87" s="185"/>
      <c r="AC87" s="185"/>
      <c r="AD87" s="185"/>
      <c r="AE87" s="185"/>
    </row>
    <row r="88" spans="1:63" s="2" customFormat="1" ht="22.8" customHeight="1">
      <c r="A88" s="40"/>
      <c r="B88" s="41"/>
      <c r="C88" s="101" t="s">
        <v>109</v>
      </c>
      <c r="D88" s="42"/>
      <c r="E88" s="42"/>
      <c r="F88" s="42"/>
      <c r="G88" s="42"/>
      <c r="H88" s="42"/>
      <c r="I88" s="138"/>
      <c r="J88" s="192">
        <f>BK88</f>
        <v>0</v>
      </c>
      <c r="K88" s="42"/>
      <c r="L88" s="46"/>
      <c r="M88" s="97"/>
      <c r="N88" s="193"/>
      <c r="O88" s="98"/>
      <c r="P88" s="194">
        <f>P89+P281</f>
        <v>0</v>
      </c>
      <c r="Q88" s="98"/>
      <c r="R88" s="194">
        <f>R89+R281</f>
        <v>408.28599886</v>
      </c>
      <c r="S88" s="98"/>
      <c r="T88" s="195">
        <f>T89+T281</f>
        <v>256.769</v>
      </c>
      <c r="U88" s="40"/>
      <c r="V88" s="40"/>
      <c r="W88" s="40"/>
      <c r="X88" s="40"/>
      <c r="Y88" s="40"/>
      <c r="Z88" s="40"/>
      <c r="AA88" s="40"/>
      <c r="AB88" s="40"/>
      <c r="AC88" s="40"/>
      <c r="AD88" s="40"/>
      <c r="AE88" s="40"/>
      <c r="AT88" s="19" t="s">
        <v>74</v>
      </c>
      <c r="AU88" s="19" t="s">
        <v>95</v>
      </c>
      <c r="BK88" s="196">
        <f>BK89+BK281</f>
        <v>0</v>
      </c>
    </row>
    <row r="89" spans="1:63" s="11" customFormat="1" ht="25.9" customHeight="1">
      <c r="A89" s="11"/>
      <c r="B89" s="197"/>
      <c r="C89" s="198"/>
      <c r="D89" s="199" t="s">
        <v>74</v>
      </c>
      <c r="E89" s="200" t="s">
        <v>146</v>
      </c>
      <c r="F89" s="200" t="s">
        <v>147</v>
      </c>
      <c r="G89" s="198"/>
      <c r="H89" s="198"/>
      <c r="I89" s="201"/>
      <c r="J89" s="202">
        <f>BK89</f>
        <v>0</v>
      </c>
      <c r="K89" s="198"/>
      <c r="L89" s="203"/>
      <c r="M89" s="204"/>
      <c r="N89" s="205"/>
      <c r="O89" s="205"/>
      <c r="P89" s="206">
        <f>P90+P163+P215+P225+P258+P279</f>
        <v>0</v>
      </c>
      <c r="Q89" s="205"/>
      <c r="R89" s="206">
        <f>R90+R163+R215+R225+R258+R279</f>
        <v>408.16591886000003</v>
      </c>
      <c r="S89" s="205"/>
      <c r="T89" s="207">
        <f>T90+T163+T215+T225+T258+T279</f>
        <v>256.769</v>
      </c>
      <c r="U89" s="11"/>
      <c r="V89" s="11"/>
      <c r="W89" s="11"/>
      <c r="X89" s="11"/>
      <c r="Y89" s="11"/>
      <c r="Z89" s="11"/>
      <c r="AA89" s="11"/>
      <c r="AB89" s="11"/>
      <c r="AC89" s="11"/>
      <c r="AD89" s="11"/>
      <c r="AE89" s="11"/>
      <c r="AR89" s="208" t="s">
        <v>83</v>
      </c>
      <c r="AT89" s="209" t="s">
        <v>74</v>
      </c>
      <c r="AU89" s="209" t="s">
        <v>75</v>
      </c>
      <c r="AY89" s="208" t="s">
        <v>112</v>
      </c>
      <c r="BK89" s="210">
        <f>BK90+BK163+BK215+BK225+BK258+BK279</f>
        <v>0</v>
      </c>
    </row>
    <row r="90" spans="1:63" s="11" customFormat="1" ht="22.8" customHeight="1">
      <c r="A90" s="11"/>
      <c r="B90" s="197"/>
      <c r="C90" s="198"/>
      <c r="D90" s="199" t="s">
        <v>74</v>
      </c>
      <c r="E90" s="236" t="s">
        <v>83</v>
      </c>
      <c r="F90" s="236" t="s">
        <v>148</v>
      </c>
      <c r="G90" s="198"/>
      <c r="H90" s="198"/>
      <c r="I90" s="201"/>
      <c r="J90" s="237">
        <f>BK90</f>
        <v>0</v>
      </c>
      <c r="K90" s="198"/>
      <c r="L90" s="203"/>
      <c r="M90" s="204"/>
      <c r="N90" s="205"/>
      <c r="O90" s="205"/>
      <c r="P90" s="206">
        <f>SUM(P91:P162)</f>
        <v>0</v>
      </c>
      <c r="Q90" s="205"/>
      <c r="R90" s="206">
        <f>SUM(R91:R162)</f>
        <v>48.9668</v>
      </c>
      <c r="S90" s="205"/>
      <c r="T90" s="207">
        <f>SUM(T91:T162)</f>
        <v>256.769</v>
      </c>
      <c r="U90" s="11"/>
      <c r="V90" s="11"/>
      <c r="W90" s="11"/>
      <c r="X90" s="11"/>
      <c r="Y90" s="11"/>
      <c r="Z90" s="11"/>
      <c r="AA90" s="11"/>
      <c r="AB90" s="11"/>
      <c r="AC90" s="11"/>
      <c r="AD90" s="11"/>
      <c r="AE90" s="11"/>
      <c r="AR90" s="208" t="s">
        <v>83</v>
      </c>
      <c r="AT90" s="209" t="s">
        <v>74</v>
      </c>
      <c r="AU90" s="209" t="s">
        <v>83</v>
      </c>
      <c r="AY90" s="208" t="s">
        <v>112</v>
      </c>
      <c r="BK90" s="210">
        <f>SUM(BK91:BK162)</f>
        <v>0</v>
      </c>
    </row>
    <row r="91" spans="1:65" s="2" customFormat="1" ht="16.5" customHeight="1">
      <c r="A91" s="40"/>
      <c r="B91" s="41"/>
      <c r="C91" s="211" t="s">
        <v>83</v>
      </c>
      <c r="D91" s="211" t="s">
        <v>113</v>
      </c>
      <c r="E91" s="212" t="s">
        <v>149</v>
      </c>
      <c r="F91" s="213" t="s">
        <v>150</v>
      </c>
      <c r="G91" s="214" t="s">
        <v>151</v>
      </c>
      <c r="H91" s="215">
        <v>136</v>
      </c>
      <c r="I91" s="216"/>
      <c r="J91" s="217">
        <f>ROUND(I91*H91,2)</f>
        <v>0</v>
      </c>
      <c r="K91" s="213" t="s">
        <v>152</v>
      </c>
      <c r="L91" s="46"/>
      <c r="M91" s="218" t="s">
        <v>19</v>
      </c>
      <c r="N91" s="219" t="s">
        <v>46</v>
      </c>
      <c r="O91" s="86"/>
      <c r="P91" s="220">
        <f>O91*H91</f>
        <v>0</v>
      </c>
      <c r="Q91" s="220">
        <v>0</v>
      </c>
      <c r="R91" s="220">
        <f>Q91*H91</f>
        <v>0</v>
      </c>
      <c r="S91" s="220">
        <v>0</v>
      </c>
      <c r="T91" s="221">
        <f>S91*H91</f>
        <v>0</v>
      </c>
      <c r="U91" s="40"/>
      <c r="V91" s="40"/>
      <c r="W91" s="40"/>
      <c r="X91" s="40"/>
      <c r="Y91" s="40"/>
      <c r="Z91" s="40"/>
      <c r="AA91" s="40"/>
      <c r="AB91" s="40"/>
      <c r="AC91" s="40"/>
      <c r="AD91" s="40"/>
      <c r="AE91" s="40"/>
      <c r="AR91" s="222" t="s">
        <v>117</v>
      </c>
      <c r="AT91" s="222" t="s">
        <v>113</v>
      </c>
      <c r="AU91" s="222" t="s">
        <v>85</v>
      </c>
      <c r="AY91" s="19" t="s">
        <v>112</v>
      </c>
      <c r="BE91" s="223">
        <f>IF(N91="základní",J91,0)</f>
        <v>0</v>
      </c>
      <c r="BF91" s="223">
        <f>IF(N91="snížená",J91,0)</f>
        <v>0</v>
      </c>
      <c r="BG91" s="223">
        <f>IF(N91="zákl. přenesená",J91,0)</f>
        <v>0</v>
      </c>
      <c r="BH91" s="223">
        <f>IF(N91="sníž. přenesená",J91,0)</f>
        <v>0</v>
      </c>
      <c r="BI91" s="223">
        <f>IF(N91="nulová",J91,0)</f>
        <v>0</v>
      </c>
      <c r="BJ91" s="19" t="s">
        <v>83</v>
      </c>
      <c r="BK91" s="223">
        <f>ROUND(I91*H91,2)</f>
        <v>0</v>
      </c>
      <c r="BL91" s="19" t="s">
        <v>117</v>
      </c>
      <c r="BM91" s="222" t="s">
        <v>153</v>
      </c>
    </row>
    <row r="92" spans="1:47" s="2" customFormat="1" ht="12">
      <c r="A92" s="40"/>
      <c r="B92" s="41"/>
      <c r="C92" s="42"/>
      <c r="D92" s="238" t="s">
        <v>154</v>
      </c>
      <c r="E92" s="42"/>
      <c r="F92" s="239" t="s">
        <v>155</v>
      </c>
      <c r="G92" s="42"/>
      <c r="H92" s="42"/>
      <c r="I92" s="138"/>
      <c r="J92" s="42"/>
      <c r="K92" s="42"/>
      <c r="L92" s="46"/>
      <c r="M92" s="240"/>
      <c r="N92" s="241"/>
      <c r="O92" s="86"/>
      <c r="P92" s="86"/>
      <c r="Q92" s="86"/>
      <c r="R92" s="86"/>
      <c r="S92" s="86"/>
      <c r="T92" s="87"/>
      <c r="U92" s="40"/>
      <c r="V92" s="40"/>
      <c r="W92" s="40"/>
      <c r="X92" s="40"/>
      <c r="Y92" s="40"/>
      <c r="Z92" s="40"/>
      <c r="AA92" s="40"/>
      <c r="AB92" s="40"/>
      <c r="AC92" s="40"/>
      <c r="AD92" s="40"/>
      <c r="AE92" s="40"/>
      <c r="AT92" s="19" t="s">
        <v>154</v>
      </c>
      <c r="AU92" s="19" t="s">
        <v>85</v>
      </c>
    </row>
    <row r="93" spans="1:51" s="13" customFormat="1" ht="12">
      <c r="A93" s="13"/>
      <c r="B93" s="242"/>
      <c r="C93" s="243"/>
      <c r="D93" s="238" t="s">
        <v>156</v>
      </c>
      <c r="E93" s="244" t="s">
        <v>19</v>
      </c>
      <c r="F93" s="245" t="s">
        <v>157</v>
      </c>
      <c r="G93" s="243"/>
      <c r="H93" s="244" t="s">
        <v>19</v>
      </c>
      <c r="I93" s="246"/>
      <c r="J93" s="243"/>
      <c r="K93" s="243"/>
      <c r="L93" s="247"/>
      <c r="M93" s="248"/>
      <c r="N93" s="249"/>
      <c r="O93" s="249"/>
      <c r="P93" s="249"/>
      <c r="Q93" s="249"/>
      <c r="R93" s="249"/>
      <c r="S93" s="249"/>
      <c r="T93" s="250"/>
      <c r="U93" s="13"/>
      <c r="V93" s="13"/>
      <c r="W93" s="13"/>
      <c r="X93" s="13"/>
      <c r="Y93" s="13"/>
      <c r="Z93" s="13"/>
      <c r="AA93" s="13"/>
      <c r="AB93" s="13"/>
      <c r="AC93" s="13"/>
      <c r="AD93" s="13"/>
      <c r="AE93" s="13"/>
      <c r="AT93" s="251" t="s">
        <v>156</v>
      </c>
      <c r="AU93" s="251" t="s">
        <v>85</v>
      </c>
      <c r="AV93" s="13" t="s">
        <v>83</v>
      </c>
      <c r="AW93" s="13" t="s">
        <v>37</v>
      </c>
      <c r="AX93" s="13" t="s">
        <v>75</v>
      </c>
      <c r="AY93" s="251" t="s">
        <v>112</v>
      </c>
    </row>
    <row r="94" spans="1:51" s="14" customFormat="1" ht="12">
      <c r="A94" s="14"/>
      <c r="B94" s="252"/>
      <c r="C94" s="253"/>
      <c r="D94" s="238" t="s">
        <v>156</v>
      </c>
      <c r="E94" s="254" t="s">
        <v>19</v>
      </c>
      <c r="F94" s="255" t="s">
        <v>158</v>
      </c>
      <c r="G94" s="253"/>
      <c r="H94" s="256">
        <v>136</v>
      </c>
      <c r="I94" s="257"/>
      <c r="J94" s="253"/>
      <c r="K94" s="253"/>
      <c r="L94" s="258"/>
      <c r="M94" s="259"/>
      <c r="N94" s="260"/>
      <c r="O94" s="260"/>
      <c r="P94" s="260"/>
      <c r="Q94" s="260"/>
      <c r="R94" s="260"/>
      <c r="S94" s="260"/>
      <c r="T94" s="261"/>
      <c r="U94" s="14"/>
      <c r="V94" s="14"/>
      <c r="W94" s="14"/>
      <c r="X94" s="14"/>
      <c r="Y94" s="14"/>
      <c r="Z94" s="14"/>
      <c r="AA94" s="14"/>
      <c r="AB94" s="14"/>
      <c r="AC94" s="14"/>
      <c r="AD94" s="14"/>
      <c r="AE94" s="14"/>
      <c r="AT94" s="262" t="s">
        <v>156</v>
      </c>
      <c r="AU94" s="262" t="s">
        <v>85</v>
      </c>
      <c r="AV94" s="14" t="s">
        <v>85</v>
      </c>
      <c r="AW94" s="14" t="s">
        <v>37</v>
      </c>
      <c r="AX94" s="14" t="s">
        <v>83</v>
      </c>
      <c r="AY94" s="262" t="s">
        <v>112</v>
      </c>
    </row>
    <row r="95" spans="1:65" s="2" customFormat="1" ht="33" customHeight="1">
      <c r="A95" s="40"/>
      <c r="B95" s="41"/>
      <c r="C95" s="211" t="s">
        <v>85</v>
      </c>
      <c r="D95" s="211" t="s">
        <v>113</v>
      </c>
      <c r="E95" s="212" t="s">
        <v>159</v>
      </c>
      <c r="F95" s="213" t="s">
        <v>160</v>
      </c>
      <c r="G95" s="214" t="s">
        <v>151</v>
      </c>
      <c r="H95" s="215">
        <v>420</v>
      </c>
      <c r="I95" s="216"/>
      <c r="J95" s="217">
        <f>ROUND(I95*H95,2)</f>
        <v>0</v>
      </c>
      <c r="K95" s="213" t="s">
        <v>152</v>
      </c>
      <c r="L95" s="46"/>
      <c r="M95" s="218" t="s">
        <v>19</v>
      </c>
      <c r="N95" s="219" t="s">
        <v>46</v>
      </c>
      <c r="O95" s="86"/>
      <c r="P95" s="220">
        <f>O95*H95</f>
        <v>0</v>
      </c>
      <c r="Q95" s="220">
        <v>0</v>
      </c>
      <c r="R95" s="220">
        <f>Q95*H95</f>
        <v>0</v>
      </c>
      <c r="S95" s="220">
        <v>0.255</v>
      </c>
      <c r="T95" s="221">
        <f>S95*H95</f>
        <v>107.10000000000001</v>
      </c>
      <c r="U95" s="40"/>
      <c r="V95" s="40"/>
      <c r="W95" s="40"/>
      <c r="X95" s="40"/>
      <c r="Y95" s="40"/>
      <c r="Z95" s="40"/>
      <c r="AA95" s="40"/>
      <c r="AB95" s="40"/>
      <c r="AC95" s="40"/>
      <c r="AD95" s="40"/>
      <c r="AE95" s="40"/>
      <c r="AR95" s="222" t="s">
        <v>117</v>
      </c>
      <c r="AT95" s="222" t="s">
        <v>113</v>
      </c>
      <c r="AU95" s="222" t="s">
        <v>85</v>
      </c>
      <c r="AY95" s="19" t="s">
        <v>112</v>
      </c>
      <c r="BE95" s="223">
        <f>IF(N95="základní",J95,0)</f>
        <v>0</v>
      </c>
      <c r="BF95" s="223">
        <f>IF(N95="snížená",J95,0)</f>
        <v>0</v>
      </c>
      <c r="BG95" s="223">
        <f>IF(N95="zákl. přenesená",J95,0)</f>
        <v>0</v>
      </c>
      <c r="BH95" s="223">
        <f>IF(N95="sníž. přenesená",J95,0)</f>
        <v>0</v>
      </c>
      <c r="BI95" s="223">
        <f>IF(N95="nulová",J95,0)</f>
        <v>0</v>
      </c>
      <c r="BJ95" s="19" t="s">
        <v>83</v>
      </c>
      <c r="BK95" s="223">
        <f>ROUND(I95*H95,2)</f>
        <v>0</v>
      </c>
      <c r="BL95" s="19" t="s">
        <v>117</v>
      </c>
      <c r="BM95" s="222" t="s">
        <v>161</v>
      </c>
    </row>
    <row r="96" spans="1:47" s="2" customFormat="1" ht="12">
      <c r="A96" s="40"/>
      <c r="B96" s="41"/>
      <c r="C96" s="42"/>
      <c r="D96" s="238" t="s">
        <v>154</v>
      </c>
      <c r="E96" s="42"/>
      <c r="F96" s="239" t="s">
        <v>162</v>
      </c>
      <c r="G96" s="42"/>
      <c r="H96" s="42"/>
      <c r="I96" s="138"/>
      <c r="J96" s="42"/>
      <c r="K96" s="42"/>
      <c r="L96" s="46"/>
      <c r="M96" s="240"/>
      <c r="N96" s="241"/>
      <c r="O96" s="86"/>
      <c r="P96" s="86"/>
      <c r="Q96" s="86"/>
      <c r="R96" s="86"/>
      <c r="S96" s="86"/>
      <c r="T96" s="87"/>
      <c r="U96" s="40"/>
      <c r="V96" s="40"/>
      <c r="W96" s="40"/>
      <c r="X96" s="40"/>
      <c r="Y96" s="40"/>
      <c r="Z96" s="40"/>
      <c r="AA96" s="40"/>
      <c r="AB96" s="40"/>
      <c r="AC96" s="40"/>
      <c r="AD96" s="40"/>
      <c r="AE96" s="40"/>
      <c r="AT96" s="19" t="s">
        <v>154</v>
      </c>
      <c r="AU96" s="19" t="s">
        <v>85</v>
      </c>
    </row>
    <row r="97" spans="1:51" s="13" customFormat="1" ht="12">
      <c r="A97" s="13"/>
      <c r="B97" s="242"/>
      <c r="C97" s="243"/>
      <c r="D97" s="238" t="s">
        <v>156</v>
      </c>
      <c r="E97" s="244" t="s">
        <v>19</v>
      </c>
      <c r="F97" s="245" t="s">
        <v>157</v>
      </c>
      <c r="G97" s="243"/>
      <c r="H97" s="244" t="s">
        <v>19</v>
      </c>
      <c r="I97" s="246"/>
      <c r="J97" s="243"/>
      <c r="K97" s="243"/>
      <c r="L97" s="247"/>
      <c r="M97" s="248"/>
      <c r="N97" s="249"/>
      <c r="O97" s="249"/>
      <c r="P97" s="249"/>
      <c r="Q97" s="249"/>
      <c r="R97" s="249"/>
      <c r="S97" s="249"/>
      <c r="T97" s="250"/>
      <c r="U97" s="13"/>
      <c r="V97" s="13"/>
      <c r="W97" s="13"/>
      <c r="X97" s="13"/>
      <c r="Y97" s="13"/>
      <c r="Z97" s="13"/>
      <c r="AA97" s="13"/>
      <c r="AB97" s="13"/>
      <c r="AC97" s="13"/>
      <c r="AD97" s="13"/>
      <c r="AE97" s="13"/>
      <c r="AT97" s="251" t="s">
        <v>156</v>
      </c>
      <c r="AU97" s="251" t="s">
        <v>85</v>
      </c>
      <c r="AV97" s="13" t="s">
        <v>83</v>
      </c>
      <c r="AW97" s="13" t="s">
        <v>37</v>
      </c>
      <c r="AX97" s="13" t="s">
        <v>75</v>
      </c>
      <c r="AY97" s="251" t="s">
        <v>112</v>
      </c>
    </row>
    <row r="98" spans="1:51" s="14" customFormat="1" ht="12">
      <c r="A98" s="14"/>
      <c r="B98" s="252"/>
      <c r="C98" s="253"/>
      <c r="D98" s="238" t="s">
        <v>156</v>
      </c>
      <c r="E98" s="254" t="s">
        <v>19</v>
      </c>
      <c r="F98" s="255" t="s">
        <v>163</v>
      </c>
      <c r="G98" s="253"/>
      <c r="H98" s="256">
        <v>420</v>
      </c>
      <c r="I98" s="257"/>
      <c r="J98" s="253"/>
      <c r="K98" s="253"/>
      <c r="L98" s="258"/>
      <c r="M98" s="259"/>
      <c r="N98" s="260"/>
      <c r="O98" s="260"/>
      <c r="P98" s="260"/>
      <c r="Q98" s="260"/>
      <c r="R98" s="260"/>
      <c r="S98" s="260"/>
      <c r="T98" s="261"/>
      <c r="U98" s="14"/>
      <c r="V98" s="14"/>
      <c r="W98" s="14"/>
      <c r="X98" s="14"/>
      <c r="Y98" s="14"/>
      <c r="Z98" s="14"/>
      <c r="AA98" s="14"/>
      <c r="AB98" s="14"/>
      <c r="AC98" s="14"/>
      <c r="AD98" s="14"/>
      <c r="AE98" s="14"/>
      <c r="AT98" s="262" t="s">
        <v>156</v>
      </c>
      <c r="AU98" s="262" t="s">
        <v>85</v>
      </c>
      <c r="AV98" s="14" t="s">
        <v>85</v>
      </c>
      <c r="AW98" s="14" t="s">
        <v>37</v>
      </c>
      <c r="AX98" s="14" t="s">
        <v>83</v>
      </c>
      <c r="AY98" s="262" t="s">
        <v>112</v>
      </c>
    </row>
    <row r="99" spans="1:65" s="2" customFormat="1" ht="33" customHeight="1">
      <c r="A99" s="40"/>
      <c r="B99" s="41"/>
      <c r="C99" s="211" t="s">
        <v>122</v>
      </c>
      <c r="D99" s="211" t="s">
        <v>113</v>
      </c>
      <c r="E99" s="212" t="s">
        <v>164</v>
      </c>
      <c r="F99" s="213" t="s">
        <v>165</v>
      </c>
      <c r="G99" s="214" t="s">
        <v>151</v>
      </c>
      <c r="H99" s="215">
        <v>17</v>
      </c>
      <c r="I99" s="216"/>
      <c r="J99" s="217">
        <f>ROUND(I99*H99,2)</f>
        <v>0</v>
      </c>
      <c r="K99" s="213" t="s">
        <v>152</v>
      </c>
      <c r="L99" s="46"/>
      <c r="M99" s="218" t="s">
        <v>19</v>
      </c>
      <c r="N99" s="219" t="s">
        <v>46</v>
      </c>
      <c r="O99" s="86"/>
      <c r="P99" s="220">
        <f>O99*H99</f>
        <v>0</v>
      </c>
      <c r="Q99" s="220">
        <v>0</v>
      </c>
      <c r="R99" s="220">
        <f>Q99*H99</f>
        <v>0</v>
      </c>
      <c r="S99" s="220">
        <v>0.26</v>
      </c>
      <c r="T99" s="221">
        <f>S99*H99</f>
        <v>4.42</v>
      </c>
      <c r="U99" s="40"/>
      <c r="V99" s="40"/>
      <c r="W99" s="40"/>
      <c r="X99" s="40"/>
      <c r="Y99" s="40"/>
      <c r="Z99" s="40"/>
      <c r="AA99" s="40"/>
      <c r="AB99" s="40"/>
      <c r="AC99" s="40"/>
      <c r="AD99" s="40"/>
      <c r="AE99" s="40"/>
      <c r="AR99" s="222" t="s">
        <v>117</v>
      </c>
      <c r="AT99" s="222" t="s">
        <v>113</v>
      </c>
      <c r="AU99" s="222" t="s">
        <v>85</v>
      </c>
      <c r="AY99" s="19" t="s">
        <v>112</v>
      </c>
      <c r="BE99" s="223">
        <f>IF(N99="základní",J99,0)</f>
        <v>0</v>
      </c>
      <c r="BF99" s="223">
        <f>IF(N99="snížená",J99,0)</f>
        <v>0</v>
      </c>
      <c r="BG99" s="223">
        <f>IF(N99="zákl. přenesená",J99,0)</f>
        <v>0</v>
      </c>
      <c r="BH99" s="223">
        <f>IF(N99="sníž. přenesená",J99,0)</f>
        <v>0</v>
      </c>
      <c r="BI99" s="223">
        <f>IF(N99="nulová",J99,0)</f>
        <v>0</v>
      </c>
      <c r="BJ99" s="19" t="s">
        <v>83</v>
      </c>
      <c r="BK99" s="223">
        <f>ROUND(I99*H99,2)</f>
        <v>0</v>
      </c>
      <c r="BL99" s="19" t="s">
        <v>117</v>
      </c>
      <c r="BM99" s="222" t="s">
        <v>166</v>
      </c>
    </row>
    <row r="100" spans="1:47" s="2" customFormat="1" ht="12">
      <c r="A100" s="40"/>
      <c r="B100" s="41"/>
      <c r="C100" s="42"/>
      <c r="D100" s="238" t="s">
        <v>154</v>
      </c>
      <c r="E100" s="42"/>
      <c r="F100" s="239" t="s">
        <v>162</v>
      </c>
      <c r="G100" s="42"/>
      <c r="H100" s="42"/>
      <c r="I100" s="138"/>
      <c r="J100" s="42"/>
      <c r="K100" s="42"/>
      <c r="L100" s="46"/>
      <c r="M100" s="240"/>
      <c r="N100" s="241"/>
      <c r="O100" s="86"/>
      <c r="P100" s="86"/>
      <c r="Q100" s="86"/>
      <c r="R100" s="86"/>
      <c r="S100" s="86"/>
      <c r="T100" s="87"/>
      <c r="U100" s="40"/>
      <c r="V100" s="40"/>
      <c r="W100" s="40"/>
      <c r="X100" s="40"/>
      <c r="Y100" s="40"/>
      <c r="Z100" s="40"/>
      <c r="AA100" s="40"/>
      <c r="AB100" s="40"/>
      <c r="AC100" s="40"/>
      <c r="AD100" s="40"/>
      <c r="AE100" s="40"/>
      <c r="AT100" s="19" t="s">
        <v>154</v>
      </c>
      <c r="AU100" s="19" t="s">
        <v>85</v>
      </c>
    </row>
    <row r="101" spans="1:51" s="13" customFormat="1" ht="12">
      <c r="A101" s="13"/>
      <c r="B101" s="242"/>
      <c r="C101" s="243"/>
      <c r="D101" s="238" t="s">
        <v>156</v>
      </c>
      <c r="E101" s="244" t="s">
        <v>19</v>
      </c>
      <c r="F101" s="245" t="s">
        <v>167</v>
      </c>
      <c r="G101" s="243"/>
      <c r="H101" s="244" t="s">
        <v>19</v>
      </c>
      <c r="I101" s="246"/>
      <c r="J101" s="243"/>
      <c r="K101" s="243"/>
      <c r="L101" s="247"/>
      <c r="M101" s="248"/>
      <c r="N101" s="249"/>
      <c r="O101" s="249"/>
      <c r="P101" s="249"/>
      <c r="Q101" s="249"/>
      <c r="R101" s="249"/>
      <c r="S101" s="249"/>
      <c r="T101" s="250"/>
      <c r="U101" s="13"/>
      <c r="V101" s="13"/>
      <c r="W101" s="13"/>
      <c r="X101" s="13"/>
      <c r="Y101" s="13"/>
      <c r="Z101" s="13"/>
      <c r="AA101" s="13"/>
      <c r="AB101" s="13"/>
      <c r="AC101" s="13"/>
      <c r="AD101" s="13"/>
      <c r="AE101" s="13"/>
      <c r="AT101" s="251" t="s">
        <v>156</v>
      </c>
      <c r="AU101" s="251" t="s">
        <v>85</v>
      </c>
      <c r="AV101" s="13" t="s">
        <v>83</v>
      </c>
      <c r="AW101" s="13" t="s">
        <v>37</v>
      </c>
      <c r="AX101" s="13" t="s">
        <v>75</v>
      </c>
      <c r="AY101" s="251" t="s">
        <v>112</v>
      </c>
    </row>
    <row r="102" spans="1:51" s="14" customFormat="1" ht="12">
      <c r="A102" s="14"/>
      <c r="B102" s="252"/>
      <c r="C102" s="253"/>
      <c r="D102" s="238" t="s">
        <v>156</v>
      </c>
      <c r="E102" s="254" t="s">
        <v>19</v>
      </c>
      <c r="F102" s="255" t="s">
        <v>168</v>
      </c>
      <c r="G102" s="253"/>
      <c r="H102" s="256">
        <v>17</v>
      </c>
      <c r="I102" s="257"/>
      <c r="J102" s="253"/>
      <c r="K102" s="253"/>
      <c r="L102" s="258"/>
      <c r="M102" s="259"/>
      <c r="N102" s="260"/>
      <c r="O102" s="260"/>
      <c r="P102" s="260"/>
      <c r="Q102" s="260"/>
      <c r="R102" s="260"/>
      <c r="S102" s="260"/>
      <c r="T102" s="261"/>
      <c r="U102" s="14"/>
      <c r="V102" s="14"/>
      <c r="W102" s="14"/>
      <c r="X102" s="14"/>
      <c r="Y102" s="14"/>
      <c r="Z102" s="14"/>
      <c r="AA102" s="14"/>
      <c r="AB102" s="14"/>
      <c r="AC102" s="14"/>
      <c r="AD102" s="14"/>
      <c r="AE102" s="14"/>
      <c r="AT102" s="262" t="s">
        <v>156</v>
      </c>
      <c r="AU102" s="262" t="s">
        <v>85</v>
      </c>
      <c r="AV102" s="14" t="s">
        <v>85</v>
      </c>
      <c r="AW102" s="14" t="s">
        <v>37</v>
      </c>
      <c r="AX102" s="14" t="s">
        <v>83</v>
      </c>
      <c r="AY102" s="262" t="s">
        <v>112</v>
      </c>
    </row>
    <row r="103" spans="1:65" s="2" customFormat="1" ht="33" customHeight="1">
      <c r="A103" s="40"/>
      <c r="B103" s="41"/>
      <c r="C103" s="211" t="s">
        <v>117</v>
      </c>
      <c r="D103" s="211" t="s">
        <v>113</v>
      </c>
      <c r="E103" s="212" t="s">
        <v>169</v>
      </c>
      <c r="F103" s="213" t="s">
        <v>170</v>
      </c>
      <c r="G103" s="214" t="s">
        <v>151</v>
      </c>
      <c r="H103" s="215">
        <v>81</v>
      </c>
      <c r="I103" s="216"/>
      <c r="J103" s="217">
        <f>ROUND(I103*H103,2)</f>
        <v>0</v>
      </c>
      <c r="K103" s="213" t="s">
        <v>152</v>
      </c>
      <c r="L103" s="46"/>
      <c r="M103" s="218" t="s">
        <v>19</v>
      </c>
      <c r="N103" s="219" t="s">
        <v>46</v>
      </c>
      <c r="O103" s="86"/>
      <c r="P103" s="220">
        <f>O103*H103</f>
        <v>0</v>
      </c>
      <c r="Q103" s="220">
        <v>0</v>
      </c>
      <c r="R103" s="220">
        <f>Q103*H103</f>
        <v>0</v>
      </c>
      <c r="S103" s="220">
        <v>0.32</v>
      </c>
      <c r="T103" s="221">
        <f>S103*H103</f>
        <v>25.92</v>
      </c>
      <c r="U103" s="40"/>
      <c r="V103" s="40"/>
      <c r="W103" s="40"/>
      <c r="X103" s="40"/>
      <c r="Y103" s="40"/>
      <c r="Z103" s="40"/>
      <c r="AA103" s="40"/>
      <c r="AB103" s="40"/>
      <c r="AC103" s="40"/>
      <c r="AD103" s="40"/>
      <c r="AE103" s="40"/>
      <c r="AR103" s="222" t="s">
        <v>117</v>
      </c>
      <c r="AT103" s="222" t="s">
        <v>113</v>
      </c>
      <c r="AU103" s="222" t="s">
        <v>85</v>
      </c>
      <c r="AY103" s="19" t="s">
        <v>112</v>
      </c>
      <c r="BE103" s="223">
        <f>IF(N103="základní",J103,0)</f>
        <v>0</v>
      </c>
      <c r="BF103" s="223">
        <f>IF(N103="snížená",J103,0)</f>
        <v>0</v>
      </c>
      <c r="BG103" s="223">
        <f>IF(N103="zákl. přenesená",J103,0)</f>
        <v>0</v>
      </c>
      <c r="BH103" s="223">
        <f>IF(N103="sníž. přenesená",J103,0)</f>
        <v>0</v>
      </c>
      <c r="BI103" s="223">
        <f>IF(N103="nulová",J103,0)</f>
        <v>0</v>
      </c>
      <c r="BJ103" s="19" t="s">
        <v>83</v>
      </c>
      <c r="BK103" s="223">
        <f>ROUND(I103*H103,2)</f>
        <v>0</v>
      </c>
      <c r="BL103" s="19" t="s">
        <v>117</v>
      </c>
      <c r="BM103" s="222" t="s">
        <v>171</v>
      </c>
    </row>
    <row r="104" spans="1:47" s="2" customFormat="1" ht="12">
      <c r="A104" s="40"/>
      <c r="B104" s="41"/>
      <c r="C104" s="42"/>
      <c r="D104" s="238" t="s">
        <v>154</v>
      </c>
      <c r="E104" s="42"/>
      <c r="F104" s="239" t="s">
        <v>172</v>
      </c>
      <c r="G104" s="42"/>
      <c r="H104" s="42"/>
      <c r="I104" s="138"/>
      <c r="J104" s="42"/>
      <c r="K104" s="42"/>
      <c r="L104" s="46"/>
      <c r="M104" s="240"/>
      <c r="N104" s="241"/>
      <c r="O104" s="86"/>
      <c r="P104" s="86"/>
      <c r="Q104" s="86"/>
      <c r="R104" s="86"/>
      <c r="S104" s="86"/>
      <c r="T104" s="87"/>
      <c r="U104" s="40"/>
      <c r="V104" s="40"/>
      <c r="W104" s="40"/>
      <c r="X104" s="40"/>
      <c r="Y104" s="40"/>
      <c r="Z104" s="40"/>
      <c r="AA104" s="40"/>
      <c r="AB104" s="40"/>
      <c r="AC104" s="40"/>
      <c r="AD104" s="40"/>
      <c r="AE104" s="40"/>
      <c r="AT104" s="19" t="s">
        <v>154</v>
      </c>
      <c r="AU104" s="19" t="s">
        <v>85</v>
      </c>
    </row>
    <row r="105" spans="1:51" s="14" customFormat="1" ht="12">
      <c r="A105" s="14"/>
      <c r="B105" s="252"/>
      <c r="C105" s="253"/>
      <c r="D105" s="238" t="s">
        <v>156</v>
      </c>
      <c r="E105" s="254" t="s">
        <v>19</v>
      </c>
      <c r="F105" s="255" t="s">
        <v>173</v>
      </c>
      <c r="G105" s="253"/>
      <c r="H105" s="256">
        <v>81</v>
      </c>
      <c r="I105" s="257"/>
      <c r="J105" s="253"/>
      <c r="K105" s="253"/>
      <c r="L105" s="258"/>
      <c r="M105" s="259"/>
      <c r="N105" s="260"/>
      <c r="O105" s="260"/>
      <c r="P105" s="260"/>
      <c r="Q105" s="260"/>
      <c r="R105" s="260"/>
      <c r="S105" s="260"/>
      <c r="T105" s="261"/>
      <c r="U105" s="14"/>
      <c r="V105" s="14"/>
      <c r="W105" s="14"/>
      <c r="X105" s="14"/>
      <c r="Y105" s="14"/>
      <c r="Z105" s="14"/>
      <c r="AA105" s="14"/>
      <c r="AB105" s="14"/>
      <c r="AC105" s="14"/>
      <c r="AD105" s="14"/>
      <c r="AE105" s="14"/>
      <c r="AT105" s="262" t="s">
        <v>156</v>
      </c>
      <c r="AU105" s="262" t="s">
        <v>85</v>
      </c>
      <c r="AV105" s="14" t="s">
        <v>85</v>
      </c>
      <c r="AW105" s="14" t="s">
        <v>37</v>
      </c>
      <c r="AX105" s="14" t="s">
        <v>83</v>
      </c>
      <c r="AY105" s="262" t="s">
        <v>112</v>
      </c>
    </row>
    <row r="106" spans="1:65" s="2" customFormat="1" ht="21.75" customHeight="1">
      <c r="A106" s="40"/>
      <c r="B106" s="41"/>
      <c r="C106" s="211" t="s">
        <v>111</v>
      </c>
      <c r="D106" s="211" t="s">
        <v>113</v>
      </c>
      <c r="E106" s="212" t="s">
        <v>174</v>
      </c>
      <c r="F106" s="213" t="s">
        <v>175</v>
      </c>
      <c r="G106" s="214" t="s">
        <v>151</v>
      </c>
      <c r="H106" s="215">
        <v>88</v>
      </c>
      <c r="I106" s="216"/>
      <c r="J106" s="217">
        <f>ROUND(I106*H106,2)</f>
        <v>0</v>
      </c>
      <c r="K106" s="213" t="s">
        <v>152</v>
      </c>
      <c r="L106" s="46"/>
      <c r="M106" s="218" t="s">
        <v>19</v>
      </c>
      <c r="N106" s="219" t="s">
        <v>46</v>
      </c>
      <c r="O106" s="86"/>
      <c r="P106" s="220">
        <f>O106*H106</f>
        <v>0</v>
      </c>
      <c r="Q106" s="220">
        <v>0</v>
      </c>
      <c r="R106" s="220">
        <f>Q106*H106</f>
        <v>0</v>
      </c>
      <c r="S106" s="220">
        <v>0.243</v>
      </c>
      <c r="T106" s="221">
        <f>S106*H106</f>
        <v>21.384</v>
      </c>
      <c r="U106" s="40"/>
      <c r="V106" s="40"/>
      <c r="W106" s="40"/>
      <c r="X106" s="40"/>
      <c r="Y106" s="40"/>
      <c r="Z106" s="40"/>
      <c r="AA106" s="40"/>
      <c r="AB106" s="40"/>
      <c r="AC106" s="40"/>
      <c r="AD106" s="40"/>
      <c r="AE106" s="40"/>
      <c r="AR106" s="222" t="s">
        <v>117</v>
      </c>
      <c r="AT106" s="222" t="s">
        <v>113</v>
      </c>
      <c r="AU106" s="222" t="s">
        <v>85</v>
      </c>
      <c r="AY106" s="19" t="s">
        <v>112</v>
      </c>
      <c r="BE106" s="223">
        <f>IF(N106="základní",J106,0)</f>
        <v>0</v>
      </c>
      <c r="BF106" s="223">
        <f>IF(N106="snížená",J106,0)</f>
        <v>0</v>
      </c>
      <c r="BG106" s="223">
        <f>IF(N106="zákl. přenesená",J106,0)</f>
        <v>0</v>
      </c>
      <c r="BH106" s="223">
        <f>IF(N106="sníž. přenesená",J106,0)</f>
        <v>0</v>
      </c>
      <c r="BI106" s="223">
        <f>IF(N106="nulová",J106,0)</f>
        <v>0</v>
      </c>
      <c r="BJ106" s="19" t="s">
        <v>83</v>
      </c>
      <c r="BK106" s="223">
        <f>ROUND(I106*H106,2)</f>
        <v>0</v>
      </c>
      <c r="BL106" s="19" t="s">
        <v>117</v>
      </c>
      <c r="BM106" s="222" t="s">
        <v>176</v>
      </c>
    </row>
    <row r="107" spans="1:47" s="2" customFormat="1" ht="12">
      <c r="A107" s="40"/>
      <c r="B107" s="41"/>
      <c r="C107" s="42"/>
      <c r="D107" s="238" t="s">
        <v>154</v>
      </c>
      <c r="E107" s="42"/>
      <c r="F107" s="239" t="s">
        <v>177</v>
      </c>
      <c r="G107" s="42"/>
      <c r="H107" s="42"/>
      <c r="I107" s="138"/>
      <c r="J107" s="42"/>
      <c r="K107" s="42"/>
      <c r="L107" s="46"/>
      <c r="M107" s="240"/>
      <c r="N107" s="241"/>
      <c r="O107" s="86"/>
      <c r="P107" s="86"/>
      <c r="Q107" s="86"/>
      <c r="R107" s="86"/>
      <c r="S107" s="86"/>
      <c r="T107" s="87"/>
      <c r="U107" s="40"/>
      <c r="V107" s="40"/>
      <c r="W107" s="40"/>
      <c r="X107" s="40"/>
      <c r="Y107" s="40"/>
      <c r="Z107" s="40"/>
      <c r="AA107" s="40"/>
      <c r="AB107" s="40"/>
      <c r="AC107" s="40"/>
      <c r="AD107" s="40"/>
      <c r="AE107" s="40"/>
      <c r="AT107" s="19" t="s">
        <v>154</v>
      </c>
      <c r="AU107" s="19" t="s">
        <v>85</v>
      </c>
    </row>
    <row r="108" spans="1:51" s="14" customFormat="1" ht="12">
      <c r="A108" s="14"/>
      <c r="B108" s="252"/>
      <c r="C108" s="253"/>
      <c r="D108" s="238" t="s">
        <v>156</v>
      </c>
      <c r="E108" s="254" t="s">
        <v>19</v>
      </c>
      <c r="F108" s="255" t="s">
        <v>178</v>
      </c>
      <c r="G108" s="253"/>
      <c r="H108" s="256">
        <v>88</v>
      </c>
      <c r="I108" s="257"/>
      <c r="J108" s="253"/>
      <c r="K108" s="253"/>
      <c r="L108" s="258"/>
      <c r="M108" s="259"/>
      <c r="N108" s="260"/>
      <c r="O108" s="260"/>
      <c r="P108" s="260"/>
      <c r="Q108" s="260"/>
      <c r="R108" s="260"/>
      <c r="S108" s="260"/>
      <c r="T108" s="261"/>
      <c r="U108" s="14"/>
      <c r="V108" s="14"/>
      <c r="W108" s="14"/>
      <c r="X108" s="14"/>
      <c r="Y108" s="14"/>
      <c r="Z108" s="14"/>
      <c r="AA108" s="14"/>
      <c r="AB108" s="14"/>
      <c r="AC108" s="14"/>
      <c r="AD108" s="14"/>
      <c r="AE108" s="14"/>
      <c r="AT108" s="262" t="s">
        <v>156</v>
      </c>
      <c r="AU108" s="262" t="s">
        <v>85</v>
      </c>
      <c r="AV108" s="14" t="s">
        <v>85</v>
      </c>
      <c r="AW108" s="14" t="s">
        <v>37</v>
      </c>
      <c r="AX108" s="14" t="s">
        <v>83</v>
      </c>
      <c r="AY108" s="262" t="s">
        <v>112</v>
      </c>
    </row>
    <row r="109" spans="1:65" s="2" customFormat="1" ht="21.75" customHeight="1">
      <c r="A109" s="40"/>
      <c r="B109" s="41"/>
      <c r="C109" s="211" t="s">
        <v>132</v>
      </c>
      <c r="D109" s="211" t="s">
        <v>113</v>
      </c>
      <c r="E109" s="212" t="s">
        <v>179</v>
      </c>
      <c r="F109" s="213" t="s">
        <v>180</v>
      </c>
      <c r="G109" s="214" t="s">
        <v>151</v>
      </c>
      <c r="H109" s="215">
        <v>8</v>
      </c>
      <c r="I109" s="216"/>
      <c r="J109" s="217">
        <f>ROUND(I109*H109,2)</f>
        <v>0</v>
      </c>
      <c r="K109" s="213" t="s">
        <v>152</v>
      </c>
      <c r="L109" s="46"/>
      <c r="M109" s="218" t="s">
        <v>19</v>
      </c>
      <c r="N109" s="219" t="s">
        <v>46</v>
      </c>
      <c r="O109" s="86"/>
      <c r="P109" s="220">
        <f>O109*H109</f>
        <v>0</v>
      </c>
      <c r="Q109" s="220">
        <v>0</v>
      </c>
      <c r="R109" s="220">
        <f>Q109*H109</f>
        <v>0</v>
      </c>
      <c r="S109" s="220">
        <v>0.22</v>
      </c>
      <c r="T109" s="221">
        <f>S109*H109</f>
        <v>1.76</v>
      </c>
      <c r="U109" s="40"/>
      <c r="V109" s="40"/>
      <c r="W109" s="40"/>
      <c r="X109" s="40"/>
      <c r="Y109" s="40"/>
      <c r="Z109" s="40"/>
      <c r="AA109" s="40"/>
      <c r="AB109" s="40"/>
      <c r="AC109" s="40"/>
      <c r="AD109" s="40"/>
      <c r="AE109" s="40"/>
      <c r="AR109" s="222" t="s">
        <v>117</v>
      </c>
      <c r="AT109" s="222" t="s">
        <v>113</v>
      </c>
      <c r="AU109" s="222" t="s">
        <v>85</v>
      </c>
      <c r="AY109" s="19" t="s">
        <v>112</v>
      </c>
      <c r="BE109" s="223">
        <f>IF(N109="základní",J109,0)</f>
        <v>0</v>
      </c>
      <c r="BF109" s="223">
        <f>IF(N109="snížená",J109,0)</f>
        <v>0</v>
      </c>
      <c r="BG109" s="223">
        <f>IF(N109="zákl. přenesená",J109,0)</f>
        <v>0</v>
      </c>
      <c r="BH109" s="223">
        <f>IF(N109="sníž. přenesená",J109,0)</f>
        <v>0</v>
      </c>
      <c r="BI109" s="223">
        <f>IF(N109="nulová",J109,0)</f>
        <v>0</v>
      </c>
      <c r="BJ109" s="19" t="s">
        <v>83</v>
      </c>
      <c r="BK109" s="223">
        <f>ROUND(I109*H109,2)</f>
        <v>0</v>
      </c>
      <c r="BL109" s="19" t="s">
        <v>117</v>
      </c>
      <c r="BM109" s="222" t="s">
        <v>181</v>
      </c>
    </row>
    <row r="110" spans="1:47" s="2" customFormat="1" ht="12">
      <c r="A110" s="40"/>
      <c r="B110" s="41"/>
      <c r="C110" s="42"/>
      <c r="D110" s="238" t="s">
        <v>154</v>
      </c>
      <c r="E110" s="42"/>
      <c r="F110" s="239" t="s">
        <v>177</v>
      </c>
      <c r="G110" s="42"/>
      <c r="H110" s="42"/>
      <c r="I110" s="138"/>
      <c r="J110" s="42"/>
      <c r="K110" s="42"/>
      <c r="L110" s="46"/>
      <c r="M110" s="240"/>
      <c r="N110" s="241"/>
      <c r="O110" s="86"/>
      <c r="P110" s="86"/>
      <c r="Q110" s="86"/>
      <c r="R110" s="86"/>
      <c r="S110" s="86"/>
      <c r="T110" s="87"/>
      <c r="U110" s="40"/>
      <c r="V110" s="40"/>
      <c r="W110" s="40"/>
      <c r="X110" s="40"/>
      <c r="Y110" s="40"/>
      <c r="Z110" s="40"/>
      <c r="AA110" s="40"/>
      <c r="AB110" s="40"/>
      <c r="AC110" s="40"/>
      <c r="AD110" s="40"/>
      <c r="AE110" s="40"/>
      <c r="AT110" s="19" t="s">
        <v>154</v>
      </c>
      <c r="AU110" s="19" t="s">
        <v>85</v>
      </c>
    </row>
    <row r="111" spans="1:51" s="13" customFormat="1" ht="12">
      <c r="A111" s="13"/>
      <c r="B111" s="242"/>
      <c r="C111" s="243"/>
      <c r="D111" s="238" t="s">
        <v>156</v>
      </c>
      <c r="E111" s="244" t="s">
        <v>19</v>
      </c>
      <c r="F111" s="245" t="s">
        <v>182</v>
      </c>
      <c r="G111" s="243"/>
      <c r="H111" s="244" t="s">
        <v>19</v>
      </c>
      <c r="I111" s="246"/>
      <c r="J111" s="243"/>
      <c r="K111" s="243"/>
      <c r="L111" s="247"/>
      <c r="M111" s="248"/>
      <c r="N111" s="249"/>
      <c r="O111" s="249"/>
      <c r="P111" s="249"/>
      <c r="Q111" s="249"/>
      <c r="R111" s="249"/>
      <c r="S111" s="249"/>
      <c r="T111" s="250"/>
      <c r="U111" s="13"/>
      <c r="V111" s="13"/>
      <c r="W111" s="13"/>
      <c r="X111" s="13"/>
      <c r="Y111" s="13"/>
      <c r="Z111" s="13"/>
      <c r="AA111" s="13"/>
      <c r="AB111" s="13"/>
      <c r="AC111" s="13"/>
      <c r="AD111" s="13"/>
      <c r="AE111" s="13"/>
      <c r="AT111" s="251" t="s">
        <v>156</v>
      </c>
      <c r="AU111" s="251" t="s">
        <v>85</v>
      </c>
      <c r="AV111" s="13" t="s">
        <v>83</v>
      </c>
      <c r="AW111" s="13" t="s">
        <v>37</v>
      </c>
      <c r="AX111" s="13" t="s">
        <v>75</v>
      </c>
      <c r="AY111" s="251" t="s">
        <v>112</v>
      </c>
    </row>
    <row r="112" spans="1:51" s="14" customFormat="1" ht="12">
      <c r="A112" s="14"/>
      <c r="B112" s="252"/>
      <c r="C112" s="253"/>
      <c r="D112" s="238" t="s">
        <v>156</v>
      </c>
      <c r="E112" s="254" t="s">
        <v>19</v>
      </c>
      <c r="F112" s="255" t="s">
        <v>183</v>
      </c>
      <c r="G112" s="253"/>
      <c r="H112" s="256">
        <v>8</v>
      </c>
      <c r="I112" s="257"/>
      <c r="J112" s="253"/>
      <c r="K112" s="253"/>
      <c r="L112" s="258"/>
      <c r="M112" s="259"/>
      <c r="N112" s="260"/>
      <c r="O112" s="260"/>
      <c r="P112" s="260"/>
      <c r="Q112" s="260"/>
      <c r="R112" s="260"/>
      <c r="S112" s="260"/>
      <c r="T112" s="261"/>
      <c r="U112" s="14"/>
      <c r="V112" s="14"/>
      <c r="W112" s="14"/>
      <c r="X112" s="14"/>
      <c r="Y112" s="14"/>
      <c r="Z112" s="14"/>
      <c r="AA112" s="14"/>
      <c r="AB112" s="14"/>
      <c r="AC112" s="14"/>
      <c r="AD112" s="14"/>
      <c r="AE112" s="14"/>
      <c r="AT112" s="262" t="s">
        <v>156</v>
      </c>
      <c r="AU112" s="262" t="s">
        <v>85</v>
      </c>
      <c r="AV112" s="14" t="s">
        <v>85</v>
      </c>
      <c r="AW112" s="14" t="s">
        <v>37</v>
      </c>
      <c r="AX112" s="14" t="s">
        <v>83</v>
      </c>
      <c r="AY112" s="262" t="s">
        <v>112</v>
      </c>
    </row>
    <row r="113" spans="1:65" s="2" customFormat="1" ht="21.75" customHeight="1">
      <c r="A113" s="40"/>
      <c r="B113" s="41"/>
      <c r="C113" s="211" t="s">
        <v>184</v>
      </c>
      <c r="D113" s="211" t="s">
        <v>113</v>
      </c>
      <c r="E113" s="212" t="s">
        <v>185</v>
      </c>
      <c r="F113" s="213" t="s">
        <v>186</v>
      </c>
      <c r="G113" s="214" t="s">
        <v>187</v>
      </c>
      <c r="H113" s="215">
        <v>405</v>
      </c>
      <c r="I113" s="216"/>
      <c r="J113" s="217">
        <f>ROUND(I113*H113,2)</f>
        <v>0</v>
      </c>
      <c r="K113" s="213" t="s">
        <v>152</v>
      </c>
      <c r="L113" s="46"/>
      <c r="M113" s="218" t="s">
        <v>19</v>
      </c>
      <c r="N113" s="219" t="s">
        <v>46</v>
      </c>
      <c r="O113" s="86"/>
      <c r="P113" s="220">
        <f>O113*H113</f>
        <v>0</v>
      </c>
      <c r="Q113" s="220">
        <v>0</v>
      </c>
      <c r="R113" s="220">
        <f>Q113*H113</f>
        <v>0</v>
      </c>
      <c r="S113" s="220">
        <v>0.205</v>
      </c>
      <c r="T113" s="221">
        <f>S113*H113</f>
        <v>83.02499999999999</v>
      </c>
      <c r="U113" s="40"/>
      <c r="V113" s="40"/>
      <c r="W113" s="40"/>
      <c r="X113" s="40"/>
      <c r="Y113" s="40"/>
      <c r="Z113" s="40"/>
      <c r="AA113" s="40"/>
      <c r="AB113" s="40"/>
      <c r="AC113" s="40"/>
      <c r="AD113" s="40"/>
      <c r="AE113" s="40"/>
      <c r="AR113" s="222" t="s">
        <v>117</v>
      </c>
      <c r="AT113" s="222" t="s">
        <v>113</v>
      </c>
      <c r="AU113" s="222" t="s">
        <v>85</v>
      </c>
      <c r="AY113" s="19" t="s">
        <v>112</v>
      </c>
      <c r="BE113" s="223">
        <f>IF(N113="základní",J113,0)</f>
        <v>0</v>
      </c>
      <c r="BF113" s="223">
        <f>IF(N113="snížená",J113,0)</f>
        <v>0</v>
      </c>
      <c r="BG113" s="223">
        <f>IF(N113="zákl. přenesená",J113,0)</f>
        <v>0</v>
      </c>
      <c r="BH113" s="223">
        <f>IF(N113="sníž. přenesená",J113,0)</f>
        <v>0</v>
      </c>
      <c r="BI113" s="223">
        <f>IF(N113="nulová",J113,0)</f>
        <v>0</v>
      </c>
      <c r="BJ113" s="19" t="s">
        <v>83</v>
      </c>
      <c r="BK113" s="223">
        <f>ROUND(I113*H113,2)</f>
        <v>0</v>
      </c>
      <c r="BL113" s="19" t="s">
        <v>117</v>
      </c>
      <c r="BM113" s="222" t="s">
        <v>188</v>
      </c>
    </row>
    <row r="114" spans="1:47" s="2" customFormat="1" ht="12">
      <c r="A114" s="40"/>
      <c r="B114" s="41"/>
      <c r="C114" s="42"/>
      <c r="D114" s="238" t="s">
        <v>154</v>
      </c>
      <c r="E114" s="42"/>
      <c r="F114" s="239" t="s">
        <v>189</v>
      </c>
      <c r="G114" s="42"/>
      <c r="H114" s="42"/>
      <c r="I114" s="138"/>
      <c r="J114" s="42"/>
      <c r="K114" s="42"/>
      <c r="L114" s="46"/>
      <c r="M114" s="240"/>
      <c r="N114" s="241"/>
      <c r="O114" s="86"/>
      <c r="P114" s="86"/>
      <c r="Q114" s="86"/>
      <c r="R114" s="86"/>
      <c r="S114" s="86"/>
      <c r="T114" s="87"/>
      <c r="U114" s="40"/>
      <c r="V114" s="40"/>
      <c r="W114" s="40"/>
      <c r="X114" s="40"/>
      <c r="Y114" s="40"/>
      <c r="Z114" s="40"/>
      <c r="AA114" s="40"/>
      <c r="AB114" s="40"/>
      <c r="AC114" s="40"/>
      <c r="AD114" s="40"/>
      <c r="AE114" s="40"/>
      <c r="AT114" s="19" t="s">
        <v>154</v>
      </c>
      <c r="AU114" s="19" t="s">
        <v>85</v>
      </c>
    </row>
    <row r="115" spans="1:51" s="13" customFormat="1" ht="12">
      <c r="A115" s="13"/>
      <c r="B115" s="242"/>
      <c r="C115" s="243"/>
      <c r="D115" s="238" t="s">
        <v>156</v>
      </c>
      <c r="E115" s="244" t="s">
        <v>19</v>
      </c>
      <c r="F115" s="245" t="s">
        <v>157</v>
      </c>
      <c r="G115" s="243"/>
      <c r="H115" s="244" t="s">
        <v>19</v>
      </c>
      <c r="I115" s="246"/>
      <c r="J115" s="243"/>
      <c r="K115" s="243"/>
      <c r="L115" s="247"/>
      <c r="M115" s="248"/>
      <c r="N115" s="249"/>
      <c r="O115" s="249"/>
      <c r="P115" s="249"/>
      <c r="Q115" s="249"/>
      <c r="R115" s="249"/>
      <c r="S115" s="249"/>
      <c r="T115" s="250"/>
      <c r="U115" s="13"/>
      <c r="V115" s="13"/>
      <c r="W115" s="13"/>
      <c r="X115" s="13"/>
      <c r="Y115" s="13"/>
      <c r="Z115" s="13"/>
      <c r="AA115" s="13"/>
      <c r="AB115" s="13"/>
      <c r="AC115" s="13"/>
      <c r="AD115" s="13"/>
      <c r="AE115" s="13"/>
      <c r="AT115" s="251" t="s">
        <v>156</v>
      </c>
      <c r="AU115" s="251" t="s">
        <v>85</v>
      </c>
      <c r="AV115" s="13" t="s">
        <v>83</v>
      </c>
      <c r="AW115" s="13" t="s">
        <v>37</v>
      </c>
      <c r="AX115" s="13" t="s">
        <v>75</v>
      </c>
      <c r="AY115" s="251" t="s">
        <v>112</v>
      </c>
    </row>
    <row r="116" spans="1:51" s="14" customFormat="1" ht="12">
      <c r="A116" s="14"/>
      <c r="B116" s="252"/>
      <c r="C116" s="253"/>
      <c r="D116" s="238" t="s">
        <v>156</v>
      </c>
      <c r="E116" s="254" t="s">
        <v>19</v>
      </c>
      <c r="F116" s="255" t="s">
        <v>190</v>
      </c>
      <c r="G116" s="253"/>
      <c r="H116" s="256">
        <v>405</v>
      </c>
      <c r="I116" s="257"/>
      <c r="J116" s="253"/>
      <c r="K116" s="253"/>
      <c r="L116" s="258"/>
      <c r="M116" s="259"/>
      <c r="N116" s="260"/>
      <c r="O116" s="260"/>
      <c r="P116" s="260"/>
      <c r="Q116" s="260"/>
      <c r="R116" s="260"/>
      <c r="S116" s="260"/>
      <c r="T116" s="261"/>
      <c r="U116" s="14"/>
      <c r="V116" s="14"/>
      <c r="W116" s="14"/>
      <c r="X116" s="14"/>
      <c r="Y116" s="14"/>
      <c r="Z116" s="14"/>
      <c r="AA116" s="14"/>
      <c r="AB116" s="14"/>
      <c r="AC116" s="14"/>
      <c r="AD116" s="14"/>
      <c r="AE116" s="14"/>
      <c r="AT116" s="262" t="s">
        <v>156</v>
      </c>
      <c r="AU116" s="262" t="s">
        <v>85</v>
      </c>
      <c r="AV116" s="14" t="s">
        <v>85</v>
      </c>
      <c r="AW116" s="14" t="s">
        <v>37</v>
      </c>
      <c r="AX116" s="14" t="s">
        <v>83</v>
      </c>
      <c r="AY116" s="262" t="s">
        <v>112</v>
      </c>
    </row>
    <row r="117" spans="1:65" s="2" customFormat="1" ht="21.75" customHeight="1">
      <c r="A117" s="40"/>
      <c r="B117" s="41"/>
      <c r="C117" s="211" t="s">
        <v>191</v>
      </c>
      <c r="D117" s="211" t="s">
        <v>113</v>
      </c>
      <c r="E117" s="212" t="s">
        <v>192</v>
      </c>
      <c r="F117" s="213" t="s">
        <v>193</v>
      </c>
      <c r="G117" s="214" t="s">
        <v>187</v>
      </c>
      <c r="H117" s="215">
        <v>329</v>
      </c>
      <c r="I117" s="216"/>
      <c r="J117" s="217">
        <f>ROUND(I117*H117,2)</f>
        <v>0</v>
      </c>
      <c r="K117" s="213" t="s">
        <v>152</v>
      </c>
      <c r="L117" s="46"/>
      <c r="M117" s="218" t="s">
        <v>19</v>
      </c>
      <c r="N117" s="219" t="s">
        <v>46</v>
      </c>
      <c r="O117" s="86"/>
      <c r="P117" s="220">
        <f>O117*H117</f>
        <v>0</v>
      </c>
      <c r="Q117" s="220">
        <v>0</v>
      </c>
      <c r="R117" s="220">
        <f>Q117*H117</f>
        <v>0</v>
      </c>
      <c r="S117" s="220">
        <v>0.04</v>
      </c>
      <c r="T117" s="221">
        <f>S117*H117</f>
        <v>13.16</v>
      </c>
      <c r="U117" s="40"/>
      <c r="V117" s="40"/>
      <c r="W117" s="40"/>
      <c r="X117" s="40"/>
      <c r="Y117" s="40"/>
      <c r="Z117" s="40"/>
      <c r="AA117" s="40"/>
      <c r="AB117" s="40"/>
      <c r="AC117" s="40"/>
      <c r="AD117" s="40"/>
      <c r="AE117" s="40"/>
      <c r="AR117" s="222" t="s">
        <v>117</v>
      </c>
      <c r="AT117" s="222" t="s">
        <v>113</v>
      </c>
      <c r="AU117" s="222" t="s">
        <v>85</v>
      </c>
      <c r="AY117" s="19" t="s">
        <v>112</v>
      </c>
      <c r="BE117" s="223">
        <f>IF(N117="základní",J117,0)</f>
        <v>0</v>
      </c>
      <c r="BF117" s="223">
        <f>IF(N117="snížená",J117,0)</f>
        <v>0</v>
      </c>
      <c r="BG117" s="223">
        <f>IF(N117="zákl. přenesená",J117,0)</f>
        <v>0</v>
      </c>
      <c r="BH117" s="223">
        <f>IF(N117="sníž. přenesená",J117,0)</f>
        <v>0</v>
      </c>
      <c r="BI117" s="223">
        <f>IF(N117="nulová",J117,0)</f>
        <v>0</v>
      </c>
      <c r="BJ117" s="19" t="s">
        <v>83</v>
      </c>
      <c r="BK117" s="223">
        <f>ROUND(I117*H117,2)</f>
        <v>0</v>
      </c>
      <c r="BL117" s="19" t="s">
        <v>117</v>
      </c>
      <c r="BM117" s="222" t="s">
        <v>194</v>
      </c>
    </row>
    <row r="118" spans="1:47" s="2" customFormat="1" ht="12">
      <c r="A118" s="40"/>
      <c r="B118" s="41"/>
      <c r="C118" s="42"/>
      <c r="D118" s="238" t="s">
        <v>154</v>
      </c>
      <c r="E118" s="42"/>
      <c r="F118" s="239" t="s">
        <v>189</v>
      </c>
      <c r="G118" s="42"/>
      <c r="H118" s="42"/>
      <c r="I118" s="138"/>
      <c r="J118" s="42"/>
      <c r="K118" s="42"/>
      <c r="L118" s="46"/>
      <c r="M118" s="240"/>
      <c r="N118" s="241"/>
      <c r="O118" s="86"/>
      <c r="P118" s="86"/>
      <c r="Q118" s="86"/>
      <c r="R118" s="86"/>
      <c r="S118" s="86"/>
      <c r="T118" s="87"/>
      <c r="U118" s="40"/>
      <c r="V118" s="40"/>
      <c r="W118" s="40"/>
      <c r="X118" s="40"/>
      <c r="Y118" s="40"/>
      <c r="Z118" s="40"/>
      <c r="AA118" s="40"/>
      <c r="AB118" s="40"/>
      <c r="AC118" s="40"/>
      <c r="AD118" s="40"/>
      <c r="AE118" s="40"/>
      <c r="AT118" s="19" t="s">
        <v>154</v>
      </c>
      <c r="AU118" s="19" t="s">
        <v>85</v>
      </c>
    </row>
    <row r="119" spans="1:51" s="13" customFormat="1" ht="12">
      <c r="A119" s="13"/>
      <c r="B119" s="242"/>
      <c r="C119" s="243"/>
      <c r="D119" s="238" t="s">
        <v>156</v>
      </c>
      <c r="E119" s="244" t="s">
        <v>19</v>
      </c>
      <c r="F119" s="245" t="s">
        <v>157</v>
      </c>
      <c r="G119" s="243"/>
      <c r="H119" s="244" t="s">
        <v>19</v>
      </c>
      <c r="I119" s="246"/>
      <c r="J119" s="243"/>
      <c r="K119" s="243"/>
      <c r="L119" s="247"/>
      <c r="M119" s="248"/>
      <c r="N119" s="249"/>
      <c r="O119" s="249"/>
      <c r="P119" s="249"/>
      <c r="Q119" s="249"/>
      <c r="R119" s="249"/>
      <c r="S119" s="249"/>
      <c r="T119" s="250"/>
      <c r="U119" s="13"/>
      <c r="V119" s="13"/>
      <c r="W119" s="13"/>
      <c r="X119" s="13"/>
      <c r="Y119" s="13"/>
      <c r="Z119" s="13"/>
      <c r="AA119" s="13"/>
      <c r="AB119" s="13"/>
      <c r="AC119" s="13"/>
      <c r="AD119" s="13"/>
      <c r="AE119" s="13"/>
      <c r="AT119" s="251" t="s">
        <v>156</v>
      </c>
      <c r="AU119" s="251" t="s">
        <v>85</v>
      </c>
      <c r="AV119" s="13" t="s">
        <v>83</v>
      </c>
      <c r="AW119" s="13" t="s">
        <v>37</v>
      </c>
      <c r="AX119" s="13" t="s">
        <v>75</v>
      </c>
      <c r="AY119" s="251" t="s">
        <v>112</v>
      </c>
    </row>
    <row r="120" spans="1:51" s="14" customFormat="1" ht="12">
      <c r="A120" s="14"/>
      <c r="B120" s="252"/>
      <c r="C120" s="253"/>
      <c r="D120" s="238" t="s">
        <v>156</v>
      </c>
      <c r="E120" s="254" t="s">
        <v>19</v>
      </c>
      <c r="F120" s="255" t="s">
        <v>195</v>
      </c>
      <c r="G120" s="253"/>
      <c r="H120" s="256">
        <v>329</v>
      </c>
      <c r="I120" s="257"/>
      <c r="J120" s="253"/>
      <c r="K120" s="253"/>
      <c r="L120" s="258"/>
      <c r="M120" s="259"/>
      <c r="N120" s="260"/>
      <c r="O120" s="260"/>
      <c r="P120" s="260"/>
      <c r="Q120" s="260"/>
      <c r="R120" s="260"/>
      <c r="S120" s="260"/>
      <c r="T120" s="261"/>
      <c r="U120" s="14"/>
      <c r="V120" s="14"/>
      <c r="W120" s="14"/>
      <c r="X120" s="14"/>
      <c r="Y120" s="14"/>
      <c r="Z120" s="14"/>
      <c r="AA120" s="14"/>
      <c r="AB120" s="14"/>
      <c r="AC120" s="14"/>
      <c r="AD120" s="14"/>
      <c r="AE120" s="14"/>
      <c r="AT120" s="262" t="s">
        <v>156</v>
      </c>
      <c r="AU120" s="262" t="s">
        <v>85</v>
      </c>
      <c r="AV120" s="14" t="s">
        <v>85</v>
      </c>
      <c r="AW120" s="14" t="s">
        <v>37</v>
      </c>
      <c r="AX120" s="14" t="s">
        <v>83</v>
      </c>
      <c r="AY120" s="262" t="s">
        <v>112</v>
      </c>
    </row>
    <row r="121" spans="1:65" s="2" customFormat="1" ht="21.75" customHeight="1">
      <c r="A121" s="40"/>
      <c r="B121" s="41"/>
      <c r="C121" s="211" t="s">
        <v>196</v>
      </c>
      <c r="D121" s="211" t="s">
        <v>113</v>
      </c>
      <c r="E121" s="212" t="s">
        <v>197</v>
      </c>
      <c r="F121" s="213" t="s">
        <v>198</v>
      </c>
      <c r="G121" s="214" t="s">
        <v>199</v>
      </c>
      <c r="H121" s="215">
        <v>294.48</v>
      </c>
      <c r="I121" s="216"/>
      <c r="J121" s="217">
        <f>ROUND(I121*H121,2)</f>
        <v>0</v>
      </c>
      <c r="K121" s="213" t="s">
        <v>200</v>
      </c>
      <c r="L121" s="46"/>
      <c r="M121" s="218" t="s">
        <v>19</v>
      </c>
      <c r="N121" s="219" t="s">
        <v>46</v>
      </c>
      <c r="O121" s="86"/>
      <c r="P121" s="220">
        <f>O121*H121</f>
        <v>0</v>
      </c>
      <c r="Q121" s="220">
        <v>0</v>
      </c>
      <c r="R121" s="220">
        <f>Q121*H121</f>
        <v>0</v>
      </c>
      <c r="S121" s="220">
        <v>0</v>
      </c>
      <c r="T121" s="221">
        <f>S121*H121</f>
        <v>0</v>
      </c>
      <c r="U121" s="40"/>
      <c r="V121" s="40"/>
      <c r="W121" s="40"/>
      <c r="X121" s="40"/>
      <c r="Y121" s="40"/>
      <c r="Z121" s="40"/>
      <c r="AA121" s="40"/>
      <c r="AB121" s="40"/>
      <c r="AC121" s="40"/>
      <c r="AD121" s="40"/>
      <c r="AE121" s="40"/>
      <c r="AR121" s="222" t="s">
        <v>117</v>
      </c>
      <c r="AT121" s="222" t="s">
        <v>113</v>
      </c>
      <c r="AU121" s="222" t="s">
        <v>85</v>
      </c>
      <c r="AY121" s="19" t="s">
        <v>112</v>
      </c>
      <c r="BE121" s="223">
        <f>IF(N121="základní",J121,0)</f>
        <v>0</v>
      </c>
      <c r="BF121" s="223">
        <f>IF(N121="snížená",J121,0)</f>
        <v>0</v>
      </c>
      <c r="BG121" s="223">
        <f>IF(N121="zákl. přenesená",J121,0)</f>
        <v>0</v>
      </c>
      <c r="BH121" s="223">
        <f>IF(N121="sníž. přenesená",J121,0)</f>
        <v>0</v>
      </c>
      <c r="BI121" s="223">
        <f>IF(N121="nulová",J121,0)</f>
        <v>0</v>
      </c>
      <c r="BJ121" s="19" t="s">
        <v>83</v>
      </c>
      <c r="BK121" s="223">
        <f>ROUND(I121*H121,2)</f>
        <v>0</v>
      </c>
      <c r="BL121" s="19" t="s">
        <v>117</v>
      </c>
      <c r="BM121" s="222" t="s">
        <v>201</v>
      </c>
    </row>
    <row r="122" spans="1:47" s="2" customFormat="1" ht="12">
      <c r="A122" s="40"/>
      <c r="B122" s="41"/>
      <c r="C122" s="42"/>
      <c r="D122" s="238" t="s">
        <v>154</v>
      </c>
      <c r="E122" s="42"/>
      <c r="F122" s="239" t="s">
        <v>202</v>
      </c>
      <c r="G122" s="42"/>
      <c r="H122" s="42"/>
      <c r="I122" s="138"/>
      <c r="J122" s="42"/>
      <c r="K122" s="42"/>
      <c r="L122" s="46"/>
      <c r="M122" s="240"/>
      <c r="N122" s="241"/>
      <c r="O122" s="86"/>
      <c r="P122" s="86"/>
      <c r="Q122" s="86"/>
      <c r="R122" s="86"/>
      <c r="S122" s="86"/>
      <c r="T122" s="87"/>
      <c r="U122" s="40"/>
      <c r="V122" s="40"/>
      <c r="W122" s="40"/>
      <c r="X122" s="40"/>
      <c r="Y122" s="40"/>
      <c r="Z122" s="40"/>
      <c r="AA122" s="40"/>
      <c r="AB122" s="40"/>
      <c r="AC122" s="40"/>
      <c r="AD122" s="40"/>
      <c r="AE122" s="40"/>
      <c r="AT122" s="19" t="s">
        <v>154</v>
      </c>
      <c r="AU122" s="19" t="s">
        <v>85</v>
      </c>
    </row>
    <row r="123" spans="1:51" s="13" customFormat="1" ht="12">
      <c r="A123" s="13"/>
      <c r="B123" s="242"/>
      <c r="C123" s="243"/>
      <c r="D123" s="238" t="s">
        <v>156</v>
      </c>
      <c r="E123" s="244" t="s">
        <v>19</v>
      </c>
      <c r="F123" s="245" t="s">
        <v>182</v>
      </c>
      <c r="G123" s="243"/>
      <c r="H123" s="244" t="s">
        <v>19</v>
      </c>
      <c r="I123" s="246"/>
      <c r="J123" s="243"/>
      <c r="K123" s="243"/>
      <c r="L123" s="247"/>
      <c r="M123" s="248"/>
      <c r="N123" s="249"/>
      <c r="O123" s="249"/>
      <c r="P123" s="249"/>
      <c r="Q123" s="249"/>
      <c r="R123" s="249"/>
      <c r="S123" s="249"/>
      <c r="T123" s="250"/>
      <c r="U123" s="13"/>
      <c r="V123" s="13"/>
      <c r="W123" s="13"/>
      <c r="X123" s="13"/>
      <c r="Y123" s="13"/>
      <c r="Z123" s="13"/>
      <c r="AA123" s="13"/>
      <c r="AB123" s="13"/>
      <c r="AC123" s="13"/>
      <c r="AD123" s="13"/>
      <c r="AE123" s="13"/>
      <c r="AT123" s="251" t="s">
        <v>156</v>
      </c>
      <c r="AU123" s="251" t="s">
        <v>85</v>
      </c>
      <c r="AV123" s="13" t="s">
        <v>83</v>
      </c>
      <c r="AW123" s="13" t="s">
        <v>37</v>
      </c>
      <c r="AX123" s="13" t="s">
        <v>75</v>
      </c>
      <c r="AY123" s="251" t="s">
        <v>112</v>
      </c>
    </row>
    <row r="124" spans="1:51" s="14" customFormat="1" ht="12">
      <c r="A124" s="14"/>
      <c r="B124" s="252"/>
      <c r="C124" s="253"/>
      <c r="D124" s="238" t="s">
        <v>156</v>
      </c>
      <c r="E124" s="254" t="s">
        <v>19</v>
      </c>
      <c r="F124" s="255" t="s">
        <v>203</v>
      </c>
      <c r="G124" s="253"/>
      <c r="H124" s="256">
        <v>120.96</v>
      </c>
      <c r="I124" s="257"/>
      <c r="J124" s="253"/>
      <c r="K124" s="253"/>
      <c r="L124" s="258"/>
      <c r="M124" s="259"/>
      <c r="N124" s="260"/>
      <c r="O124" s="260"/>
      <c r="P124" s="260"/>
      <c r="Q124" s="260"/>
      <c r="R124" s="260"/>
      <c r="S124" s="260"/>
      <c r="T124" s="261"/>
      <c r="U124" s="14"/>
      <c r="V124" s="14"/>
      <c r="W124" s="14"/>
      <c r="X124" s="14"/>
      <c r="Y124" s="14"/>
      <c r="Z124" s="14"/>
      <c r="AA124" s="14"/>
      <c r="AB124" s="14"/>
      <c r="AC124" s="14"/>
      <c r="AD124" s="14"/>
      <c r="AE124" s="14"/>
      <c r="AT124" s="262" t="s">
        <v>156</v>
      </c>
      <c r="AU124" s="262" t="s">
        <v>85</v>
      </c>
      <c r="AV124" s="14" t="s">
        <v>85</v>
      </c>
      <c r="AW124" s="14" t="s">
        <v>37</v>
      </c>
      <c r="AX124" s="14" t="s">
        <v>75</v>
      </c>
      <c r="AY124" s="262" t="s">
        <v>112</v>
      </c>
    </row>
    <row r="125" spans="1:51" s="14" customFormat="1" ht="12">
      <c r="A125" s="14"/>
      <c r="B125" s="252"/>
      <c r="C125" s="253"/>
      <c r="D125" s="238" t="s">
        <v>156</v>
      </c>
      <c r="E125" s="254" t="s">
        <v>19</v>
      </c>
      <c r="F125" s="255" t="s">
        <v>204</v>
      </c>
      <c r="G125" s="253"/>
      <c r="H125" s="256">
        <v>69.12</v>
      </c>
      <c r="I125" s="257"/>
      <c r="J125" s="253"/>
      <c r="K125" s="253"/>
      <c r="L125" s="258"/>
      <c r="M125" s="259"/>
      <c r="N125" s="260"/>
      <c r="O125" s="260"/>
      <c r="P125" s="260"/>
      <c r="Q125" s="260"/>
      <c r="R125" s="260"/>
      <c r="S125" s="260"/>
      <c r="T125" s="261"/>
      <c r="U125" s="14"/>
      <c r="V125" s="14"/>
      <c r="W125" s="14"/>
      <c r="X125" s="14"/>
      <c r="Y125" s="14"/>
      <c r="Z125" s="14"/>
      <c r="AA125" s="14"/>
      <c r="AB125" s="14"/>
      <c r="AC125" s="14"/>
      <c r="AD125" s="14"/>
      <c r="AE125" s="14"/>
      <c r="AT125" s="262" t="s">
        <v>156</v>
      </c>
      <c r="AU125" s="262" t="s">
        <v>85</v>
      </c>
      <c r="AV125" s="14" t="s">
        <v>85</v>
      </c>
      <c r="AW125" s="14" t="s">
        <v>37</v>
      </c>
      <c r="AX125" s="14" t="s">
        <v>75</v>
      </c>
      <c r="AY125" s="262" t="s">
        <v>112</v>
      </c>
    </row>
    <row r="126" spans="1:51" s="15" customFormat="1" ht="12">
      <c r="A126" s="15"/>
      <c r="B126" s="263"/>
      <c r="C126" s="264"/>
      <c r="D126" s="238" t="s">
        <v>156</v>
      </c>
      <c r="E126" s="265" t="s">
        <v>19</v>
      </c>
      <c r="F126" s="266" t="s">
        <v>205</v>
      </c>
      <c r="G126" s="264"/>
      <c r="H126" s="267">
        <v>190.07999999999998</v>
      </c>
      <c r="I126" s="268"/>
      <c r="J126" s="264"/>
      <c r="K126" s="264"/>
      <c r="L126" s="269"/>
      <c r="M126" s="270"/>
      <c r="N126" s="271"/>
      <c r="O126" s="271"/>
      <c r="P126" s="271"/>
      <c r="Q126" s="271"/>
      <c r="R126" s="271"/>
      <c r="S126" s="271"/>
      <c r="T126" s="272"/>
      <c r="U126" s="15"/>
      <c r="V126" s="15"/>
      <c r="W126" s="15"/>
      <c r="X126" s="15"/>
      <c r="Y126" s="15"/>
      <c r="Z126" s="15"/>
      <c r="AA126" s="15"/>
      <c r="AB126" s="15"/>
      <c r="AC126" s="15"/>
      <c r="AD126" s="15"/>
      <c r="AE126" s="15"/>
      <c r="AT126" s="273" t="s">
        <v>156</v>
      </c>
      <c r="AU126" s="273" t="s">
        <v>85</v>
      </c>
      <c r="AV126" s="15" t="s">
        <v>122</v>
      </c>
      <c r="AW126" s="15" t="s">
        <v>37</v>
      </c>
      <c r="AX126" s="15" t="s">
        <v>75</v>
      </c>
      <c r="AY126" s="273" t="s">
        <v>112</v>
      </c>
    </row>
    <row r="127" spans="1:51" s="13" customFormat="1" ht="12">
      <c r="A127" s="13"/>
      <c r="B127" s="242"/>
      <c r="C127" s="243"/>
      <c r="D127" s="238" t="s">
        <v>156</v>
      </c>
      <c r="E127" s="244" t="s">
        <v>19</v>
      </c>
      <c r="F127" s="245" t="s">
        <v>206</v>
      </c>
      <c r="G127" s="243"/>
      <c r="H127" s="244" t="s">
        <v>19</v>
      </c>
      <c r="I127" s="246"/>
      <c r="J127" s="243"/>
      <c r="K127" s="243"/>
      <c r="L127" s="247"/>
      <c r="M127" s="248"/>
      <c r="N127" s="249"/>
      <c r="O127" s="249"/>
      <c r="P127" s="249"/>
      <c r="Q127" s="249"/>
      <c r="R127" s="249"/>
      <c r="S127" s="249"/>
      <c r="T127" s="250"/>
      <c r="U127" s="13"/>
      <c r="V127" s="13"/>
      <c r="W127" s="13"/>
      <c r="X127" s="13"/>
      <c r="Y127" s="13"/>
      <c r="Z127" s="13"/>
      <c r="AA127" s="13"/>
      <c r="AB127" s="13"/>
      <c r="AC127" s="13"/>
      <c r="AD127" s="13"/>
      <c r="AE127" s="13"/>
      <c r="AT127" s="251" t="s">
        <v>156</v>
      </c>
      <c r="AU127" s="251" t="s">
        <v>85</v>
      </c>
      <c r="AV127" s="13" t="s">
        <v>83</v>
      </c>
      <c r="AW127" s="13" t="s">
        <v>37</v>
      </c>
      <c r="AX127" s="13" t="s">
        <v>75</v>
      </c>
      <c r="AY127" s="251" t="s">
        <v>112</v>
      </c>
    </row>
    <row r="128" spans="1:51" s="14" customFormat="1" ht="12">
      <c r="A128" s="14"/>
      <c r="B128" s="252"/>
      <c r="C128" s="253"/>
      <c r="D128" s="238" t="s">
        <v>156</v>
      </c>
      <c r="E128" s="254" t="s">
        <v>19</v>
      </c>
      <c r="F128" s="255" t="s">
        <v>207</v>
      </c>
      <c r="G128" s="253"/>
      <c r="H128" s="256">
        <v>104.4</v>
      </c>
      <c r="I128" s="257"/>
      <c r="J128" s="253"/>
      <c r="K128" s="253"/>
      <c r="L128" s="258"/>
      <c r="M128" s="259"/>
      <c r="N128" s="260"/>
      <c r="O128" s="260"/>
      <c r="P128" s="260"/>
      <c r="Q128" s="260"/>
      <c r="R128" s="260"/>
      <c r="S128" s="260"/>
      <c r="T128" s="261"/>
      <c r="U128" s="14"/>
      <c r="V128" s="14"/>
      <c r="W128" s="14"/>
      <c r="X128" s="14"/>
      <c r="Y128" s="14"/>
      <c r="Z128" s="14"/>
      <c r="AA128" s="14"/>
      <c r="AB128" s="14"/>
      <c r="AC128" s="14"/>
      <c r="AD128" s="14"/>
      <c r="AE128" s="14"/>
      <c r="AT128" s="262" t="s">
        <v>156</v>
      </c>
      <c r="AU128" s="262" t="s">
        <v>85</v>
      </c>
      <c r="AV128" s="14" t="s">
        <v>85</v>
      </c>
      <c r="AW128" s="14" t="s">
        <v>37</v>
      </c>
      <c r="AX128" s="14" t="s">
        <v>75</v>
      </c>
      <c r="AY128" s="262" t="s">
        <v>112</v>
      </c>
    </row>
    <row r="129" spans="1:51" s="15" customFormat="1" ht="12">
      <c r="A129" s="15"/>
      <c r="B129" s="263"/>
      <c r="C129" s="264"/>
      <c r="D129" s="238" t="s">
        <v>156</v>
      </c>
      <c r="E129" s="265" t="s">
        <v>19</v>
      </c>
      <c r="F129" s="266" t="s">
        <v>205</v>
      </c>
      <c r="G129" s="264"/>
      <c r="H129" s="267">
        <v>104.4</v>
      </c>
      <c r="I129" s="268"/>
      <c r="J129" s="264"/>
      <c r="K129" s="264"/>
      <c r="L129" s="269"/>
      <c r="M129" s="270"/>
      <c r="N129" s="271"/>
      <c r="O129" s="271"/>
      <c r="P129" s="271"/>
      <c r="Q129" s="271"/>
      <c r="R129" s="271"/>
      <c r="S129" s="271"/>
      <c r="T129" s="272"/>
      <c r="U129" s="15"/>
      <c r="V129" s="15"/>
      <c r="W129" s="15"/>
      <c r="X129" s="15"/>
      <c r="Y129" s="15"/>
      <c r="Z129" s="15"/>
      <c r="AA129" s="15"/>
      <c r="AB129" s="15"/>
      <c r="AC129" s="15"/>
      <c r="AD129" s="15"/>
      <c r="AE129" s="15"/>
      <c r="AT129" s="273" t="s">
        <v>156</v>
      </c>
      <c r="AU129" s="273" t="s">
        <v>85</v>
      </c>
      <c r="AV129" s="15" t="s">
        <v>122</v>
      </c>
      <c r="AW129" s="15" t="s">
        <v>37</v>
      </c>
      <c r="AX129" s="15" t="s">
        <v>75</v>
      </c>
      <c r="AY129" s="273" t="s">
        <v>112</v>
      </c>
    </row>
    <row r="130" spans="1:51" s="16" customFormat="1" ht="12">
      <c r="A130" s="16"/>
      <c r="B130" s="274"/>
      <c r="C130" s="275"/>
      <c r="D130" s="238" t="s">
        <v>156</v>
      </c>
      <c r="E130" s="276" t="s">
        <v>19</v>
      </c>
      <c r="F130" s="277" t="s">
        <v>208</v>
      </c>
      <c r="G130" s="275"/>
      <c r="H130" s="278">
        <v>294.48</v>
      </c>
      <c r="I130" s="279"/>
      <c r="J130" s="275"/>
      <c r="K130" s="275"/>
      <c r="L130" s="280"/>
      <c r="M130" s="281"/>
      <c r="N130" s="282"/>
      <c r="O130" s="282"/>
      <c r="P130" s="282"/>
      <c r="Q130" s="282"/>
      <c r="R130" s="282"/>
      <c r="S130" s="282"/>
      <c r="T130" s="283"/>
      <c r="U130" s="16"/>
      <c r="V130" s="16"/>
      <c r="W130" s="16"/>
      <c r="X130" s="16"/>
      <c r="Y130" s="16"/>
      <c r="Z130" s="16"/>
      <c r="AA130" s="16"/>
      <c r="AB130" s="16"/>
      <c r="AC130" s="16"/>
      <c r="AD130" s="16"/>
      <c r="AE130" s="16"/>
      <c r="AT130" s="284" t="s">
        <v>156</v>
      </c>
      <c r="AU130" s="284" t="s">
        <v>85</v>
      </c>
      <c r="AV130" s="16" t="s">
        <v>117</v>
      </c>
      <c r="AW130" s="16" t="s">
        <v>37</v>
      </c>
      <c r="AX130" s="16" t="s">
        <v>83</v>
      </c>
      <c r="AY130" s="284" t="s">
        <v>112</v>
      </c>
    </row>
    <row r="131" spans="1:65" s="2" customFormat="1" ht="21.75" customHeight="1">
      <c r="A131" s="40"/>
      <c r="B131" s="41"/>
      <c r="C131" s="211" t="s">
        <v>209</v>
      </c>
      <c r="D131" s="211" t="s">
        <v>113</v>
      </c>
      <c r="E131" s="212" t="s">
        <v>210</v>
      </c>
      <c r="F131" s="213" t="s">
        <v>211</v>
      </c>
      <c r="G131" s="214" t="s">
        <v>199</v>
      </c>
      <c r="H131" s="215">
        <v>294.48</v>
      </c>
      <c r="I131" s="216"/>
      <c r="J131" s="217">
        <f>ROUND(I131*H131,2)</f>
        <v>0</v>
      </c>
      <c r="K131" s="213" t="s">
        <v>200</v>
      </c>
      <c r="L131" s="46"/>
      <c r="M131" s="218" t="s">
        <v>19</v>
      </c>
      <c r="N131" s="219" t="s">
        <v>46</v>
      </c>
      <c r="O131" s="86"/>
      <c r="P131" s="220">
        <f>O131*H131</f>
        <v>0</v>
      </c>
      <c r="Q131" s="220">
        <v>0</v>
      </c>
      <c r="R131" s="220">
        <f>Q131*H131</f>
        <v>0</v>
      </c>
      <c r="S131" s="220">
        <v>0</v>
      </c>
      <c r="T131" s="221">
        <f>S131*H131</f>
        <v>0</v>
      </c>
      <c r="U131" s="40"/>
      <c r="V131" s="40"/>
      <c r="W131" s="40"/>
      <c r="X131" s="40"/>
      <c r="Y131" s="40"/>
      <c r="Z131" s="40"/>
      <c r="AA131" s="40"/>
      <c r="AB131" s="40"/>
      <c r="AC131" s="40"/>
      <c r="AD131" s="40"/>
      <c r="AE131" s="40"/>
      <c r="AR131" s="222" t="s">
        <v>117</v>
      </c>
      <c r="AT131" s="222" t="s">
        <v>113</v>
      </c>
      <c r="AU131" s="222" t="s">
        <v>85</v>
      </c>
      <c r="AY131" s="19" t="s">
        <v>112</v>
      </c>
      <c r="BE131" s="223">
        <f>IF(N131="základní",J131,0)</f>
        <v>0</v>
      </c>
      <c r="BF131" s="223">
        <f>IF(N131="snížená",J131,0)</f>
        <v>0</v>
      </c>
      <c r="BG131" s="223">
        <f>IF(N131="zákl. přenesená",J131,0)</f>
        <v>0</v>
      </c>
      <c r="BH131" s="223">
        <f>IF(N131="sníž. přenesená",J131,0)</f>
        <v>0</v>
      </c>
      <c r="BI131" s="223">
        <f>IF(N131="nulová",J131,0)</f>
        <v>0</v>
      </c>
      <c r="BJ131" s="19" t="s">
        <v>83</v>
      </c>
      <c r="BK131" s="223">
        <f>ROUND(I131*H131,2)</f>
        <v>0</v>
      </c>
      <c r="BL131" s="19" t="s">
        <v>117</v>
      </c>
      <c r="BM131" s="222" t="s">
        <v>212</v>
      </c>
    </row>
    <row r="132" spans="1:47" s="2" customFormat="1" ht="12">
      <c r="A132" s="40"/>
      <c r="B132" s="41"/>
      <c r="C132" s="42"/>
      <c r="D132" s="238" t="s">
        <v>154</v>
      </c>
      <c r="E132" s="42"/>
      <c r="F132" s="239" t="s">
        <v>202</v>
      </c>
      <c r="G132" s="42"/>
      <c r="H132" s="42"/>
      <c r="I132" s="138"/>
      <c r="J132" s="42"/>
      <c r="K132" s="42"/>
      <c r="L132" s="46"/>
      <c r="M132" s="240"/>
      <c r="N132" s="241"/>
      <c r="O132" s="86"/>
      <c r="P132" s="86"/>
      <c r="Q132" s="86"/>
      <c r="R132" s="86"/>
      <c r="S132" s="86"/>
      <c r="T132" s="87"/>
      <c r="U132" s="40"/>
      <c r="V132" s="40"/>
      <c r="W132" s="40"/>
      <c r="X132" s="40"/>
      <c r="Y132" s="40"/>
      <c r="Z132" s="40"/>
      <c r="AA132" s="40"/>
      <c r="AB132" s="40"/>
      <c r="AC132" s="40"/>
      <c r="AD132" s="40"/>
      <c r="AE132" s="40"/>
      <c r="AT132" s="19" t="s">
        <v>154</v>
      </c>
      <c r="AU132" s="19" t="s">
        <v>85</v>
      </c>
    </row>
    <row r="133" spans="1:51" s="14" customFormat="1" ht="12">
      <c r="A133" s="14"/>
      <c r="B133" s="252"/>
      <c r="C133" s="253"/>
      <c r="D133" s="238" t="s">
        <v>156</v>
      </c>
      <c r="E133" s="254" t="s">
        <v>19</v>
      </c>
      <c r="F133" s="255" t="s">
        <v>213</v>
      </c>
      <c r="G133" s="253"/>
      <c r="H133" s="256">
        <v>294.48</v>
      </c>
      <c r="I133" s="257"/>
      <c r="J133" s="253"/>
      <c r="K133" s="253"/>
      <c r="L133" s="258"/>
      <c r="M133" s="259"/>
      <c r="N133" s="260"/>
      <c r="O133" s="260"/>
      <c r="P133" s="260"/>
      <c r="Q133" s="260"/>
      <c r="R133" s="260"/>
      <c r="S133" s="260"/>
      <c r="T133" s="261"/>
      <c r="U133" s="14"/>
      <c r="V133" s="14"/>
      <c r="W133" s="14"/>
      <c r="X133" s="14"/>
      <c r="Y133" s="14"/>
      <c r="Z133" s="14"/>
      <c r="AA133" s="14"/>
      <c r="AB133" s="14"/>
      <c r="AC133" s="14"/>
      <c r="AD133" s="14"/>
      <c r="AE133" s="14"/>
      <c r="AT133" s="262" t="s">
        <v>156</v>
      </c>
      <c r="AU133" s="262" t="s">
        <v>85</v>
      </c>
      <c r="AV133" s="14" t="s">
        <v>85</v>
      </c>
      <c r="AW133" s="14" t="s">
        <v>37</v>
      </c>
      <c r="AX133" s="14" t="s">
        <v>83</v>
      </c>
      <c r="AY133" s="262" t="s">
        <v>112</v>
      </c>
    </row>
    <row r="134" spans="1:65" s="2" customFormat="1" ht="21.75" customHeight="1">
      <c r="A134" s="40"/>
      <c r="B134" s="41"/>
      <c r="C134" s="211" t="s">
        <v>214</v>
      </c>
      <c r="D134" s="211" t="s">
        <v>113</v>
      </c>
      <c r="E134" s="212" t="s">
        <v>215</v>
      </c>
      <c r="F134" s="213" t="s">
        <v>216</v>
      </c>
      <c r="G134" s="214" t="s">
        <v>199</v>
      </c>
      <c r="H134" s="215">
        <v>294.48</v>
      </c>
      <c r="I134" s="216"/>
      <c r="J134" s="217">
        <f>ROUND(I134*H134,2)</f>
        <v>0</v>
      </c>
      <c r="K134" s="213" t="s">
        <v>200</v>
      </c>
      <c r="L134" s="46"/>
      <c r="M134" s="218" t="s">
        <v>19</v>
      </c>
      <c r="N134" s="219" t="s">
        <v>46</v>
      </c>
      <c r="O134" s="86"/>
      <c r="P134" s="220">
        <f>O134*H134</f>
        <v>0</v>
      </c>
      <c r="Q134" s="220">
        <v>0</v>
      </c>
      <c r="R134" s="220">
        <f>Q134*H134</f>
        <v>0</v>
      </c>
      <c r="S134" s="220">
        <v>0</v>
      </c>
      <c r="T134" s="221">
        <f>S134*H134</f>
        <v>0</v>
      </c>
      <c r="U134" s="40"/>
      <c r="V134" s="40"/>
      <c r="W134" s="40"/>
      <c r="X134" s="40"/>
      <c r="Y134" s="40"/>
      <c r="Z134" s="40"/>
      <c r="AA134" s="40"/>
      <c r="AB134" s="40"/>
      <c r="AC134" s="40"/>
      <c r="AD134" s="40"/>
      <c r="AE134" s="40"/>
      <c r="AR134" s="222" t="s">
        <v>117</v>
      </c>
      <c r="AT134" s="222" t="s">
        <v>113</v>
      </c>
      <c r="AU134" s="222" t="s">
        <v>85</v>
      </c>
      <c r="AY134" s="19" t="s">
        <v>112</v>
      </c>
      <c r="BE134" s="223">
        <f>IF(N134="základní",J134,0)</f>
        <v>0</v>
      </c>
      <c r="BF134" s="223">
        <f>IF(N134="snížená",J134,0)</f>
        <v>0</v>
      </c>
      <c r="BG134" s="223">
        <f>IF(N134="zákl. přenesená",J134,0)</f>
        <v>0</v>
      </c>
      <c r="BH134" s="223">
        <f>IF(N134="sníž. přenesená",J134,0)</f>
        <v>0</v>
      </c>
      <c r="BI134" s="223">
        <f>IF(N134="nulová",J134,0)</f>
        <v>0</v>
      </c>
      <c r="BJ134" s="19" t="s">
        <v>83</v>
      </c>
      <c r="BK134" s="223">
        <f>ROUND(I134*H134,2)</f>
        <v>0</v>
      </c>
      <c r="BL134" s="19" t="s">
        <v>117</v>
      </c>
      <c r="BM134" s="222" t="s">
        <v>217</v>
      </c>
    </row>
    <row r="135" spans="1:47" s="2" customFormat="1" ht="12">
      <c r="A135" s="40"/>
      <c r="B135" s="41"/>
      <c r="C135" s="42"/>
      <c r="D135" s="238" t="s">
        <v>154</v>
      </c>
      <c r="E135" s="42"/>
      <c r="F135" s="239" t="s">
        <v>218</v>
      </c>
      <c r="G135" s="42"/>
      <c r="H135" s="42"/>
      <c r="I135" s="138"/>
      <c r="J135" s="42"/>
      <c r="K135" s="42"/>
      <c r="L135" s="46"/>
      <c r="M135" s="240"/>
      <c r="N135" s="241"/>
      <c r="O135" s="86"/>
      <c r="P135" s="86"/>
      <c r="Q135" s="86"/>
      <c r="R135" s="86"/>
      <c r="S135" s="86"/>
      <c r="T135" s="87"/>
      <c r="U135" s="40"/>
      <c r="V135" s="40"/>
      <c r="W135" s="40"/>
      <c r="X135" s="40"/>
      <c r="Y135" s="40"/>
      <c r="Z135" s="40"/>
      <c r="AA135" s="40"/>
      <c r="AB135" s="40"/>
      <c r="AC135" s="40"/>
      <c r="AD135" s="40"/>
      <c r="AE135" s="40"/>
      <c r="AT135" s="19" t="s">
        <v>154</v>
      </c>
      <c r="AU135" s="19" t="s">
        <v>85</v>
      </c>
    </row>
    <row r="136" spans="1:51" s="14" customFormat="1" ht="12">
      <c r="A136" s="14"/>
      <c r="B136" s="252"/>
      <c r="C136" s="253"/>
      <c r="D136" s="238" t="s">
        <v>156</v>
      </c>
      <c r="E136" s="254" t="s">
        <v>19</v>
      </c>
      <c r="F136" s="255" t="s">
        <v>213</v>
      </c>
      <c r="G136" s="253"/>
      <c r="H136" s="256">
        <v>294.48</v>
      </c>
      <c r="I136" s="257"/>
      <c r="J136" s="253"/>
      <c r="K136" s="253"/>
      <c r="L136" s="258"/>
      <c r="M136" s="259"/>
      <c r="N136" s="260"/>
      <c r="O136" s="260"/>
      <c r="P136" s="260"/>
      <c r="Q136" s="260"/>
      <c r="R136" s="260"/>
      <c r="S136" s="260"/>
      <c r="T136" s="261"/>
      <c r="U136" s="14"/>
      <c r="V136" s="14"/>
      <c r="W136" s="14"/>
      <c r="X136" s="14"/>
      <c r="Y136" s="14"/>
      <c r="Z136" s="14"/>
      <c r="AA136" s="14"/>
      <c r="AB136" s="14"/>
      <c r="AC136" s="14"/>
      <c r="AD136" s="14"/>
      <c r="AE136" s="14"/>
      <c r="AT136" s="262" t="s">
        <v>156</v>
      </c>
      <c r="AU136" s="262" t="s">
        <v>85</v>
      </c>
      <c r="AV136" s="14" t="s">
        <v>85</v>
      </c>
      <c r="AW136" s="14" t="s">
        <v>37</v>
      </c>
      <c r="AX136" s="14" t="s">
        <v>83</v>
      </c>
      <c r="AY136" s="262" t="s">
        <v>112</v>
      </c>
    </row>
    <row r="137" spans="1:65" s="2" customFormat="1" ht="33" customHeight="1">
      <c r="A137" s="40"/>
      <c r="B137" s="41"/>
      <c r="C137" s="211" t="s">
        <v>219</v>
      </c>
      <c r="D137" s="211" t="s">
        <v>113</v>
      </c>
      <c r="E137" s="212" t="s">
        <v>220</v>
      </c>
      <c r="F137" s="213" t="s">
        <v>221</v>
      </c>
      <c r="G137" s="214" t="s">
        <v>199</v>
      </c>
      <c r="H137" s="215">
        <v>1177.92</v>
      </c>
      <c r="I137" s="216"/>
      <c r="J137" s="217">
        <f>ROUND(I137*H137,2)</f>
        <v>0</v>
      </c>
      <c r="K137" s="213" t="s">
        <v>200</v>
      </c>
      <c r="L137" s="46"/>
      <c r="M137" s="218" t="s">
        <v>19</v>
      </c>
      <c r="N137" s="219" t="s">
        <v>46</v>
      </c>
      <c r="O137" s="86"/>
      <c r="P137" s="220">
        <f>O137*H137</f>
        <v>0</v>
      </c>
      <c r="Q137" s="220">
        <v>0</v>
      </c>
      <c r="R137" s="220">
        <f>Q137*H137</f>
        <v>0</v>
      </c>
      <c r="S137" s="220">
        <v>0</v>
      </c>
      <c r="T137" s="221">
        <f>S137*H137</f>
        <v>0</v>
      </c>
      <c r="U137" s="40"/>
      <c r="V137" s="40"/>
      <c r="W137" s="40"/>
      <c r="X137" s="40"/>
      <c r="Y137" s="40"/>
      <c r="Z137" s="40"/>
      <c r="AA137" s="40"/>
      <c r="AB137" s="40"/>
      <c r="AC137" s="40"/>
      <c r="AD137" s="40"/>
      <c r="AE137" s="40"/>
      <c r="AR137" s="222" t="s">
        <v>117</v>
      </c>
      <c r="AT137" s="222" t="s">
        <v>113</v>
      </c>
      <c r="AU137" s="222" t="s">
        <v>85</v>
      </c>
      <c r="AY137" s="19" t="s">
        <v>112</v>
      </c>
      <c r="BE137" s="223">
        <f>IF(N137="základní",J137,0)</f>
        <v>0</v>
      </c>
      <c r="BF137" s="223">
        <f>IF(N137="snížená",J137,0)</f>
        <v>0</v>
      </c>
      <c r="BG137" s="223">
        <f>IF(N137="zákl. přenesená",J137,0)</f>
        <v>0</v>
      </c>
      <c r="BH137" s="223">
        <f>IF(N137="sníž. přenesená",J137,0)</f>
        <v>0</v>
      </c>
      <c r="BI137" s="223">
        <f>IF(N137="nulová",J137,0)</f>
        <v>0</v>
      </c>
      <c r="BJ137" s="19" t="s">
        <v>83</v>
      </c>
      <c r="BK137" s="223">
        <f>ROUND(I137*H137,2)</f>
        <v>0</v>
      </c>
      <c r="BL137" s="19" t="s">
        <v>117</v>
      </c>
      <c r="BM137" s="222" t="s">
        <v>222</v>
      </c>
    </row>
    <row r="138" spans="1:47" s="2" customFormat="1" ht="12">
      <c r="A138" s="40"/>
      <c r="B138" s="41"/>
      <c r="C138" s="42"/>
      <c r="D138" s="238" t="s">
        <v>154</v>
      </c>
      <c r="E138" s="42"/>
      <c r="F138" s="239" t="s">
        <v>218</v>
      </c>
      <c r="G138" s="42"/>
      <c r="H138" s="42"/>
      <c r="I138" s="138"/>
      <c r="J138" s="42"/>
      <c r="K138" s="42"/>
      <c r="L138" s="46"/>
      <c r="M138" s="240"/>
      <c r="N138" s="241"/>
      <c r="O138" s="86"/>
      <c r="P138" s="86"/>
      <c r="Q138" s="86"/>
      <c r="R138" s="86"/>
      <c r="S138" s="86"/>
      <c r="T138" s="87"/>
      <c r="U138" s="40"/>
      <c r="V138" s="40"/>
      <c r="W138" s="40"/>
      <c r="X138" s="40"/>
      <c r="Y138" s="40"/>
      <c r="Z138" s="40"/>
      <c r="AA138" s="40"/>
      <c r="AB138" s="40"/>
      <c r="AC138" s="40"/>
      <c r="AD138" s="40"/>
      <c r="AE138" s="40"/>
      <c r="AT138" s="19" t="s">
        <v>154</v>
      </c>
      <c r="AU138" s="19" t="s">
        <v>85</v>
      </c>
    </row>
    <row r="139" spans="1:51" s="14" customFormat="1" ht="12">
      <c r="A139" s="14"/>
      <c r="B139" s="252"/>
      <c r="C139" s="253"/>
      <c r="D139" s="238" t="s">
        <v>156</v>
      </c>
      <c r="E139" s="254" t="s">
        <v>19</v>
      </c>
      <c r="F139" s="255" t="s">
        <v>223</v>
      </c>
      <c r="G139" s="253"/>
      <c r="H139" s="256">
        <v>1177.92</v>
      </c>
      <c r="I139" s="257"/>
      <c r="J139" s="253"/>
      <c r="K139" s="253"/>
      <c r="L139" s="258"/>
      <c r="M139" s="259"/>
      <c r="N139" s="260"/>
      <c r="O139" s="260"/>
      <c r="P139" s="260"/>
      <c r="Q139" s="260"/>
      <c r="R139" s="260"/>
      <c r="S139" s="260"/>
      <c r="T139" s="261"/>
      <c r="U139" s="14"/>
      <c r="V139" s="14"/>
      <c r="W139" s="14"/>
      <c r="X139" s="14"/>
      <c r="Y139" s="14"/>
      <c r="Z139" s="14"/>
      <c r="AA139" s="14"/>
      <c r="AB139" s="14"/>
      <c r="AC139" s="14"/>
      <c r="AD139" s="14"/>
      <c r="AE139" s="14"/>
      <c r="AT139" s="262" t="s">
        <v>156</v>
      </c>
      <c r="AU139" s="262" t="s">
        <v>85</v>
      </c>
      <c r="AV139" s="14" t="s">
        <v>85</v>
      </c>
      <c r="AW139" s="14" t="s">
        <v>37</v>
      </c>
      <c r="AX139" s="14" t="s">
        <v>75</v>
      </c>
      <c r="AY139" s="262" t="s">
        <v>112</v>
      </c>
    </row>
    <row r="140" spans="1:51" s="16" customFormat="1" ht="12">
      <c r="A140" s="16"/>
      <c r="B140" s="274"/>
      <c r="C140" s="275"/>
      <c r="D140" s="238" t="s">
        <v>156</v>
      </c>
      <c r="E140" s="276" t="s">
        <v>19</v>
      </c>
      <c r="F140" s="277" t="s">
        <v>208</v>
      </c>
      <c r="G140" s="275"/>
      <c r="H140" s="278">
        <v>1177.92</v>
      </c>
      <c r="I140" s="279"/>
      <c r="J140" s="275"/>
      <c r="K140" s="275"/>
      <c r="L140" s="280"/>
      <c r="M140" s="281"/>
      <c r="N140" s="282"/>
      <c r="O140" s="282"/>
      <c r="P140" s="282"/>
      <c r="Q140" s="282"/>
      <c r="R140" s="282"/>
      <c r="S140" s="282"/>
      <c r="T140" s="283"/>
      <c r="U140" s="16"/>
      <c r="V140" s="16"/>
      <c r="W140" s="16"/>
      <c r="X140" s="16"/>
      <c r="Y140" s="16"/>
      <c r="Z140" s="16"/>
      <c r="AA140" s="16"/>
      <c r="AB140" s="16"/>
      <c r="AC140" s="16"/>
      <c r="AD140" s="16"/>
      <c r="AE140" s="16"/>
      <c r="AT140" s="284" t="s">
        <v>156</v>
      </c>
      <c r="AU140" s="284" t="s">
        <v>85</v>
      </c>
      <c r="AV140" s="16" t="s">
        <v>117</v>
      </c>
      <c r="AW140" s="16" t="s">
        <v>37</v>
      </c>
      <c r="AX140" s="16" t="s">
        <v>83</v>
      </c>
      <c r="AY140" s="284" t="s">
        <v>112</v>
      </c>
    </row>
    <row r="141" spans="1:65" s="2" customFormat="1" ht="21.75" customHeight="1">
      <c r="A141" s="40"/>
      <c r="B141" s="41"/>
      <c r="C141" s="211" t="s">
        <v>224</v>
      </c>
      <c r="D141" s="211" t="s">
        <v>113</v>
      </c>
      <c r="E141" s="212" t="s">
        <v>225</v>
      </c>
      <c r="F141" s="213" t="s">
        <v>226</v>
      </c>
      <c r="G141" s="214" t="s">
        <v>199</v>
      </c>
      <c r="H141" s="215">
        <v>294.48</v>
      </c>
      <c r="I141" s="216"/>
      <c r="J141" s="217">
        <f>ROUND(I141*H141,2)</f>
        <v>0</v>
      </c>
      <c r="K141" s="213" t="s">
        <v>152</v>
      </c>
      <c r="L141" s="46"/>
      <c r="M141" s="218" t="s">
        <v>19</v>
      </c>
      <c r="N141" s="219" t="s">
        <v>46</v>
      </c>
      <c r="O141" s="86"/>
      <c r="P141" s="220">
        <f>O141*H141</f>
        <v>0</v>
      </c>
      <c r="Q141" s="220">
        <v>0</v>
      </c>
      <c r="R141" s="220">
        <f>Q141*H141</f>
        <v>0</v>
      </c>
      <c r="S141" s="220">
        <v>0</v>
      </c>
      <c r="T141" s="221">
        <f>S141*H141</f>
        <v>0</v>
      </c>
      <c r="U141" s="40"/>
      <c r="V141" s="40"/>
      <c r="W141" s="40"/>
      <c r="X141" s="40"/>
      <c r="Y141" s="40"/>
      <c r="Z141" s="40"/>
      <c r="AA141" s="40"/>
      <c r="AB141" s="40"/>
      <c r="AC141" s="40"/>
      <c r="AD141" s="40"/>
      <c r="AE141" s="40"/>
      <c r="AR141" s="222" t="s">
        <v>117</v>
      </c>
      <c r="AT141" s="222" t="s">
        <v>113</v>
      </c>
      <c r="AU141" s="222" t="s">
        <v>85</v>
      </c>
      <c r="AY141" s="19" t="s">
        <v>112</v>
      </c>
      <c r="BE141" s="223">
        <f>IF(N141="základní",J141,0)</f>
        <v>0</v>
      </c>
      <c r="BF141" s="223">
        <f>IF(N141="snížená",J141,0)</f>
        <v>0</v>
      </c>
      <c r="BG141" s="223">
        <f>IF(N141="zákl. přenesená",J141,0)</f>
        <v>0</v>
      </c>
      <c r="BH141" s="223">
        <f>IF(N141="sníž. přenesená",J141,0)</f>
        <v>0</v>
      </c>
      <c r="BI141" s="223">
        <f>IF(N141="nulová",J141,0)</f>
        <v>0</v>
      </c>
      <c r="BJ141" s="19" t="s">
        <v>83</v>
      </c>
      <c r="BK141" s="223">
        <f>ROUND(I141*H141,2)</f>
        <v>0</v>
      </c>
      <c r="BL141" s="19" t="s">
        <v>117</v>
      </c>
      <c r="BM141" s="222" t="s">
        <v>227</v>
      </c>
    </row>
    <row r="142" spans="1:47" s="2" customFormat="1" ht="12">
      <c r="A142" s="40"/>
      <c r="B142" s="41"/>
      <c r="C142" s="42"/>
      <c r="D142" s="238" t="s">
        <v>154</v>
      </c>
      <c r="E142" s="42"/>
      <c r="F142" s="239" t="s">
        <v>228</v>
      </c>
      <c r="G142" s="42"/>
      <c r="H142" s="42"/>
      <c r="I142" s="138"/>
      <c r="J142" s="42"/>
      <c r="K142" s="42"/>
      <c r="L142" s="46"/>
      <c r="M142" s="240"/>
      <c r="N142" s="241"/>
      <c r="O142" s="86"/>
      <c r="P142" s="86"/>
      <c r="Q142" s="86"/>
      <c r="R142" s="86"/>
      <c r="S142" s="86"/>
      <c r="T142" s="87"/>
      <c r="U142" s="40"/>
      <c r="V142" s="40"/>
      <c r="W142" s="40"/>
      <c r="X142" s="40"/>
      <c r="Y142" s="40"/>
      <c r="Z142" s="40"/>
      <c r="AA142" s="40"/>
      <c r="AB142" s="40"/>
      <c r="AC142" s="40"/>
      <c r="AD142" s="40"/>
      <c r="AE142" s="40"/>
      <c r="AT142" s="19" t="s">
        <v>154</v>
      </c>
      <c r="AU142" s="19" t="s">
        <v>85</v>
      </c>
    </row>
    <row r="143" spans="1:51" s="14" customFormat="1" ht="12">
      <c r="A143" s="14"/>
      <c r="B143" s="252"/>
      <c r="C143" s="253"/>
      <c r="D143" s="238" t="s">
        <v>156</v>
      </c>
      <c r="E143" s="254" t="s">
        <v>19</v>
      </c>
      <c r="F143" s="255" t="s">
        <v>213</v>
      </c>
      <c r="G143" s="253"/>
      <c r="H143" s="256">
        <v>294.48</v>
      </c>
      <c r="I143" s="257"/>
      <c r="J143" s="253"/>
      <c r="K143" s="253"/>
      <c r="L143" s="258"/>
      <c r="M143" s="259"/>
      <c r="N143" s="260"/>
      <c r="O143" s="260"/>
      <c r="P143" s="260"/>
      <c r="Q143" s="260"/>
      <c r="R143" s="260"/>
      <c r="S143" s="260"/>
      <c r="T143" s="261"/>
      <c r="U143" s="14"/>
      <c r="V143" s="14"/>
      <c r="W143" s="14"/>
      <c r="X143" s="14"/>
      <c r="Y143" s="14"/>
      <c r="Z143" s="14"/>
      <c r="AA143" s="14"/>
      <c r="AB143" s="14"/>
      <c r="AC143" s="14"/>
      <c r="AD143" s="14"/>
      <c r="AE143" s="14"/>
      <c r="AT143" s="262" t="s">
        <v>156</v>
      </c>
      <c r="AU143" s="262" t="s">
        <v>85</v>
      </c>
      <c r="AV143" s="14" t="s">
        <v>85</v>
      </c>
      <c r="AW143" s="14" t="s">
        <v>37</v>
      </c>
      <c r="AX143" s="14" t="s">
        <v>83</v>
      </c>
      <c r="AY143" s="262" t="s">
        <v>112</v>
      </c>
    </row>
    <row r="144" spans="1:65" s="2" customFormat="1" ht="21.75" customHeight="1">
      <c r="A144" s="40"/>
      <c r="B144" s="41"/>
      <c r="C144" s="211" t="s">
        <v>229</v>
      </c>
      <c r="D144" s="211" t="s">
        <v>113</v>
      </c>
      <c r="E144" s="212" t="s">
        <v>230</v>
      </c>
      <c r="F144" s="213" t="s">
        <v>231</v>
      </c>
      <c r="G144" s="214" t="s">
        <v>232</v>
      </c>
      <c r="H144" s="215">
        <v>530.064</v>
      </c>
      <c r="I144" s="216"/>
      <c r="J144" s="217">
        <f>ROUND(I144*H144,2)</f>
        <v>0</v>
      </c>
      <c r="K144" s="213" t="s">
        <v>200</v>
      </c>
      <c r="L144" s="46"/>
      <c r="M144" s="218" t="s">
        <v>19</v>
      </c>
      <c r="N144" s="219" t="s">
        <v>46</v>
      </c>
      <c r="O144" s="86"/>
      <c r="P144" s="220">
        <f>O144*H144</f>
        <v>0</v>
      </c>
      <c r="Q144" s="220">
        <v>0</v>
      </c>
      <c r="R144" s="220">
        <f>Q144*H144</f>
        <v>0</v>
      </c>
      <c r="S144" s="220">
        <v>0</v>
      </c>
      <c r="T144" s="221">
        <f>S144*H144</f>
        <v>0</v>
      </c>
      <c r="U144" s="40"/>
      <c r="V144" s="40"/>
      <c r="W144" s="40"/>
      <c r="X144" s="40"/>
      <c r="Y144" s="40"/>
      <c r="Z144" s="40"/>
      <c r="AA144" s="40"/>
      <c r="AB144" s="40"/>
      <c r="AC144" s="40"/>
      <c r="AD144" s="40"/>
      <c r="AE144" s="40"/>
      <c r="AR144" s="222" t="s">
        <v>117</v>
      </c>
      <c r="AT144" s="222" t="s">
        <v>113</v>
      </c>
      <c r="AU144" s="222" t="s">
        <v>85</v>
      </c>
      <c r="AY144" s="19" t="s">
        <v>112</v>
      </c>
      <c r="BE144" s="223">
        <f>IF(N144="základní",J144,0)</f>
        <v>0</v>
      </c>
      <c r="BF144" s="223">
        <f>IF(N144="snížená",J144,0)</f>
        <v>0</v>
      </c>
      <c r="BG144" s="223">
        <f>IF(N144="zákl. přenesená",J144,0)</f>
        <v>0</v>
      </c>
      <c r="BH144" s="223">
        <f>IF(N144="sníž. přenesená",J144,0)</f>
        <v>0</v>
      </c>
      <c r="BI144" s="223">
        <f>IF(N144="nulová",J144,0)</f>
        <v>0</v>
      </c>
      <c r="BJ144" s="19" t="s">
        <v>83</v>
      </c>
      <c r="BK144" s="223">
        <f>ROUND(I144*H144,2)</f>
        <v>0</v>
      </c>
      <c r="BL144" s="19" t="s">
        <v>117</v>
      </c>
      <c r="BM144" s="222" t="s">
        <v>233</v>
      </c>
    </row>
    <row r="145" spans="1:47" s="2" customFormat="1" ht="12">
      <c r="A145" s="40"/>
      <c r="B145" s="41"/>
      <c r="C145" s="42"/>
      <c r="D145" s="238" t="s">
        <v>154</v>
      </c>
      <c r="E145" s="42"/>
      <c r="F145" s="239" t="s">
        <v>234</v>
      </c>
      <c r="G145" s="42"/>
      <c r="H145" s="42"/>
      <c r="I145" s="138"/>
      <c r="J145" s="42"/>
      <c r="K145" s="42"/>
      <c r="L145" s="46"/>
      <c r="M145" s="240"/>
      <c r="N145" s="241"/>
      <c r="O145" s="86"/>
      <c r="P145" s="86"/>
      <c r="Q145" s="86"/>
      <c r="R145" s="86"/>
      <c r="S145" s="86"/>
      <c r="T145" s="87"/>
      <c r="U145" s="40"/>
      <c r="V145" s="40"/>
      <c r="W145" s="40"/>
      <c r="X145" s="40"/>
      <c r="Y145" s="40"/>
      <c r="Z145" s="40"/>
      <c r="AA145" s="40"/>
      <c r="AB145" s="40"/>
      <c r="AC145" s="40"/>
      <c r="AD145" s="40"/>
      <c r="AE145" s="40"/>
      <c r="AT145" s="19" t="s">
        <v>154</v>
      </c>
      <c r="AU145" s="19" t="s">
        <v>85</v>
      </c>
    </row>
    <row r="146" spans="1:51" s="14" customFormat="1" ht="12">
      <c r="A146" s="14"/>
      <c r="B146" s="252"/>
      <c r="C146" s="253"/>
      <c r="D146" s="238" t="s">
        <v>156</v>
      </c>
      <c r="E146" s="254" t="s">
        <v>19</v>
      </c>
      <c r="F146" s="255" t="s">
        <v>235</v>
      </c>
      <c r="G146" s="253"/>
      <c r="H146" s="256">
        <v>530.064</v>
      </c>
      <c r="I146" s="257"/>
      <c r="J146" s="253"/>
      <c r="K146" s="253"/>
      <c r="L146" s="258"/>
      <c r="M146" s="259"/>
      <c r="N146" s="260"/>
      <c r="O146" s="260"/>
      <c r="P146" s="260"/>
      <c r="Q146" s="260"/>
      <c r="R146" s="260"/>
      <c r="S146" s="260"/>
      <c r="T146" s="261"/>
      <c r="U146" s="14"/>
      <c r="V146" s="14"/>
      <c r="W146" s="14"/>
      <c r="X146" s="14"/>
      <c r="Y146" s="14"/>
      <c r="Z146" s="14"/>
      <c r="AA146" s="14"/>
      <c r="AB146" s="14"/>
      <c r="AC146" s="14"/>
      <c r="AD146" s="14"/>
      <c r="AE146" s="14"/>
      <c r="AT146" s="262" t="s">
        <v>156</v>
      </c>
      <c r="AU146" s="262" t="s">
        <v>85</v>
      </c>
      <c r="AV146" s="14" t="s">
        <v>85</v>
      </c>
      <c r="AW146" s="14" t="s">
        <v>37</v>
      </c>
      <c r="AX146" s="14" t="s">
        <v>83</v>
      </c>
      <c r="AY146" s="262" t="s">
        <v>112</v>
      </c>
    </row>
    <row r="147" spans="1:65" s="2" customFormat="1" ht="21.75" customHeight="1">
      <c r="A147" s="40"/>
      <c r="B147" s="41"/>
      <c r="C147" s="211" t="s">
        <v>8</v>
      </c>
      <c r="D147" s="211" t="s">
        <v>113</v>
      </c>
      <c r="E147" s="212" t="s">
        <v>236</v>
      </c>
      <c r="F147" s="213" t="s">
        <v>237</v>
      </c>
      <c r="G147" s="214" t="s">
        <v>151</v>
      </c>
      <c r="H147" s="215">
        <v>136</v>
      </c>
      <c r="I147" s="216"/>
      <c r="J147" s="217">
        <f>ROUND(I147*H147,2)</f>
        <v>0</v>
      </c>
      <c r="K147" s="213" t="s">
        <v>19</v>
      </c>
      <c r="L147" s="46"/>
      <c r="M147" s="218" t="s">
        <v>19</v>
      </c>
      <c r="N147" s="219" t="s">
        <v>46</v>
      </c>
      <c r="O147" s="86"/>
      <c r="P147" s="220">
        <f>O147*H147</f>
        <v>0</v>
      </c>
      <c r="Q147" s="220">
        <v>0</v>
      </c>
      <c r="R147" s="220">
        <f>Q147*H147</f>
        <v>0</v>
      </c>
      <c r="S147" s="220">
        <v>0</v>
      </c>
      <c r="T147" s="221">
        <f>S147*H147</f>
        <v>0</v>
      </c>
      <c r="U147" s="40"/>
      <c r="V147" s="40"/>
      <c r="W147" s="40"/>
      <c r="X147" s="40"/>
      <c r="Y147" s="40"/>
      <c r="Z147" s="40"/>
      <c r="AA147" s="40"/>
      <c r="AB147" s="40"/>
      <c r="AC147" s="40"/>
      <c r="AD147" s="40"/>
      <c r="AE147" s="40"/>
      <c r="AR147" s="222" t="s">
        <v>117</v>
      </c>
      <c r="AT147" s="222" t="s">
        <v>113</v>
      </c>
      <c r="AU147" s="222" t="s">
        <v>85</v>
      </c>
      <c r="AY147" s="19" t="s">
        <v>112</v>
      </c>
      <c r="BE147" s="223">
        <f>IF(N147="základní",J147,0)</f>
        <v>0</v>
      </c>
      <c r="BF147" s="223">
        <f>IF(N147="snížená",J147,0)</f>
        <v>0</v>
      </c>
      <c r="BG147" s="223">
        <f>IF(N147="zákl. přenesená",J147,0)</f>
        <v>0</v>
      </c>
      <c r="BH147" s="223">
        <f>IF(N147="sníž. přenesená",J147,0)</f>
        <v>0</v>
      </c>
      <c r="BI147" s="223">
        <f>IF(N147="nulová",J147,0)</f>
        <v>0</v>
      </c>
      <c r="BJ147" s="19" t="s">
        <v>83</v>
      </c>
      <c r="BK147" s="223">
        <f>ROUND(I147*H147,2)</f>
        <v>0</v>
      </c>
      <c r="BL147" s="19" t="s">
        <v>117</v>
      </c>
      <c r="BM147" s="222" t="s">
        <v>238</v>
      </c>
    </row>
    <row r="148" spans="1:47" s="2" customFormat="1" ht="12">
      <c r="A148" s="40"/>
      <c r="B148" s="41"/>
      <c r="C148" s="42"/>
      <c r="D148" s="238" t="s">
        <v>154</v>
      </c>
      <c r="E148" s="42"/>
      <c r="F148" s="239" t="s">
        <v>239</v>
      </c>
      <c r="G148" s="42"/>
      <c r="H148" s="42"/>
      <c r="I148" s="138"/>
      <c r="J148" s="42"/>
      <c r="K148" s="42"/>
      <c r="L148" s="46"/>
      <c r="M148" s="240"/>
      <c r="N148" s="241"/>
      <c r="O148" s="86"/>
      <c r="P148" s="86"/>
      <c r="Q148" s="86"/>
      <c r="R148" s="86"/>
      <c r="S148" s="86"/>
      <c r="T148" s="87"/>
      <c r="U148" s="40"/>
      <c r="V148" s="40"/>
      <c r="W148" s="40"/>
      <c r="X148" s="40"/>
      <c r="Y148" s="40"/>
      <c r="Z148" s="40"/>
      <c r="AA148" s="40"/>
      <c r="AB148" s="40"/>
      <c r="AC148" s="40"/>
      <c r="AD148" s="40"/>
      <c r="AE148" s="40"/>
      <c r="AT148" s="19" t="s">
        <v>154</v>
      </c>
      <c r="AU148" s="19" t="s">
        <v>85</v>
      </c>
    </row>
    <row r="149" spans="1:51" s="13" customFormat="1" ht="12">
      <c r="A149" s="13"/>
      <c r="B149" s="242"/>
      <c r="C149" s="243"/>
      <c r="D149" s="238" t="s">
        <v>156</v>
      </c>
      <c r="E149" s="244" t="s">
        <v>19</v>
      </c>
      <c r="F149" s="245" t="s">
        <v>167</v>
      </c>
      <c r="G149" s="243"/>
      <c r="H149" s="244" t="s">
        <v>19</v>
      </c>
      <c r="I149" s="246"/>
      <c r="J149" s="243"/>
      <c r="K149" s="243"/>
      <c r="L149" s="247"/>
      <c r="M149" s="248"/>
      <c r="N149" s="249"/>
      <c r="O149" s="249"/>
      <c r="P149" s="249"/>
      <c r="Q149" s="249"/>
      <c r="R149" s="249"/>
      <c r="S149" s="249"/>
      <c r="T149" s="250"/>
      <c r="U149" s="13"/>
      <c r="V149" s="13"/>
      <c r="W149" s="13"/>
      <c r="X149" s="13"/>
      <c r="Y149" s="13"/>
      <c r="Z149" s="13"/>
      <c r="AA149" s="13"/>
      <c r="AB149" s="13"/>
      <c r="AC149" s="13"/>
      <c r="AD149" s="13"/>
      <c r="AE149" s="13"/>
      <c r="AT149" s="251" t="s">
        <v>156</v>
      </c>
      <c r="AU149" s="251" t="s">
        <v>85</v>
      </c>
      <c r="AV149" s="13" t="s">
        <v>83</v>
      </c>
      <c r="AW149" s="13" t="s">
        <v>37</v>
      </c>
      <c r="AX149" s="13" t="s">
        <v>75</v>
      </c>
      <c r="AY149" s="251" t="s">
        <v>112</v>
      </c>
    </row>
    <row r="150" spans="1:51" s="14" customFormat="1" ht="12">
      <c r="A150" s="14"/>
      <c r="B150" s="252"/>
      <c r="C150" s="253"/>
      <c r="D150" s="238" t="s">
        <v>156</v>
      </c>
      <c r="E150" s="254" t="s">
        <v>19</v>
      </c>
      <c r="F150" s="255" t="s">
        <v>240</v>
      </c>
      <c r="G150" s="253"/>
      <c r="H150" s="256">
        <v>136</v>
      </c>
      <c r="I150" s="257"/>
      <c r="J150" s="253"/>
      <c r="K150" s="253"/>
      <c r="L150" s="258"/>
      <c r="M150" s="259"/>
      <c r="N150" s="260"/>
      <c r="O150" s="260"/>
      <c r="P150" s="260"/>
      <c r="Q150" s="260"/>
      <c r="R150" s="260"/>
      <c r="S150" s="260"/>
      <c r="T150" s="261"/>
      <c r="U150" s="14"/>
      <c r="V150" s="14"/>
      <c r="W150" s="14"/>
      <c r="X150" s="14"/>
      <c r="Y150" s="14"/>
      <c r="Z150" s="14"/>
      <c r="AA150" s="14"/>
      <c r="AB150" s="14"/>
      <c r="AC150" s="14"/>
      <c r="AD150" s="14"/>
      <c r="AE150" s="14"/>
      <c r="AT150" s="262" t="s">
        <v>156</v>
      </c>
      <c r="AU150" s="262" t="s">
        <v>85</v>
      </c>
      <c r="AV150" s="14" t="s">
        <v>85</v>
      </c>
      <c r="AW150" s="14" t="s">
        <v>37</v>
      </c>
      <c r="AX150" s="14" t="s">
        <v>83</v>
      </c>
      <c r="AY150" s="262" t="s">
        <v>112</v>
      </c>
    </row>
    <row r="151" spans="1:65" s="2" customFormat="1" ht="16.5" customHeight="1">
      <c r="A151" s="40"/>
      <c r="B151" s="41"/>
      <c r="C151" s="285" t="s">
        <v>241</v>
      </c>
      <c r="D151" s="285" t="s">
        <v>242</v>
      </c>
      <c r="E151" s="286" t="s">
        <v>243</v>
      </c>
      <c r="F151" s="287" t="s">
        <v>244</v>
      </c>
      <c r="G151" s="288" t="s">
        <v>245</v>
      </c>
      <c r="H151" s="289">
        <v>6.8</v>
      </c>
      <c r="I151" s="290"/>
      <c r="J151" s="291">
        <f>ROUND(I151*H151,2)</f>
        <v>0</v>
      </c>
      <c r="K151" s="287" t="s">
        <v>19</v>
      </c>
      <c r="L151" s="292"/>
      <c r="M151" s="293" t="s">
        <v>19</v>
      </c>
      <c r="N151" s="294" t="s">
        <v>46</v>
      </c>
      <c r="O151" s="86"/>
      <c r="P151" s="220">
        <f>O151*H151</f>
        <v>0</v>
      </c>
      <c r="Q151" s="220">
        <v>0.001</v>
      </c>
      <c r="R151" s="220">
        <f>Q151*H151</f>
        <v>0.0068</v>
      </c>
      <c r="S151" s="220">
        <v>0</v>
      </c>
      <c r="T151" s="221">
        <f>S151*H151</f>
        <v>0</v>
      </c>
      <c r="U151" s="40"/>
      <c r="V151" s="40"/>
      <c r="W151" s="40"/>
      <c r="X151" s="40"/>
      <c r="Y151" s="40"/>
      <c r="Z151" s="40"/>
      <c r="AA151" s="40"/>
      <c r="AB151" s="40"/>
      <c r="AC151" s="40"/>
      <c r="AD151" s="40"/>
      <c r="AE151" s="40"/>
      <c r="AR151" s="222" t="s">
        <v>191</v>
      </c>
      <c r="AT151" s="222" t="s">
        <v>242</v>
      </c>
      <c r="AU151" s="222" t="s">
        <v>85</v>
      </c>
      <c r="AY151" s="19" t="s">
        <v>112</v>
      </c>
      <c r="BE151" s="223">
        <f>IF(N151="základní",J151,0)</f>
        <v>0</v>
      </c>
      <c r="BF151" s="223">
        <f>IF(N151="snížená",J151,0)</f>
        <v>0</v>
      </c>
      <c r="BG151" s="223">
        <f>IF(N151="zákl. přenesená",J151,0)</f>
        <v>0</v>
      </c>
      <c r="BH151" s="223">
        <f>IF(N151="sníž. přenesená",J151,0)</f>
        <v>0</v>
      </c>
      <c r="BI151" s="223">
        <f>IF(N151="nulová",J151,0)</f>
        <v>0</v>
      </c>
      <c r="BJ151" s="19" t="s">
        <v>83</v>
      </c>
      <c r="BK151" s="223">
        <f>ROUND(I151*H151,2)</f>
        <v>0</v>
      </c>
      <c r="BL151" s="19" t="s">
        <v>117</v>
      </c>
      <c r="BM151" s="222" t="s">
        <v>246</v>
      </c>
    </row>
    <row r="152" spans="1:51" s="14" customFormat="1" ht="12">
      <c r="A152" s="14"/>
      <c r="B152" s="252"/>
      <c r="C152" s="253"/>
      <c r="D152" s="238" t="s">
        <v>156</v>
      </c>
      <c r="E152" s="254" t="s">
        <v>19</v>
      </c>
      <c r="F152" s="255" t="s">
        <v>247</v>
      </c>
      <c r="G152" s="253"/>
      <c r="H152" s="256">
        <v>6.8</v>
      </c>
      <c r="I152" s="257"/>
      <c r="J152" s="253"/>
      <c r="K152" s="253"/>
      <c r="L152" s="258"/>
      <c r="M152" s="259"/>
      <c r="N152" s="260"/>
      <c r="O152" s="260"/>
      <c r="P152" s="260"/>
      <c r="Q152" s="260"/>
      <c r="R152" s="260"/>
      <c r="S152" s="260"/>
      <c r="T152" s="261"/>
      <c r="U152" s="14"/>
      <c r="V152" s="14"/>
      <c r="W152" s="14"/>
      <c r="X152" s="14"/>
      <c r="Y152" s="14"/>
      <c r="Z152" s="14"/>
      <c r="AA152" s="14"/>
      <c r="AB152" s="14"/>
      <c r="AC152" s="14"/>
      <c r="AD152" s="14"/>
      <c r="AE152" s="14"/>
      <c r="AT152" s="262" t="s">
        <v>156</v>
      </c>
      <c r="AU152" s="262" t="s">
        <v>85</v>
      </c>
      <c r="AV152" s="14" t="s">
        <v>85</v>
      </c>
      <c r="AW152" s="14" t="s">
        <v>37</v>
      </c>
      <c r="AX152" s="14" t="s">
        <v>83</v>
      </c>
      <c r="AY152" s="262" t="s">
        <v>112</v>
      </c>
    </row>
    <row r="153" spans="1:65" s="2" customFormat="1" ht="21.75" customHeight="1">
      <c r="A153" s="40"/>
      <c r="B153" s="41"/>
      <c r="C153" s="211" t="s">
        <v>248</v>
      </c>
      <c r="D153" s="211" t="s">
        <v>113</v>
      </c>
      <c r="E153" s="212" t="s">
        <v>249</v>
      </c>
      <c r="F153" s="213" t="s">
        <v>250</v>
      </c>
      <c r="G153" s="214" t="s">
        <v>151</v>
      </c>
      <c r="H153" s="215">
        <v>136</v>
      </c>
      <c r="I153" s="216"/>
      <c r="J153" s="217">
        <f>ROUND(I153*H153,2)</f>
        <v>0</v>
      </c>
      <c r="K153" s="213" t="s">
        <v>19</v>
      </c>
      <c r="L153" s="46"/>
      <c r="M153" s="218" t="s">
        <v>19</v>
      </c>
      <c r="N153" s="219" t="s">
        <v>46</v>
      </c>
      <c r="O153" s="86"/>
      <c r="P153" s="220">
        <f>O153*H153</f>
        <v>0</v>
      </c>
      <c r="Q153" s="220">
        <v>0</v>
      </c>
      <c r="R153" s="220">
        <f>Q153*H153</f>
        <v>0</v>
      </c>
      <c r="S153" s="220">
        <v>0</v>
      </c>
      <c r="T153" s="221">
        <f>S153*H153</f>
        <v>0</v>
      </c>
      <c r="U153" s="40"/>
      <c r="V153" s="40"/>
      <c r="W153" s="40"/>
      <c r="X153" s="40"/>
      <c r="Y153" s="40"/>
      <c r="Z153" s="40"/>
      <c r="AA153" s="40"/>
      <c r="AB153" s="40"/>
      <c r="AC153" s="40"/>
      <c r="AD153" s="40"/>
      <c r="AE153" s="40"/>
      <c r="AR153" s="222" t="s">
        <v>117</v>
      </c>
      <c r="AT153" s="222" t="s">
        <v>113</v>
      </c>
      <c r="AU153" s="222" t="s">
        <v>85</v>
      </c>
      <c r="AY153" s="19" t="s">
        <v>112</v>
      </c>
      <c r="BE153" s="223">
        <f>IF(N153="základní",J153,0)</f>
        <v>0</v>
      </c>
      <c r="BF153" s="223">
        <f>IF(N153="snížená",J153,0)</f>
        <v>0</v>
      </c>
      <c r="BG153" s="223">
        <f>IF(N153="zákl. přenesená",J153,0)</f>
        <v>0</v>
      </c>
      <c r="BH153" s="223">
        <f>IF(N153="sníž. přenesená",J153,0)</f>
        <v>0</v>
      </c>
      <c r="BI153" s="223">
        <f>IF(N153="nulová",J153,0)</f>
        <v>0</v>
      </c>
      <c r="BJ153" s="19" t="s">
        <v>83</v>
      </c>
      <c r="BK153" s="223">
        <f>ROUND(I153*H153,2)</f>
        <v>0</v>
      </c>
      <c r="BL153" s="19" t="s">
        <v>117</v>
      </c>
      <c r="BM153" s="222" t="s">
        <v>251</v>
      </c>
    </row>
    <row r="154" spans="1:47" s="2" customFormat="1" ht="12">
      <c r="A154" s="40"/>
      <c r="B154" s="41"/>
      <c r="C154" s="42"/>
      <c r="D154" s="238" t="s">
        <v>154</v>
      </c>
      <c r="E154" s="42"/>
      <c r="F154" s="239" t="s">
        <v>252</v>
      </c>
      <c r="G154" s="42"/>
      <c r="H154" s="42"/>
      <c r="I154" s="138"/>
      <c r="J154" s="42"/>
      <c r="K154" s="42"/>
      <c r="L154" s="46"/>
      <c r="M154" s="240"/>
      <c r="N154" s="241"/>
      <c r="O154" s="86"/>
      <c r="P154" s="86"/>
      <c r="Q154" s="86"/>
      <c r="R154" s="86"/>
      <c r="S154" s="86"/>
      <c r="T154" s="87"/>
      <c r="U154" s="40"/>
      <c r="V154" s="40"/>
      <c r="W154" s="40"/>
      <c r="X154" s="40"/>
      <c r="Y154" s="40"/>
      <c r="Z154" s="40"/>
      <c r="AA154" s="40"/>
      <c r="AB154" s="40"/>
      <c r="AC154" s="40"/>
      <c r="AD154" s="40"/>
      <c r="AE154" s="40"/>
      <c r="AT154" s="19" t="s">
        <v>154</v>
      </c>
      <c r="AU154" s="19" t="s">
        <v>85</v>
      </c>
    </row>
    <row r="155" spans="1:65" s="2" customFormat="1" ht="16.5" customHeight="1">
      <c r="A155" s="40"/>
      <c r="B155" s="41"/>
      <c r="C155" s="285" t="s">
        <v>253</v>
      </c>
      <c r="D155" s="285" t="s">
        <v>242</v>
      </c>
      <c r="E155" s="286" t="s">
        <v>254</v>
      </c>
      <c r="F155" s="287" t="s">
        <v>255</v>
      </c>
      <c r="G155" s="288" t="s">
        <v>232</v>
      </c>
      <c r="H155" s="289">
        <v>48.96</v>
      </c>
      <c r="I155" s="290"/>
      <c r="J155" s="291">
        <f>ROUND(I155*H155,2)</f>
        <v>0</v>
      </c>
      <c r="K155" s="287" t="s">
        <v>19</v>
      </c>
      <c r="L155" s="292"/>
      <c r="M155" s="293" t="s">
        <v>19</v>
      </c>
      <c r="N155" s="294" t="s">
        <v>46</v>
      </c>
      <c r="O155" s="86"/>
      <c r="P155" s="220">
        <f>O155*H155</f>
        <v>0</v>
      </c>
      <c r="Q155" s="220">
        <v>1</v>
      </c>
      <c r="R155" s="220">
        <f>Q155*H155</f>
        <v>48.96</v>
      </c>
      <c r="S155" s="220">
        <v>0</v>
      </c>
      <c r="T155" s="221">
        <f>S155*H155</f>
        <v>0</v>
      </c>
      <c r="U155" s="40"/>
      <c r="V155" s="40"/>
      <c r="W155" s="40"/>
      <c r="X155" s="40"/>
      <c r="Y155" s="40"/>
      <c r="Z155" s="40"/>
      <c r="AA155" s="40"/>
      <c r="AB155" s="40"/>
      <c r="AC155" s="40"/>
      <c r="AD155" s="40"/>
      <c r="AE155" s="40"/>
      <c r="AR155" s="222" t="s">
        <v>191</v>
      </c>
      <c r="AT155" s="222" t="s">
        <v>242</v>
      </c>
      <c r="AU155" s="222" t="s">
        <v>85</v>
      </c>
      <c r="AY155" s="19" t="s">
        <v>112</v>
      </c>
      <c r="BE155" s="223">
        <f>IF(N155="základní",J155,0)</f>
        <v>0</v>
      </c>
      <c r="BF155" s="223">
        <f>IF(N155="snížená",J155,0)</f>
        <v>0</v>
      </c>
      <c r="BG155" s="223">
        <f>IF(N155="zákl. přenesená",J155,0)</f>
        <v>0</v>
      </c>
      <c r="BH155" s="223">
        <f>IF(N155="sníž. přenesená",J155,0)</f>
        <v>0</v>
      </c>
      <c r="BI155" s="223">
        <f>IF(N155="nulová",J155,0)</f>
        <v>0</v>
      </c>
      <c r="BJ155" s="19" t="s">
        <v>83</v>
      </c>
      <c r="BK155" s="223">
        <f>ROUND(I155*H155,2)</f>
        <v>0</v>
      </c>
      <c r="BL155" s="19" t="s">
        <v>117</v>
      </c>
      <c r="BM155" s="222" t="s">
        <v>256</v>
      </c>
    </row>
    <row r="156" spans="1:51" s="14" customFormat="1" ht="12">
      <c r="A156" s="14"/>
      <c r="B156" s="252"/>
      <c r="C156" s="253"/>
      <c r="D156" s="238" t="s">
        <v>156</v>
      </c>
      <c r="E156" s="254" t="s">
        <v>19</v>
      </c>
      <c r="F156" s="255" t="s">
        <v>257</v>
      </c>
      <c r="G156" s="253"/>
      <c r="H156" s="256">
        <v>48.96</v>
      </c>
      <c r="I156" s="257"/>
      <c r="J156" s="253"/>
      <c r="K156" s="253"/>
      <c r="L156" s="258"/>
      <c r="M156" s="259"/>
      <c r="N156" s="260"/>
      <c r="O156" s="260"/>
      <c r="P156" s="260"/>
      <c r="Q156" s="260"/>
      <c r="R156" s="260"/>
      <c r="S156" s="260"/>
      <c r="T156" s="261"/>
      <c r="U156" s="14"/>
      <c r="V156" s="14"/>
      <c r="W156" s="14"/>
      <c r="X156" s="14"/>
      <c r="Y156" s="14"/>
      <c r="Z156" s="14"/>
      <c r="AA156" s="14"/>
      <c r="AB156" s="14"/>
      <c r="AC156" s="14"/>
      <c r="AD156" s="14"/>
      <c r="AE156" s="14"/>
      <c r="AT156" s="262" t="s">
        <v>156</v>
      </c>
      <c r="AU156" s="262" t="s">
        <v>85</v>
      </c>
      <c r="AV156" s="14" t="s">
        <v>85</v>
      </c>
      <c r="AW156" s="14" t="s">
        <v>37</v>
      </c>
      <c r="AX156" s="14" t="s">
        <v>83</v>
      </c>
      <c r="AY156" s="262" t="s">
        <v>112</v>
      </c>
    </row>
    <row r="157" spans="1:65" s="2" customFormat="1" ht="16.5" customHeight="1">
      <c r="A157" s="40"/>
      <c r="B157" s="41"/>
      <c r="C157" s="211" t="s">
        <v>258</v>
      </c>
      <c r="D157" s="211" t="s">
        <v>113</v>
      </c>
      <c r="E157" s="212" t="s">
        <v>259</v>
      </c>
      <c r="F157" s="213" t="s">
        <v>260</v>
      </c>
      <c r="G157" s="214" t="s">
        <v>151</v>
      </c>
      <c r="H157" s="215">
        <v>696</v>
      </c>
      <c r="I157" s="216"/>
      <c r="J157" s="217">
        <f>ROUND(I157*H157,2)</f>
        <v>0</v>
      </c>
      <c r="K157" s="213" t="s">
        <v>200</v>
      </c>
      <c r="L157" s="46"/>
      <c r="M157" s="218" t="s">
        <v>19</v>
      </c>
      <c r="N157" s="219" t="s">
        <v>46</v>
      </c>
      <c r="O157" s="86"/>
      <c r="P157" s="220">
        <f>O157*H157</f>
        <v>0</v>
      </c>
      <c r="Q157" s="220">
        <v>0</v>
      </c>
      <c r="R157" s="220">
        <f>Q157*H157</f>
        <v>0</v>
      </c>
      <c r="S157" s="220">
        <v>0</v>
      </c>
      <c r="T157" s="221">
        <f>S157*H157</f>
        <v>0</v>
      </c>
      <c r="U157" s="40"/>
      <c r="V157" s="40"/>
      <c r="W157" s="40"/>
      <c r="X157" s="40"/>
      <c r="Y157" s="40"/>
      <c r="Z157" s="40"/>
      <c r="AA157" s="40"/>
      <c r="AB157" s="40"/>
      <c r="AC157" s="40"/>
      <c r="AD157" s="40"/>
      <c r="AE157" s="40"/>
      <c r="AR157" s="222" t="s">
        <v>117</v>
      </c>
      <c r="AT157" s="222" t="s">
        <v>113</v>
      </c>
      <c r="AU157" s="222" t="s">
        <v>85</v>
      </c>
      <c r="AY157" s="19" t="s">
        <v>112</v>
      </c>
      <c r="BE157" s="223">
        <f>IF(N157="základní",J157,0)</f>
        <v>0</v>
      </c>
      <c r="BF157" s="223">
        <f>IF(N157="snížená",J157,0)</f>
        <v>0</v>
      </c>
      <c r="BG157" s="223">
        <f>IF(N157="zákl. přenesená",J157,0)</f>
        <v>0</v>
      </c>
      <c r="BH157" s="223">
        <f>IF(N157="sníž. přenesená",J157,0)</f>
        <v>0</v>
      </c>
      <c r="BI157" s="223">
        <f>IF(N157="nulová",J157,0)</f>
        <v>0</v>
      </c>
      <c r="BJ157" s="19" t="s">
        <v>83</v>
      </c>
      <c r="BK157" s="223">
        <f>ROUND(I157*H157,2)</f>
        <v>0</v>
      </c>
      <c r="BL157" s="19" t="s">
        <v>117</v>
      </c>
      <c r="BM157" s="222" t="s">
        <v>261</v>
      </c>
    </row>
    <row r="158" spans="1:47" s="2" customFormat="1" ht="12">
      <c r="A158" s="40"/>
      <c r="B158" s="41"/>
      <c r="C158" s="42"/>
      <c r="D158" s="238" t="s">
        <v>154</v>
      </c>
      <c r="E158" s="42"/>
      <c r="F158" s="239" t="s">
        <v>262</v>
      </c>
      <c r="G158" s="42"/>
      <c r="H158" s="42"/>
      <c r="I158" s="138"/>
      <c r="J158" s="42"/>
      <c r="K158" s="42"/>
      <c r="L158" s="46"/>
      <c r="M158" s="240"/>
      <c r="N158" s="241"/>
      <c r="O158" s="86"/>
      <c r="P158" s="86"/>
      <c r="Q158" s="86"/>
      <c r="R158" s="86"/>
      <c r="S158" s="86"/>
      <c r="T158" s="87"/>
      <c r="U158" s="40"/>
      <c r="V158" s="40"/>
      <c r="W158" s="40"/>
      <c r="X158" s="40"/>
      <c r="Y158" s="40"/>
      <c r="Z158" s="40"/>
      <c r="AA158" s="40"/>
      <c r="AB158" s="40"/>
      <c r="AC158" s="40"/>
      <c r="AD158" s="40"/>
      <c r="AE158" s="40"/>
      <c r="AT158" s="19" t="s">
        <v>154</v>
      </c>
      <c r="AU158" s="19" t="s">
        <v>85</v>
      </c>
    </row>
    <row r="159" spans="1:51" s="13" customFormat="1" ht="12">
      <c r="A159" s="13"/>
      <c r="B159" s="242"/>
      <c r="C159" s="243"/>
      <c r="D159" s="238" t="s">
        <v>156</v>
      </c>
      <c r="E159" s="244" t="s">
        <v>19</v>
      </c>
      <c r="F159" s="245" t="s">
        <v>182</v>
      </c>
      <c r="G159" s="243"/>
      <c r="H159" s="244" t="s">
        <v>19</v>
      </c>
      <c r="I159" s="246"/>
      <c r="J159" s="243"/>
      <c r="K159" s="243"/>
      <c r="L159" s="247"/>
      <c r="M159" s="248"/>
      <c r="N159" s="249"/>
      <c r="O159" s="249"/>
      <c r="P159" s="249"/>
      <c r="Q159" s="249"/>
      <c r="R159" s="249"/>
      <c r="S159" s="249"/>
      <c r="T159" s="250"/>
      <c r="U159" s="13"/>
      <c r="V159" s="13"/>
      <c r="W159" s="13"/>
      <c r="X159" s="13"/>
      <c r="Y159" s="13"/>
      <c r="Z159" s="13"/>
      <c r="AA159" s="13"/>
      <c r="AB159" s="13"/>
      <c r="AC159" s="13"/>
      <c r="AD159" s="13"/>
      <c r="AE159" s="13"/>
      <c r="AT159" s="251" t="s">
        <v>156</v>
      </c>
      <c r="AU159" s="251" t="s">
        <v>85</v>
      </c>
      <c r="AV159" s="13" t="s">
        <v>83</v>
      </c>
      <c r="AW159" s="13" t="s">
        <v>37</v>
      </c>
      <c r="AX159" s="13" t="s">
        <v>75</v>
      </c>
      <c r="AY159" s="251" t="s">
        <v>112</v>
      </c>
    </row>
    <row r="160" spans="1:51" s="14" customFormat="1" ht="12">
      <c r="A160" s="14"/>
      <c r="B160" s="252"/>
      <c r="C160" s="253"/>
      <c r="D160" s="238" t="s">
        <v>156</v>
      </c>
      <c r="E160" s="254" t="s">
        <v>19</v>
      </c>
      <c r="F160" s="255" t="s">
        <v>263</v>
      </c>
      <c r="G160" s="253"/>
      <c r="H160" s="256">
        <v>504</v>
      </c>
      <c r="I160" s="257"/>
      <c r="J160" s="253"/>
      <c r="K160" s="253"/>
      <c r="L160" s="258"/>
      <c r="M160" s="259"/>
      <c r="N160" s="260"/>
      <c r="O160" s="260"/>
      <c r="P160" s="260"/>
      <c r="Q160" s="260"/>
      <c r="R160" s="260"/>
      <c r="S160" s="260"/>
      <c r="T160" s="261"/>
      <c r="U160" s="14"/>
      <c r="V160" s="14"/>
      <c r="W160" s="14"/>
      <c r="X160" s="14"/>
      <c r="Y160" s="14"/>
      <c r="Z160" s="14"/>
      <c r="AA160" s="14"/>
      <c r="AB160" s="14"/>
      <c r="AC160" s="14"/>
      <c r="AD160" s="14"/>
      <c r="AE160" s="14"/>
      <c r="AT160" s="262" t="s">
        <v>156</v>
      </c>
      <c r="AU160" s="262" t="s">
        <v>85</v>
      </c>
      <c r="AV160" s="14" t="s">
        <v>85</v>
      </c>
      <c r="AW160" s="14" t="s">
        <v>37</v>
      </c>
      <c r="AX160" s="14" t="s">
        <v>75</v>
      </c>
      <c r="AY160" s="262" t="s">
        <v>112</v>
      </c>
    </row>
    <row r="161" spans="1:51" s="14" customFormat="1" ht="12">
      <c r="A161" s="14"/>
      <c r="B161" s="252"/>
      <c r="C161" s="253"/>
      <c r="D161" s="238" t="s">
        <v>156</v>
      </c>
      <c r="E161" s="254" t="s">
        <v>19</v>
      </c>
      <c r="F161" s="255" t="s">
        <v>264</v>
      </c>
      <c r="G161" s="253"/>
      <c r="H161" s="256">
        <v>192</v>
      </c>
      <c r="I161" s="257"/>
      <c r="J161" s="253"/>
      <c r="K161" s="253"/>
      <c r="L161" s="258"/>
      <c r="M161" s="259"/>
      <c r="N161" s="260"/>
      <c r="O161" s="260"/>
      <c r="P161" s="260"/>
      <c r="Q161" s="260"/>
      <c r="R161" s="260"/>
      <c r="S161" s="260"/>
      <c r="T161" s="261"/>
      <c r="U161" s="14"/>
      <c r="V161" s="14"/>
      <c r="W161" s="14"/>
      <c r="X161" s="14"/>
      <c r="Y161" s="14"/>
      <c r="Z161" s="14"/>
      <c r="AA161" s="14"/>
      <c r="AB161" s="14"/>
      <c r="AC161" s="14"/>
      <c r="AD161" s="14"/>
      <c r="AE161" s="14"/>
      <c r="AT161" s="262" t="s">
        <v>156</v>
      </c>
      <c r="AU161" s="262" t="s">
        <v>85</v>
      </c>
      <c r="AV161" s="14" t="s">
        <v>85</v>
      </c>
      <c r="AW161" s="14" t="s">
        <v>37</v>
      </c>
      <c r="AX161" s="14" t="s">
        <v>75</v>
      </c>
      <c r="AY161" s="262" t="s">
        <v>112</v>
      </c>
    </row>
    <row r="162" spans="1:51" s="16" customFormat="1" ht="12">
      <c r="A162" s="16"/>
      <c r="B162" s="274"/>
      <c r="C162" s="275"/>
      <c r="D162" s="238" t="s">
        <v>156</v>
      </c>
      <c r="E162" s="276" t="s">
        <v>19</v>
      </c>
      <c r="F162" s="277" t="s">
        <v>208</v>
      </c>
      <c r="G162" s="275"/>
      <c r="H162" s="278">
        <v>696</v>
      </c>
      <c r="I162" s="279"/>
      <c r="J162" s="275"/>
      <c r="K162" s="275"/>
      <c r="L162" s="280"/>
      <c r="M162" s="281"/>
      <c r="N162" s="282"/>
      <c r="O162" s="282"/>
      <c r="P162" s="282"/>
      <c r="Q162" s="282"/>
      <c r="R162" s="282"/>
      <c r="S162" s="282"/>
      <c r="T162" s="283"/>
      <c r="U162" s="16"/>
      <c r="V162" s="16"/>
      <c r="W162" s="16"/>
      <c r="X162" s="16"/>
      <c r="Y162" s="16"/>
      <c r="Z162" s="16"/>
      <c r="AA162" s="16"/>
      <c r="AB162" s="16"/>
      <c r="AC162" s="16"/>
      <c r="AD162" s="16"/>
      <c r="AE162" s="16"/>
      <c r="AT162" s="284" t="s">
        <v>156</v>
      </c>
      <c r="AU162" s="284" t="s">
        <v>85</v>
      </c>
      <c r="AV162" s="16" t="s">
        <v>117</v>
      </c>
      <c r="AW162" s="16" t="s">
        <v>37</v>
      </c>
      <c r="AX162" s="16" t="s">
        <v>83</v>
      </c>
      <c r="AY162" s="284" t="s">
        <v>112</v>
      </c>
    </row>
    <row r="163" spans="1:63" s="11" customFormat="1" ht="22.8" customHeight="1">
      <c r="A163" s="11"/>
      <c r="B163" s="197"/>
      <c r="C163" s="198"/>
      <c r="D163" s="199" t="s">
        <v>74</v>
      </c>
      <c r="E163" s="236" t="s">
        <v>111</v>
      </c>
      <c r="F163" s="236" t="s">
        <v>265</v>
      </c>
      <c r="G163" s="198"/>
      <c r="H163" s="198"/>
      <c r="I163" s="201"/>
      <c r="J163" s="237">
        <f>BK163</f>
        <v>0</v>
      </c>
      <c r="K163" s="198"/>
      <c r="L163" s="203"/>
      <c r="M163" s="204"/>
      <c r="N163" s="205"/>
      <c r="O163" s="205"/>
      <c r="P163" s="206">
        <f>SUM(P164:P214)</f>
        <v>0</v>
      </c>
      <c r="Q163" s="205"/>
      <c r="R163" s="206">
        <f>SUM(R164:R214)</f>
        <v>176.53902</v>
      </c>
      <c r="S163" s="205"/>
      <c r="T163" s="207">
        <f>SUM(T164:T214)</f>
        <v>0</v>
      </c>
      <c r="U163" s="11"/>
      <c r="V163" s="11"/>
      <c r="W163" s="11"/>
      <c r="X163" s="11"/>
      <c r="Y163" s="11"/>
      <c r="Z163" s="11"/>
      <c r="AA163" s="11"/>
      <c r="AB163" s="11"/>
      <c r="AC163" s="11"/>
      <c r="AD163" s="11"/>
      <c r="AE163" s="11"/>
      <c r="AR163" s="208" t="s">
        <v>83</v>
      </c>
      <c r="AT163" s="209" t="s">
        <v>74</v>
      </c>
      <c r="AU163" s="209" t="s">
        <v>83</v>
      </c>
      <c r="AY163" s="208" t="s">
        <v>112</v>
      </c>
      <c r="BK163" s="210">
        <f>SUM(BK164:BK214)</f>
        <v>0</v>
      </c>
    </row>
    <row r="164" spans="1:65" s="2" customFormat="1" ht="16.5" customHeight="1">
      <c r="A164" s="40"/>
      <c r="B164" s="41"/>
      <c r="C164" s="211" t="s">
        <v>266</v>
      </c>
      <c r="D164" s="211" t="s">
        <v>113</v>
      </c>
      <c r="E164" s="212" t="s">
        <v>267</v>
      </c>
      <c r="F164" s="213" t="s">
        <v>268</v>
      </c>
      <c r="G164" s="214" t="s">
        <v>151</v>
      </c>
      <c r="H164" s="215">
        <v>1080</v>
      </c>
      <c r="I164" s="216"/>
      <c r="J164" s="217">
        <f>ROUND(I164*H164,2)</f>
        <v>0</v>
      </c>
      <c r="K164" s="213" t="s">
        <v>152</v>
      </c>
      <c r="L164" s="46"/>
      <c r="M164" s="218" t="s">
        <v>19</v>
      </c>
      <c r="N164" s="219" t="s">
        <v>46</v>
      </c>
      <c r="O164" s="86"/>
      <c r="P164" s="220">
        <f>O164*H164</f>
        <v>0</v>
      </c>
      <c r="Q164" s="220">
        <v>0</v>
      </c>
      <c r="R164" s="220">
        <f>Q164*H164</f>
        <v>0</v>
      </c>
      <c r="S164" s="220">
        <v>0</v>
      </c>
      <c r="T164" s="221">
        <f>S164*H164</f>
        <v>0</v>
      </c>
      <c r="U164" s="40"/>
      <c r="V164" s="40"/>
      <c r="W164" s="40"/>
      <c r="X164" s="40"/>
      <c r="Y164" s="40"/>
      <c r="Z164" s="40"/>
      <c r="AA164" s="40"/>
      <c r="AB164" s="40"/>
      <c r="AC164" s="40"/>
      <c r="AD164" s="40"/>
      <c r="AE164" s="40"/>
      <c r="AR164" s="222" t="s">
        <v>117</v>
      </c>
      <c r="AT164" s="222" t="s">
        <v>113</v>
      </c>
      <c r="AU164" s="222" t="s">
        <v>85</v>
      </c>
      <c r="AY164" s="19" t="s">
        <v>112</v>
      </c>
      <c r="BE164" s="223">
        <f>IF(N164="základní",J164,0)</f>
        <v>0</v>
      </c>
      <c r="BF164" s="223">
        <f>IF(N164="snížená",J164,0)</f>
        <v>0</v>
      </c>
      <c r="BG164" s="223">
        <f>IF(N164="zákl. přenesená",J164,0)</f>
        <v>0</v>
      </c>
      <c r="BH164" s="223">
        <f>IF(N164="sníž. přenesená",J164,0)</f>
        <v>0</v>
      </c>
      <c r="BI164" s="223">
        <f>IF(N164="nulová",J164,0)</f>
        <v>0</v>
      </c>
      <c r="BJ164" s="19" t="s">
        <v>83</v>
      </c>
      <c r="BK164" s="223">
        <f>ROUND(I164*H164,2)</f>
        <v>0</v>
      </c>
      <c r="BL164" s="19" t="s">
        <v>117</v>
      </c>
      <c r="BM164" s="222" t="s">
        <v>269</v>
      </c>
    </row>
    <row r="165" spans="1:51" s="13" customFormat="1" ht="12">
      <c r="A165" s="13"/>
      <c r="B165" s="242"/>
      <c r="C165" s="243"/>
      <c r="D165" s="238" t="s">
        <v>156</v>
      </c>
      <c r="E165" s="244" t="s">
        <v>19</v>
      </c>
      <c r="F165" s="245" t="s">
        <v>182</v>
      </c>
      <c r="G165" s="243"/>
      <c r="H165" s="244" t="s">
        <v>19</v>
      </c>
      <c r="I165" s="246"/>
      <c r="J165" s="243"/>
      <c r="K165" s="243"/>
      <c r="L165" s="247"/>
      <c r="M165" s="248"/>
      <c r="N165" s="249"/>
      <c r="O165" s="249"/>
      <c r="P165" s="249"/>
      <c r="Q165" s="249"/>
      <c r="R165" s="249"/>
      <c r="S165" s="249"/>
      <c r="T165" s="250"/>
      <c r="U165" s="13"/>
      <c r="V165" s="13"/>
      <c r="W165" s="13"/>
      <c r="X165" s="13"/>
      <c r="Y165" s="13"/>
      <c r="Z165" s="13"/>
      <c r="AA165" s="13"/>
      <c r="AB165" s="13"/>
      <c r="AC165" s="13"/>
      <c r="AD165" s="13"/>
      <c r="AE165" s="13"/>
      <c r="AT165" s="251" t="s">
        <v>156</v>
      </c>
      <c r="AU165" s="251" t="s">
        <v>85</v>
      </c>
      <c r="AV165" s="13" t="s">
        <v>83</v>
      </c>
      <c r="AW165" s="13" t="s">
        <v>37</v>
      </c>
      <c r="AX165" s="13" t="s">
        <v>75</v>
      </c>
      <c r="AY165" s="251" t="s">
        <v>112</v>
      </c>
    </row>
    <row r="166" spans="1:51" s="14" customFormat="1" ht="12">
      <c r="A166" s="14"/>
      <c r="B166" s="252"/>
      <c r="C166" s="253"/>
      <c r="D166" s="238" t="s">
        <v>156</v>
      </c>
      <c r="E166" s="254" t="s">
        <v>19</v>
      </c>
      <c r="F166" s="255" t="s">
        <v>264</v>
      </c>
      <c r="G166" s="253"/>
      <c r="H166" s="256">
        <v>192</v>
      </c>
      <c r="I166" s="257"/>
      <c r="J166" s="253"/>
      <c r="K166" s="253"/>
      <c r="L166" s="258"/>
      <c r="M166" s="259"/>
      <c r="N166" s="260"/>
      <c r="O166" s="260"/>
      <c r="P166" s="260"/>
      <c r="Q166" s="260"/>
      <c r="R166" s="260"/>
      <c r="S166" s="260"/>
      <c r="T166" s="261"/>
      <c r="U166" s="14"/>
      <c r="V166" s="14"/>
      <c r="W166" s="14"/>
      <c r="X166" s="14"/>
      <c r="Y166" s="14"/>
      <c r="Z166" s="14"/>
      <c r="AA166" s="14"/>
      <c r="AB166" s="14"/>
      <c r="AC166" s="14"/>
      <c r="AD166" s="14"/>
      <c r="AE166" s="14"/>
      <c r="AT166" s="262" t="s">
        <v>156</v>
      </c>
      <c r="AU166" s="262" t="s">
        <v>85</v>
      </c>
      <c r="AV166" s="14" t="s">
        <v>85</v>
      </c>
      <c r="AW166" s="14" t="s">
        <v>37</v>
      </c>
      <c r="AX166" s="14" t="s">
        <v>75</v>
      </c>
      <c r="AY166" s="262" t="s">
        <v>112</v>
      </c>
    </row>
    <row r="167" spans="1:51" s="14" customFormat="1" ht="12">
      <c r="A167" s="14"/>
      <c r="B167" s="252"/>
      <c r="C167" s="253"/>
      <c r="D167" s="238" t="s">
        <v>156</v>
      </c>
      <c r="E167" s="254" t="s">
        <v>19</v>
      </c>
      <c r="F167" s="255" t="s">
        <v>270</v>
      </c>
      <c r="G167" s="253"/>
      <c r="H167" s="256">
        <v>192</v>
      </c>
      <c r="I167" s="257"/>
      <c r="J167" s="253"/>
      <c r="K167" s="253"/>
      <c r="L167" s="258"/>
      <c r="M167" s="259"/>
      <c r="N167" s="260"/>
      <c r="O167" s="260"/>
      <c r="P167" s="260"/>
      <c r="Q167" s="260"/>
      <c r="R167" s="260"/>
      <c r="S167" s="260"/>
      <c r="T167" s="261"/>
      <c r="U167" s="14"/>
      <c r="V167" s="14"/>
      <c r="W167" s="14"/>
      <c r="X167" s="14"/>
      <c r="Y167" s="14"/>
      <c r="Z167" s="14"/>
      <c r="AA167" s="14"/>
      <c r="AB167" s="14"/>
      <c r="AC167" s="14"/>
      <c r="AD167" s="14"/>
      <c r="AE167" s="14"/>
      <c r="AT167" s="262" t="s">
        <v>156</v>
      </c>
      <c r="AU167" s="262" t="s">
        <v>85</v>
      </c>
      <c r="AV167" s="14" t="s">
        <v>85</v>
      </c>
      <c r="AW167" s="14" t="s">
        <v>37</v>
      </c>
      <c r="AX167" s="14" t="s">
        <v>75</v>
      </c>
      <c r="AY167" s="262" t="s">
        <v>112</v>
      </c>
    </row>
    <row r="168" spans="1:51" s="15" customFormat="1" ht="12">
      <c r="A168" s="15"/>
      <c r="B168" s="263"/>
      <c r="C168" s="264"/>
      <c r="D168" s="238" t="s">
        <v>156</v>
      </c>
      <c r="E168" s="265" t="s">
        <v>19</v>
      </c>
      <c r="F168" s="266" t="s">
        <v>205</v>
      </c>
      <c r="G168" s="264"/>
      <c r="H168" s="267">
        <v>384</v>
      </c>
      <c r="I168" s="268"/>
      <c r="J168" s="264"/>
      <c r="K168" s="264"/>
      <c r="L168" s="269"/>
      <c r="M168" s="270"/>
      <c r="N168" s="271"/>
      <c r="O168" s="271"/>
      <c r="P168" s="271"/>
      <c r="Q168" s="271"/>
      <c r="R168" s="271"/>
      <c r="S168" s="271"/>
      <c r="T168" s="272"/>
      <c r="U168" s="15"/>
      <c r="V168" s="15"/>
      <c r="W168" s="15"/>
      <c r="X168" s="15"/>
      <c r="Y168" s="15"/>
      <c r="Z168" s="15"/>
      <c r="AA168" s="15"/>
      <c r="AB168" s="15"/>
      <c r="AC168" s="15"/>
      <c r="AD168" s="15"/>
      <c r="AE168" s="15"/>
      <c r="AT168" s="273" t="s">
        <v>156</v>
      </c>
      <c r="AU168" s="273" t="s">
        <v>85</v>
      </c>
      <c r="AV168" s="15" t="s">
        <v>122</v>
      </c>
      <c r="AW168" s="15" t="s">
        <v>37</v>
      </c>
      <c r="AX168" s="15" t="s">
        <v>75</v>
      </c>
      <c r="AY168" s="273" t="s">
        <v>112</v>
      </c>
    </row>
    <row r="169" spans="1:51" s="13" customFormat="1" ht="12">
      <c r="A169" s="13"/>
      <c r="B169" s="242"/>
      <c r="C169" s="243"/>
      <c r="D169" s="238" t="s">
        <v>156</v>
      </c>
      <c r="E169" s="244" t="s">
        <v>19</v>
      </c>
      <c r="F169" s="245" t="s">
        <v>271</v>
      </c>
      <c r="G169" s="243"/>
      <c r="H169" s="244" t="s">
        <v>19</v>
      </c>
      <c r="I169" s="246"/>
      <c r="J169" s="243"/>
      <c r="K169" s="243"/>
      <c r="L169" s="247"/>
      <c r="M169" s="248"/>
      <c r="N169" s="249"/>
      <c r="O169" s="249"/>
      <c r="P169" s="249"/>
      <c r="Q169" s="249"/>
      <c r="R169" s="249"/>
      <c r="S169" s="249"/>
      <c r="T169" s="250"/>
      <c r="U169" s="13"/>
      <c r="V169" s="13"/>
      <c r="W169" s="13"/>
      <c r="X169" s="13"/>
      <c r="Y169" s="13"/>
      <c r="Z169" s="13"/>
      <c r="AA169" s="13"/>
      <c r="AB169" s="13"/>
      <c r="AC169" s="13"/>
      <c r="AD169" s="13"/>
      <c r="AE169" s="13"/>
      <c r="AT169" s="251" t="s">
        <v>156</v>
      </c>
      <c r="AU169" s="251" t="s">
        <v>85</v>
      </c>
      <c r="AV169" s="13" t="s">
        <v>83</v>
      </c>
      <c r="AW169" s="13" t="s">
        <v>37</v>
      </c>
      <c r="AX169" s="13" t="s">
        <v>75</v>
      </c>
      <c r="AY169" s="251" t="s">
        <v>112</v>
      </c>
    </row>
    <row r="170" spans="1:51" s="14" customFormat="1" ht="12">
      <c r="A170" s="14"/>
      <c r="B170" s="252"/>
      <c r="C170" s="253"/>
      <c r="D170" s="238" t="s">
        <v>156</v>
      </c>
      <c r="E170" s="254" t="s">
        <v>19</v>
      </c>
      <c r="F170" s="255" t="s">
        <v>263</v>
      </c>
      <c r="G170" s="253"/>
      <c r="H170" s="256">
        <v>504</v>
      </c>
      <c r="I170" s="257"/>
      <c r="J170" s="253"/>
      <c r="K170" s="253"/>
      <c r="L170" s="258"/>
      <c r="M170" s="259"/>
      <c r="N170" s="260"/>
      <c r="O170" s="260"/>
      <c r="P170" s="260"/>
      <c r="Q170" s="260"/>
      <c r="R170" s="260"/>
      <c r="S170" s="260"/>
      <c r="T170" s="261"/>
      <c r="U170" s="14"/>
      <c r="V170" s="14"/>
      <c r="W170" s="14"/>
      <c r="X170" s="14"/>
      <c r="Y170" s="14"/>
      <c r="Z170" s="14"/>
      <c r="AA170" s="14"/>
      <c r="AB170" s="14"/>
      <c r="AC170" s="14"/>
      <c r="AD170" s="14"/>
      <c r="AE170" s="14"/>
      <c r="AT170" s="262" t="s">
        <v>156</v>
      </c>
      <c r="AU170" s="262" t="s">
        <v>85</v>
      </c>
      <c r="AV170" s="14" t="s">
        <v>85</v>
      </c>
      <c r="AW170" s="14" t="s">
        <v>37</v>
      </c>
      <c r="AX170" s="14" t="s">
        <v>75</v>
      </c>
      <c r="AY170" s="262" t="s">
        <v>112</v>
      </c>
    </row>
    <row r="171" spans="1:51" s="14" customFormat="1" ht="12">
      <c r="A171" s="14"/>
      <c r="B171" s="252"/>
      <c r="C171" s="253"/>
      <c r="D171" s="238" t="s">
        <v>156</v>
      </c>
      <c r="E171" s="254" t="s">
        <v>19</v>
      </c>
      <c r="F171" s="255" t="s">
        <v>264</v>
      </c>
      <c r="G171" s="253"/>
      <c r="H171" s="256">
        <v>192</v>
      </c>
      <c r="I171" s="257"/>
      <c r="J171" s="253"/>
      <c r="K171" s="253"/>
      <c r="L171" s="258"/>
      <c r="M171" s="259"/>
      <c r="N171" s="260"/>
      <c r="O171" s="260"/>
      <c r="P171" s="260"/>
      <c r="Q171" s="260"/>
      <c r="R171" s="260"/>
      <c r="S171" s="260"/>
      <c r="T171" s="261"/>
      <c r="U171" s="14"/>
      <c r="V171" s="14"/>
      <c r="W171" s="14"/>
      <c r="X171" s="14"/>
      <c r="Y171" s="14"/>
      <c r="Z171" s="14"/>
      <c r="AA171" s="14"/>
      <c r="AB171" s="14"/>
      <c r="AC171" s="14"/>
      <c r="AD171" s="14"/>
      <c r="AE171" s="14"/>
      <c r="AT171" s="262" t="s">
        <v>156</v>
      </c>
      <c r="AU171" s="262" t="s">
        <v>85</v>
      </c>
      <c r="AV171" s="14" t="s">
        <v>85</v>
      </c>
      <c r="AW171" s="14" t="s">
        <v>37</v>
      </c>
      <c r="AX171" s="14" t="s">
        <v>75</v>
      </c>
      <c r="AY171" s="262" t="s">
        <v>112</v>
      </c>
    </row>
    <row r="172" spans="1:51" s="15" customFormat="1" ht="12">
      <c r="A172" s="15"/>
      <c r="B172" s="263"/>
      <c r="C172" s="264"/>
      <c r="D172" s="238" t="s">
        <v>156</v>
      </c>
      <c r="E172" s="265" t="s">
        <v>19</v>
      </c>
      <c r="F172" s="266" t="s">
        <v>205</v>
      </c>
      <c r="G172" s="264"/>
      <c r="H172" s="267">
        <v>696</v>
      </c>
      <c r="I172" s="268"/>
      <c r="J172" s="264"/>
      <c r="K172" s="264"/>
      <c r="L172" s="269"/>
      <c r="M172" s="270"/>
      <c r="N172" s="271"/>
      <c r="O172" s="271"/>
      <c r="P172" s="271"/>
      <c r="Q172" s="271"/>
      <c r="R172" s="271"/>
      <c r="S172" s="271"/>
      <c r="T172" s="272"/>
      <c r="U172" s="15"/>
      <c r="V172" s="15"/>
      <c r="W172" s="15"/>
      <c r="X172" s="15"/>
      <c r="Y172" s="15"/>
      <c r="Z172" s="15"/>
      <c r="AA172" s="15"/>
      <c r="AB172" s="15"/>
      <c r="AC172" s="15"/>
      <c r="AD172" s="15"/>
      <c r="AE172" s="15"/>
      <c r="AT172" s="273" t="s">
        <v>156</v>
      </c>
      <c r="AU172" s="273" t="s">
        <v>85</v>
      </c>
      <c r="AV172" s="15" t="s">
        <v>122</v>
      </c>
      <c r="AW172" s="15" t="s">
        <v>37</v>
      </c>
      <c r="AX172" s="15" t="s">
        <v>75</v>
      </c>
      <c r="AY172" s="273" t="s">
        <v>112</v>
      </c>
    </row>
    <row r="173" spans="1:51" s="16" customFormat="1" ht="12">
      <c r="A173" s="16"/>
      <c r="B173" s="274"/>
      <c r="C173" s="275"/>
      <c r="D173" s="238" t="s">
        <v>156</v>
      </c>
      <c r="E173" s="276" t="s">
        <v>19</v>
      </c>
      <c r="F173" s="277" t="s">
        <v>208</v>
      </c>
      <c r="G173" s="275"/>
      <c r="H173" s="278">
        <v>1080</v>
      </c>
      <c r="I173" s="279"/>
      <c r="J173" s="275"/>
      <c r="K173" s="275"/>
      <c r="L173" s="280"/>
      <c r="M173" s="281"/>
      <c r="N173" s="282"/>
      <c r="O173" s="282"/>
      <c r="P173" s="282"/>
      <c r="Q173" s="282"/>
      <c r="R173" s="282"/>
      <c r="S173" s="282"/>
      <c r="T173" s="283"/>
      <c r="U173" s="16"/>
      <c r="V173" s="16"/>
      <c r="W173" s="16"/>
      <c r="X173" s="16"/>
      <c r="Y173" s="16"/>
      <c r="Z173" s="16"/>
      <c r="AA173" s="16"/>
      <c r="AB173" s="16"/>
      <c r="AC173" s="16"/>
      <c r="AD173" s="16"/>
      <c r="AE173" s="16"/>
      <c r="AT173" s="284" t="s">
        <v>156</v>
      </c>
      <c r="AU173" s="284" t="s">
        <v>85</v>
      </c>
      <c r="AV173" s="16" t="s">
        <v>117</v>
      </c>
      <c r="AW173" s="16" t="s">
        <v>37</v>
      </c>
      <c r="AX173" s="16" t="s">
        <v>83</v>
      </c>
      <c r="AY173" s="284" t="s">
        <v>112</v>
      </c>
    </row>
    <row r="174" spans="1:65" s="2" customFormat="1" ht="16.5" customHeight="1">
      <c r="A174" s="40"/>
      <c r="B174" s="41"/>
      <c r="C174" s="211" t="s">
        <v>7</v>
      </c>
      <c r="D174" s="211" t="s">
        <v>113</v>
      </c>
      <c r="E174" s="212" t="s">
        <v>272</v>
      </c>
      <c r="F174" s="213" t="s">
        <v>273</v>
      </c>
      <c r="G174" s="214" t="s">
        <v>151</v>
      </c>
      <c r="H174" s="215">
        <v>504</v>
      </c>
      <c r="I174" s="216"/>
      <c r="J174" s="217">
        <f>ROUND(I174*H174,2)</f>
        <v>0</v>
      </c>
      <c r="K174" s="213" t="s">
        <v>152</v>
      </c>
      <c r="L174" s="46"/>
      <c r="M174" s="218" t="s">
        <v>19</v>
      </c>
      <c r="N174" s="219" t="s">
        <v>46</v>
      </c>
      <c r="O174" s="86"/>
      <c r="P174" s="220">
        <f>O174*H174</f>
        <v>0</v>
      </c>
      <c r="Q174" s="220">
        <v>0</v>
      </c>
      <c r="R174" s="220">
        <f>Q174*H174</f>
        <v>0</v>
      </c>
      <c r="S174" s="220">
        <v>0</v>
      </c>
      <c r="T174" s="221">
        <f>S174*H174</f>
        <v>0</v>
      </c>
      <c r="U174" s="40"/>
      <c r="V174" s="40"/>
      <c r="W174" s="40"/>
      <c r="X174" s="40"/>
      <c r="Y174" s="40"/>
      <c r="Z174" s="40"/>
      <c r="AA174" s="40"/>
      <c r="AB174" s="40"/>
      <c r="AC174" s="40"/>
      <c r="AD174" s="40"/>
      <c r="AE174" s="40"/>
      <c r="AR174" s="222" t="s">
        <v>117</v>
      </c>
      <c r="AT174" s="222" t="s">
        <v>113</v>
      </c>
      <c r="AU174" s="222" t="s">
        <v>85</v>
      </c>
      <c r="AY174" s="19" t="s">
        <v>112</v>
      </c>
      <c r="BE174" s="223">
        <f>IF(N174="základní",J174,0)</f>
        <v>0</v>
      </c>
      <c r="BF174" s="223">
        <f>IF(N174="snížená",J174,0)</f>
        <v>0</v>
      </c>
      <c r="BG174" s="223">
        <f>IF(N174="zákl. přenesená",J174,0)</f>
        <v>0</v>
      </c>
      <c r="BH174" s="223">
        <f>IF(N174="sníž. přenesená",J174,0)</f>
        <v>0</v>
      </c>
      <c r="BI174" s="223">
        <f>IF(N174="nulová",J174,0)</f>
        <v>0</v>
      </c>
      <c r="BJ174" s="19" t="s">
        <v>83</v>
      </c>
      <c r="BK174" s="223">
        <f>ROUND(I174*H174,2)</f>
        <v>0</v>
      </c>
      <c r="BL174" s="19" t="s">
        <v>117</v>
      </c>
      <c r="BM174" s="222" t="s">
        <v>274</v>
      </c>
    </row>
    <row r="175" spans="1:51" s="13" customFormat="1" ht="12">
      <c r="A175" s="13"/>
      <c r="B175" s="242"/>
      <c r="C175" s="243"/>
      <c r="D175" s="238" t="s">
        <v>156</v>
      </c>
      <c r="E175" s="244" t="s">
        <v>19</v>
      </c>
      <c r="F175" s="245" t="s">
        <v>182</v>
      </c>
      <c r="G175" s="243"/>
      <c r="H175" s="244" t="s">
        <v>19</v>
      </c>
      <c r="I175" s="246"/>
      <c r="J175" s="243"/>
      <c r="K175" s="243"/>
      <c r="L175" s="247"/>
      <c r="M175" s="248"/>
      <c r="N175" s="249"/>
      <c r="O175" s="249"/>
      <c r="P175" s="249"/>
      <c r="Q175" s="249"/>
      <c r="R175" s="249"/>
      <c r="S175" s="249"/>
      <c r="T175" s="250"/>
      <c r="U175" s="13"/>
      <c r="V175" s="13"/>
      <c r="W175" s="13"/>
      <c r="X175" s="13"/>
      <c r="Y175" s="13"/>
      <c r="Z175" s="13"/>
      <c r="AA175" s="13"/>
      <c r="AB175" s="13"/>
      <c r="AC175" s="13"/>
      <c r="AD175" s="13"/>
      <c r="AE175" s="13"/>
      <c r="AT175" s="251" t="s">
        <v>156</v>
      </c>
      <c r="AU175" s="251" t="s">
        <v>85</v>
      </c>
      <c r="AV175" s="13" t="s">
        <v>83</v>
      </c>
      <c r="AW175" s="13" t="s">
        <v>37</v>
      </c>
      <c r="AX175" s="13" t="s">
        <v>75</v>
      </c>
      <c r="AY175" s="251" t="s">
        <v>112</v>
      </c>
    </row>
    <row r="176" spans="1:51" s="14" customFormat="1" ht="12">
      <c r="A176" s="14"/>
      <c r="B176" s="252"/>
      <c r="C176" s="253"/>
      <c r="D176" s="238" t="s">
        <v>156</v>
      </c>
      <c r="E176" s="254" t="s">
        <v>19</v>
      </c>
      <c r="F176" s="255" t="s">
        <v>263</v>
      </c>
      <c r="G176" s="253"/>
      <c r="H176" s="256">
        <v>504</v>
      </c>
      <c r="I176" s="257"/>
      <c r="J176" s="253"/>
      <c r="K176" s="253"/>
      <c r="L176" s="258"/>
      <c r="M176" s="259"/>
      <c r="N176" s="260"/>
      <c r="O176" s="260"/>
      <c r="P176" s="260"/>
      <c r="Q176" s="260"/>
      <c r="R176" s="260"/>
      <c r="S176" s="260"/>
      <c r="T176" s="261"/>
      <c r="U176" s="14"/>
      <c r="V176" s="14"/>
      <c r="W176" s="14"/>
      <c r="X176" s="14"/>
      <c r="Y176" s="14"/>
      <c r="Z176" s="14"/>
      <c r="AA176" s="14"/>
      <c r="AB176" s="14"/>
      <c r="AC176" s="14"/>
      <c r="AD176" s="14"/>
      <c r="AE176" s="14"/>
      <c r="AT176" s="262" t="s">
        <v>156</v>
      </c>
      <c r="AU176" s="262" t="s">
        <v>85</v>
      </c>
      <c r="AV176" s="14" t="s">
        <v>85</v>
      </c>
      <c r="AW176" s="14" t="s">
        <v>37</v>
      </c>
      <c r="AX176" s="14" t="s">
        <v>83</v>
      </c>
      <c r="AY176" s="262" t="s">
        <v>112</v>
      </c>
    </row>
    <row r="177" spans="1:65" s="2" customFormat="1" ht="21.75" customHeight="1">
      <c r="A177" s="40"/>
      <c r="B177" s="41"/>
      <c r="C177" s="211" t="s">
        <v>275</v>
      </c>
      <c r="D177" s="211" t="s">
        <v>113</v>
      </c>
      <c r="E177" s="212" t="s">
        <v>276</v>
      </c>
      <c r="F177" s="213" t="s">
        <v>277</v>
      </c>
      <c r="G177" s="214" t="s">
        <v>151</v>
      </c>
      <c r="H177" s="215">
        <v>37.6</v>
      </c>
      <c r="I177" s="216"/>
      <c r="J177" s="217">
        <f>ROUND(I177*H177,2)</f>
        <v>0</v>
      </c>
      <c r="K177" s="213" t="s">
        <v>152</v>
      </c>
      <c r="L177" s="46"/>
      <c r="M177" s="218" t="s">
        <v>19</v>
      </c>
      <c r="N177" s="219" t="s">
        <v>46</v>
      </c>
      <c r="O177" s="86"/>
      <c r="P177" s="220">
        <f>O177*H177</f>
        <v>0</v>
      </c>
      <c r="Q177" s="220">
        <v>0.19536</v>
      </c>
      <c r="R177" s="220">
        <f>Q177*H177</f>
        <v>7.345536</v>
      </c>
      <c r="S177" s="220">
        <v>0</v>
      </c>
      <c r="T177" s="221">
        <f>S177*H177</f>
        <v>0</v>
      </c>
      <c r="U177" s="40"/>
      <c r="V177" s="40"/>
      <c r="W177" s="40"/>
      <c r="X177" s="40"/>
      <c r="Y177" s="40"/>
      <c r="Z177" s="40"/>
      <c r="AA177" s="40"/>
      <c r="AB177" s="40"/>
      <c r="AC177" s="40"/>
      <c r="AD177" s="40"/>
      <c r="AE177" s="40"/>
      <c r="AR177" s="222" t="s">
        <v>117</v>
      </c>
      <c r="AT177" s="222" t="s">
        <v>113</v>
      </c>
      <c r="AU177" s="222" t="s">
        <v>85</v>
      </c>
      <c r="AY177" s="19" t="s">
        <v>112</v>
      </c>
      <c r="BE177" s="223">
        <f>IF(N177="základní",J177,0)</f>
        <v>0</v>
      </c>
      <c r="BF177" s="223">
        <f>IF(N177="snížená",J177,0)</f>
        <v>0</v>
      </c>
      <c r="BG177" s="223">
        <f>IF(N177="zákl. přenesená",J177,0)</f>
        <v>0</v>
      </c>
      <c r="BH177" s="223">
        <f>IF(N177="sníž. přenesená",J177,0)</f>
        <v>0</v>
      </c>
      <c r="BI177" s="223">
        <f>IF(N177="nulová",J177,0)</f>
        <v>0</v>
      </c>
      <c r="BJ177" s="19" t="s">
        <v>83</v>
      </c>
      <c r="BK177" s="223">
        <f>ROUND(I177*H177,2)</f>
        <v>0</v>
      </c>
      <c r="BL177" s="19" t="s">
        <v>117</v>
      </c>
      <c r="BM177" s="222" t="s">
        <v>278</v>
      </c>
    </row>
    <row r="178" spans="1:47" s="2" customFormat="1" ht="12">
      <c r="A178" s="40"/>
      <c r="B178" s="41"/>
      <c r="C178" s="42"/>
      <c r="D178" s="238" t="s">
        <v>154</v>
      </c>
      <c r="E178" s="42"/>
      <c r="F178" s="239" t="s">
        <v>279</v>
      </c>
      <c r="G178" s="42"/>
      <c r="H178" s="42"/>
      <c r="I178" s="138"/>
      <c r="J178" s="42"/>
      <c r="K178" s="42"/>
      <c r="L178" s="46"/>
      <c r="M178" s="240"/>
      <c r="N178" s="241"/>
      <c r="O178" s="86"/>
      <c r="P178" s="86"/>
      <c r="Q178" s="86"/>
      <c r="R178" s="86"/>
      <c r="S178" s="86"/>
      <c r="T178" s="87"/>
      <c r="U178" s="40"/>
      <c r="V178" s="40"/>
      <c r="W178" s="40"/>
      <c r="X178" s="40"/>
      <c r="Y178" s="40"/>
      <c r="Z178" s="40"/>
      <c r="AA178" s="40"/>
      <c r="AB178" s="40"/>
      <c r="AC178" s="40"/>
      <c r="AD178" s="40"/>
      <c r="AE178" s="40"/>
      <c r="AT178" s="19" t="s">
        <v>154</v>
      </c>
      <c r="AU178" s="19" t="s">
        <v>85</v>
      </c>
    </row>
    <row r="179" spans="1:51" s="13" customFormat="1" ht="12">
      <c r="A179" s="13"/>
      <c r="B179" s="242"/>
      <c r="C179" s="243"/>
      <c r="D179" s="238" t="s">
        <v>156</v>
      </c>
      <c r="E179" s="244" t="s">
        <v>19</v>
      </c>
      <c r="F179" s="245" t="s">
        <v>280</v>
      </c>
      <c r="G179" s="243"/>
      <c r="H179" s="244" t="s">
        <v>19</v>
      </c>
      <c r="I179" s="246"/>
      <c r="J179" s="243"/>
      <c r="K179" s="243"/>
      <c r="L179" s="247"/>
      <c r="M179" s="248"/>
      <c r="N179" s="249"/>
      <c r="O179" s="249"/>
      <c r="P179" s="249"/>
      <c r="Q179" s="249"/>
      <c r="R179" s="249"/>
      <c r="S179" s="249"/>
      <c r="T179" s="250"/>
      <c r="U179" s="13"/>
      <c r="V179" s="13"/>
      <c r="W179" s="13"/>
      <c r="X179" s="13"/>
      <c r="Y179" s="13"/>
      <c r="Z179" s="13"/>
      <c r="AA179" s="13"/>
      <c r="AB179" s="13"/>
      <c r="AC179" s="13"/>
      <c r="AD179" s="13"/>
      <c r="AE179" s="13"/>
      <c r="AT179" s="251" t="s">
        <v>156</v>
      </c>
      <c r="AU179" s="251" t="s">
        <v>85</v>
      </c>
      <c r="AV179" s="13" t="s">
        <v>83</v>
      </c>
      <c r="AW179" s="13" t="s">
        <v>37</v>
      </c>
      <c r="AX179" s="13" t="s">
        <v>75</v>
      </c>
      <c r="AY179" s="251" t="s">
        <v>112</v>
      </c>
    </row>
    <row r="180" spans="1:51" s="14" customFormat="1" ht="12">
      <c r="A180" s="14"/>
      <c r="B180" s="252"/>
      <c r="C180" s="253"/>
      <c r="D180" s="238" t="s">
        <v>156</v>
      </c>
      <c r="E180" s="254" t="s">
        <v>19</v>
      </c>
      <c r="F180" s="255" t="s">
        <v>281</v>
      </c>
      <c r="G180" s="253"/>
      <c r="H180" s="256">
        <v>37.6</v>
      </c>
      <c r="I180" s="257"/>
      <c r="J180" s="253"/>
      <c r="K180" s="253"/>
      <c r="L180" s="258"/>
      <c r="M180" s="259"/>
      <c r="N180" s="260"/>
      <c r="O180" s="260"/>
      <c r="P180" s="260"/>
      <c r="Q180" s="260"/>
      <c r="R180" s="260"/>
      <c r="S180" s="260"/>
      <c r="T180" s="261"/>
      <c r="U180" s="14"/>
      <c r="V180" s="14"/>
      <c r="W180" s="14"/>
      <c r="X180" s="14"/>
      <c r="Y180" s="14"/>
      <c r="Z180" s="14"/>
      <c r="AA180" s="14"/>
      <c r="AB180" s="14"/>
      <c r="AC180" s="14"/>
      <c r="AD180" s="14"/>
      <c r="AE180" s="14"/>
      <c r="AT180" s="262" t="s">
        <v>156</v>
      </c>
      <c r="AU180" s="262" t="s">
        <v>85</v>
      </c>
      <c r="AV180" s="14" t="s">
        <v>85</v>
      </c>
      <c r="AW180" s="14" t="s">
        <v>37</v>
      </c>
      <c r="AX180" s="14" t="s">
        <v>83</v>
      </c>
      <c r="AY180" s="262" t="s">
        <v>112</v>
      </c>
    </row>
    <row r="181" spans="1:65" s="2" customFormat="1" ht="16.5" customHeight="1">
      <c r="A181" s="40"/>
      <c r="B181" s="41"/>
      <c r="C181" s="285" t="s">
        <v>282</v>
      </c>
      <c r="D181" s="285" t="s">
        <v>242</v>
      </c>
      <c r="E181" s="286" t="s">
        <v>283</v>
      </c>
      <c r="F181" s="287" t="s">
        <v>284</v>
      </c>
      <c r="G181" s="288" t="s">
        <v>151</v>
      </c>
      <c r="H181" s="289">
        <v>38.352</v>
      </c>
      <c r="I181" s="290"/>
      <c r="J181" s="291">
        <f>ROUND(I181*H181,2)</f>
        <v>0</v>
      </c>
      <c r="K181" s="287" t="s">
        <v>152</v>
      </c>
      <c r="L181" s="292"/>
      <c r="M181" s="293" t="s">
        <v>19</v>
      </c>
      <c r="N181" s="294" t="s">
        <v>46</v>
      </c>
      <c r="O181" s="86"/>
      <c r="P181" s="220">
        <f>O181*H181</f>
        <v>0</v>
      </c>
      <c r="Q181" s="220">
        <v>0.222</v>
      </c>
      <c r="R181" s="220">
        <f>Q181*H181</f>
        <v>8.514144</v>
      </c>
      <c r="S181" s="220">
        <v>0</v>
      </c>
      <c r="T181" s="221">
        <f>S181*H181</f>
        <v>0</v>
      </c>
      <c r="U181" s="40"/>
      <c r="V181" s="40"/>
      <c r="W181" s="40"/>
      <c r="X181" s="40"/>
      <c r="Y181" s="40"/>
      <c r="Z181" s="40"/>
      <c r="AA181" s="40"/>
      <c r="AB181" s="40"/>
      <c r="AC181" s="40"/>
      <c r="AD181" s="40"/>
      <c r="AE181" s="40"/>
      <c r="AR181" s="222" t="s">
        <v>191</v>
      </c>
      <c r="AT181" s="222" t="s">
        <v>242</v>
      </c>
      <c r="AU181" s="222" t="s">
        <v>85</v>
      </c>
      <c r="AY181" s="19" t="s">
        <v>112</v>
      </c>
      <c r="BE181" s="223">
        <f>IF(N181="základní",J181,0)</f>
        <v>0</v>
      </c>
      <c r="BF181" s="223">
        <f>IF(N181="snížená",J181,0)</f>
        <v>0</v>
      </c>
      <c r="BG181" s="223">
        <f>IF(N181="zákl. přenesená",J181,0)</f>
        <v>0</v>
      </c>
      <c r="BH181" s="223">
        <f>IF(N181="sníž. přenesená",J181,0)</f>
        <v>0</v>
      </c>
      <c r="BI181" s="223">
        <f>IF(N181="nulová",J181,0)</f>
        <v>0</v>
      </c>
      <c r="BJ181" s="19" t="s">
        <v>83</v>
      </c>
      <c r="BK181" s="223">
        <f>ROUND(I181*H181,2)</f>
        <v>0</v>
      </c>
      <c r="BL181" s="19" t="s">
        <v>117</v>
      </c>
      <c r="BM181" s="222" t="s">
        <v>285</v>
      </c>
    </row>
    <row r="182" spans="1:51" s="14" customFormat="1" ht="12">
      <c r="A182" s="14"/>
      <c r="B182" s="252"/>
      <c r="C182" s="253"/>
      <c r="D182" s="238" t="s">
        <v>156</v>
      </c>
      <c r="E182" s="254" t="s">
        <v>19</v>
      </c>
      <c r="F182" s="255" t="s">
        <v>286</v>
      </c>
      <c r="G182" s="253"/>
      <c r="H182" s="256">
        <v>37.6</v>
      </c>
      <c r="I182" s="257"/>
      <c r="J182" s="253"/>
      <c r="K182" s="253"/>
      <c r="L182" s="258"/>
      <c r="M182" s="259"/>
      <c r="N182" s="260"/>
      <c r="O182" s="260"/>
      <c r="P182" s="260"/>
      <c r="Q182" s="260"/>
      <c r="R182" s="260"/>
      <c r="S182" s="260"/>
      <c r="T182" s="261"/>
      <c r="U182" s="14"/>
      <c r="V182" s="14"/>
      <c r="W182" s="14"/>
      <c r="X182" s="14"/>
      <c r="Y182" s="14"/>
      <c r="Z182" s="14"/>
      <c r="AA182" s="14"/>
      <c r="AB182" s="14"/>
      <c r="AC182" s="14"/>
      <c r="AD182" s="14"/>
      <c r="AE182" s="14"/>
      <c r="AT182" s="262" t="s">
        <v>156</v>
      </c>
      <c r="AU182" s="262" t="s">
        <v>85</v>
      </c>
      <c r="AV182" s="14" t="s">
        <v>85</v>
      </c>
      <c r="AW182" s="14" t="s">
        <v>37</v>
      </c>
      <c r="AX182" s="14" t="s">
        <v>83</v>
      </c>
      <c r="AY182" s="262" t="s">
        <v>112</v>
      </c>
    </row>
    <row r="183" spans="1:51" s="14" customFormat="1" ht="12">
      <c r="A183" s="14"/>
      <c r="B183" s="252"/>
      <c r="C183" s="253"/>
      <c r="D183" s="238" t="s">
        <v>156</v>
      </c>
      <c r="E183" s="253"/>
      <c r="F183" s="255" t="s">
        <v>287</v>
      </c>
      <c r="G183" s="253"/>
      <c r="H183" s="256">
        <v>38.352</v>
      </c>
      <c r="I183" s="257"/>
      <c r="J183" s="253"/>
      <c r="K183" s="253"/>
      <c r="L183" s="258"/>
      <c r="M183" s="259"/>
      <c r="N183" s="260"/>
      <c r="O183" s="260"/>
      <c r="P183" s="260"/>
      <c r="Q183" s="260"/>
      <c r="R183" s="260"/>
      <c r="S183" s="260"/>
      <c r="T183" s="261"/>
      <c r="U183" s="14"/>
      <c r="V183" s="14"/>
      <c r="W183" s="14"/>
      <c r="X183" s="14"/>
      <c r="Y183" s="14"/>
      <c r="Z183" s="14"/>
      <c r="AA183" s="14"/>
      <c r="AB183" s="14"/>
      <c r="AC183" s="14"/>
      <c r="AD183" s="14"/>
      <c r="AE183" s="14"/>
      <c r="AT183" s="262" t="s">
        <v>156</v>
      </c>
      <c r="AU183" s="262" t="s">
        <v>85</v>
      </c>
      <c r="AV183" s="14" t="s">
        <v>85</v>
      </c>
      <c r="AW183" s="14" t="s">
        <v>4</v>
      </c>
      <c r="AX183" s="14" t="s">
        <v>83</v>
      </c>
      <c r="AY183" s="262" t="s">
        <v>112</v>
      </c>
    </row>
    <row r="184" spans="1:65" s="2" customFormat="1" ht="33" customHeight="1">
      <c r="A184" s="40"/>
      <c r="B184" s="41"/>
      <c r="C184" s="211" t="s">
        <v>288</v>
      </c>
      <c r="D184" s="211" t="s">
        <v>113</v>
      </c>
      <c r="E184" s="212" t="s">
        <v>289</v>
      </c>
      <c r="F184" s="213" t="s">
        <v>290</v>
      </c>
      <c r="G184" s="214" t="s">
        <v>151</v>
      </c>
      <c r="H184" s="215">
        <v>504</v>
      </c>
      <c r="I184" s="216"/>
      <c r="J184" s="217">
        <f>ROUND(I184*H184,2)</f>
        <v>0</v>
      </c>
      <c r="K184" s="213" t="s">
        <v>152</v>
      </c>
      <c r="L184" s="46"/>
      <c r="M184" s="218" t="s">
        <v>19</v>
      </c>
      <c r="N184" s="219" t="s">
        <v>46</v>
      </c>
      <c r="O184" s="86"/>
      <c r="P184" s="220">
        <f>O184*H184</f>
        <v>0</v>
      </c>
      <c r="Q184" s="220">
        <v>0.08425</v>
      </c>
      <c r="R184" s="220">
        <f>Q184*H184</f>
        <v>42.462</v>
      </c>
      <c r="S184" s="220">
        <v>0</v>
      </c>
      <c r="T184" s="221">
        <f>S184*H184</f>
        <v>0</v>
      </c>
      <c r="U184" s="40"/>
      <c r="V184" s="40"/>
      <c r="W184" s="40"/>
      <c r="X184" s="40"/>
      <c r="Y184" s="40"/>
      <c r="Z184" s="40"/>
      <c r="AA184" s="40"/>
      <c r="AB184" s="40"/>
      <c r="AC184" s="40"/>
      <c r="AD184" s="40"/>
      <c r="AE184" s="40"/>
      <c r="AR184" s="222" t="s">
        <v>117</v>
      </c>
      <c r="AT184" s="222" t="s">
        <v>113</v>
      </c>
      <c r="AU184" s="222" t="s">
        <v>85</v>
      </c>
      <c r="AY184" s="19" t="s">
        <v>112</v>
      </c>
      <c r="BE184" s="223">
        <f>IF(N184="základní",J184,0)</f>
        <v>0</v>
      </c>
      <c r="BF184" s="223">
        <f>IF(N184="snížená",J184,0)</f>
        <v>0</v>
      </c>
      <c r="BG184" s="223">
        <f>IF(N184="zákl. přenesená",J184,0)</f>
        <v>0</v>
      </c>
      <c r="BH184" s="223">
        <f>IF(N184="sníž. přenesená",J184,0)</f>
        <v>0</v>
      </c>
      <c r="BI184" s="223">
        <f>IF(N184="nulová",J184,0)</f>
        <v>0</v>
      </c>
      <c r="BJ184" s="19" t="s">
        <v>83</v>
      </c>
      <c r="BK184" s="223">
        <f>ROUND(I184*H184,2)</f>
        <v>0</v>
      </c>
      <c r="BL184" s="19" t="s">
        <v>117</v>
      </c>
      <c r="BM184" s="222" t="s">
        <v>291</v>
      </c>
    </row>
    <row r="185" spans="1:47" s="2" customFormat="1" ht="12">
      <c r="A185" s="40"/>
      <c r="B185" s="41"/>
      <c r="C185" s="42"/>
      <c r="D185" s="238" t="s">
        <v>154</v>
      </c>
      <c r="E185" s="42"/>
      <c r="F185" s="239" t="s">
        <v>292</v>
      </c>
      <c r="G185" s="42"/>
      <c r="H185" s="42"/>
      <c r="I185" s="138"/>
      <c r="J185" s="42"/>
      <c r="K185" s="42"/>
      <c r="L185" s="46"/>
      <c r="M185" s="240"/>
      <c r="N185" s="241"/>
      <c r="O185" s="86"/>
      <c r="P185" s="86"/>
      <c r="Q185" s="86"/>
      <c r="R185" s="86"/>
      <c r="S185" s="86"/>
      <c r="T185" s="87"/>
      <c r="U185" s="40"/>
      <c r="V185" s="40"/>
      <c r="W185" s="40"/>
      <c r="X185" s="40"/>
      <c r="Y185" s="40"/>
      <c r="Z185" s="40"/>
      <c r="AA185" s="40"/>
      <c r="AB185" s="40"/>
      <c r="AC185" s="40"/>
      <c r="AD185" s="40"/>
      <c r="AE185" s="40"/>
      <c r="AT185" s="19" t="s">
        <v>154</v>
      </c>
      <c r="AU185" s="19" t="s">
        <v>85</v>
      </c>
    </row>
    <row r="186" spans="1:51" s="13" customFormat="1" ht="12">
      <c r="A186" s="13"/>
      <c r="B186" s="242"/>
      <c r="C186" s="243"/>
      <c r="D186" s="238" t="s">
        <v>156</v>
      </c>
      <c r="E186" s="244" t="s">
        <v>19</v>
      </c>
      <c r="F186" s="245" t="s">
        <v>293</v>
      </c>
      <c r="G186" s="243"/>
      <c r="H186" s="244" t="s">
        <v>19</v>
      </c>
      <c r="I186" s="246"/>
      <c r="J186" s="243"/>
      <c r="K186" s="243"/>
      <c r="L186" s="247"/>
      <c r="M186" s="248"/>
      <c r="N186" s="249"/>
      <c r="O186" s="249"/>
      <c r="P186" s="249"/>
      <c r="Q186" s="249"/>
      <c r="R186" s="249"/>
      <c r="S186" s="249"/>
      <c r="T186" s="250"/>
      <c r="U186" s="13"/>
      <c r="V186" s="13"/>
      <c r="W186" s="13"/>
      <c r="X186" s="13"/>
      <c r="Y186" s="13"/>
      <c r="Z186" s="13"/>
      <c r="AA186" s="13"/>
      <c r="AB186" s="13"/>
      <c r="AC186" s="13"/>
      <c r="AD186" s="13"/>
      <c r="AE186" s="13"/>
      <c r="AT186" s="251" t="s">
        <v>156</v>
      </c>
      <c r="AU186" s="251" t="s">
        <v>85</v>
      </c>
      <c r="AV186" s="13" t="s">
        <v>83</v>
      </c>
      <c r="AW186" s="13" t="s">
        <v>37</v>
      </c>
      <c r="AX186" s="13" t="s">
        <v>75</v>
      </c>
      <c r="AY186" s="251" t="s">
        <v>112</v>
      </c>
    </row>
    <row r="187" spans="1:51" s="14" customFormat="1" ht="12">
      <c r="A187" s="14"/>
      <c r="B187" s="252"/>
      <c r="C187" s="253"/>
      <c r="D187" s="238" t="s">
        <v>156</v>
      </c>
      <c r="E187" s="254" t="s">
        <v>19</v>
      </c>
      <c r="F187" s="255" t="s">
        <v>294</v>
      </c>
      <c r="G187" s="253"/>
      <c r="H187" s="256">
        <v>487.8</v>
      </c>
      <c r="I187" s="257"/>
      <c r="J187" s="253"/>
      <c r="K187" s="253"/>
      <c r="L187" s="258"/>
      <c r="M187" s="259"/>
      <c r="N187" s="260"/>
      <c r="O187" s="260"/>
      <c r="P187" s="260"/>
      <c r="Q187" s="260"/>
      <c r="R187" s="260"/>
      <c r="S187" s="260"/>
      <c r="T187" s="261"/>
      <c r="U187" s="14"/>
      <c r="V187" s="14"/>
      <c r="W187" s="14"/>
      <c r="X187" s="14"/>
      <c r="Y187" s="14"/>
      <c r="Z187" s="14"/>
      <c r="AA187" s="14"/>
      <c r="AB187" s="14"/>
      <c r="AC187" s="14"/>
      <c r="AD187" s="14"/>
      <c r="AE187" s="14"/>
      <c r="AT187" s="262" t="s">
        <v>156</v>
      </c>
      <c r="AU187" s="262" t="s">
        <v>85</v>
      </c>
      <c r="AV187" s="14" t="s">
        <v>85</v>
      </c>
      <c r="AW187" s="14" t="s">
        <v>37</v>
      </c>
      <c r="AX187" s="14" t="s">
        <v>75</v>
      </c>
      <c r="AY187" s="262" t="s">
        <v>112</v>
      </c>
    </row>
    <row r="188" spans="1:51" s="14" customFormat="1" ht="12">
      <c r="A188" s="14"/>
      <c r="B188" s="252"/>
      <c r="C188" s="253"/>
      <c r="D188" s="238" t="s">
        <v>156</v>
      </c>
      <c r="E188" s="254" t="s">
        <v>19</v>
      </c>
      <c r="F188" s="255" t="s">
        <v>295</v>
      </c>
      <c r="G188" s="253"/>
      <c r="H188" s="256">
        <v>16.2</v>
      </c>
      <c r="I188" s="257"/>
      <c r="J188" s="253"/>
      <c r="K188" s="253"/>
      <c r="L188" s="258"/>
      <c r="M188" s="259"/>
      <c r="N188" s="260"/>
      <c r="O188" s="260"/>
      <c r="P188" s="260"/>
      <c r="Q188" s="260"/>
      <c r="R188" s="260"/>
      <c r="S188" s="260"/>
      <c r="T188" s="261"/>
      <c r="U188" s="14"/>
      <c r="V188" s="14"/>
      <c r="W188" s="14"/>
      <c r="X188" s="14"/>
      <c r="Y188" s="14"/>
      <c r="Z188" s="14"/>
      <c r="AA188" s="14"/>
      <c r="AB188" s="14"/>
      <c r="AC188" s="14"/>
      <c r="AD188" s="14"/>
      <c r="AE188" s="14"/>
      <c r="AT188" s="262" t="s">
        <v>156</v>
      </c>
      <c r="AU188" s="262" t="s">
        <v>85</v>
      </c>
      <c r="AV188" s="14" t="s">
        <v>85</v>
      </c>
      <c r="AW188" s="14" t="s">
        <v>37</v>
      </c>
      <c r="AX188" s="14" t="s">
        <v>75</v>
      </c>
      <c r="AY188" s="262" t="s">
        <v>112</v>
      </c>
    </row>
    <row r="189" spans="1:51" s="16" customFormat="1" ht="12">
      <c r="A189" s="16"/>
      <c r="B189" s="274"/>
      <c r="C189" s="275"/>
      <c r="D189" s="238" t="s">
        <v>156</v>
      </c>
      <c r="E189" s="276" t="s">
        <v>19</v>
      </c>
      <c r="F189" s="277" t="s">
        <v>208</v>
      </c>
      <c r="G189" s="275"/>
      <c r="H189" s="278">
        <v>504</v>
      </c>
      <c r="I189" s="279"/>
      <c r="J189" s="275"/>
      <c r="K189" s="275"/>
      <c r="L189" s="280"/>
      <c r="M189" s="281"/>
      <c r="N189" s="282"/>
      <c r="O189" s="282"/>
      <c r="P189" s="282"/>
      <c r="Q189" s="282"/>
      <c r="R189" s="282"/>
      <c r="S189" s="282"/>
      <c r="T189" s="283"/>
      <c r="U189" s="16"/>
      <c r="V189" s="16"/>
      <c r="W189" s="16"/>
      <c r="X189" s="16"/>
      <c r="Y189" s="16"/>
      <c r="Z189" s="16"/>
      <c r="AA189" s="16"/>
      <c r="AB189" s="16"/>
      <c r="AC189" s="16"/>
      <c r="AD189" s="16"/>
      <c r="AE189" s="16"/>
      <c r="AT189" s="284" t="s">
        <v>156</v>
      </c>
      <c r="AU189" s="284" t="s">
        <v>85</v>
      </c>
      <c r="AV189" s="16" t="s">
        <v>117</v>
      </c>
      <c r="AW189" s="16" t="s">
        <v>37</v>
      </c>
      <c r="AX189" s="16" t="s">
        <v>83</v>
      </c>
      <c r="AY189" s="284" t="s">
        <v>112</v>
      </c>
    </row>
    <row r="190" spans="1:65" s="2" customFormat="1" ht="16.5" customHeight="1">
      <c r="A190" s="40"/>
      <c r="B190" s="41"/>
      <c r="C190" s="285" t="s">
        <v>296</v>
      </c>
      <c r="D190" s="285" t="s">
        <v>242</v>
      </c>
      <c r="E190" s="286" t="s">
        <v>297</v>
      </c>
      <c r="F190" s="287" t="s">
        <v>298</v>
      </c>
      <c r="G190" s="288" t="s">
        <v>151</v>
      </c>
      <c r="H190" s="289">
        <v>16.524</v>
      </c>
      <c r="I190" s="290"/>
      <c r="J190" s="291">
        <f>ROUND(I190*H190,2)</f>
        <v>0</v>
      </c>
      <c r="K190" s="287" t="s">
        <v>152</v>
      </c>
      <c r="L190" s="292"/>
      <c r="M190" s="293" t="s">
        <v>19</v>
      </c>
      <c r="N190" s="294" t="s">
        <v>46</v>
      </c>
      <c r="O190" s="86"/>
      <c r="P190" s="220">
        <f>O190*H190</f>
        <v>0</v>
      </c>
      <c r="Q190" s="220">
        <v>0.131</v>
      </c>
      <c r="R190" s="220">
        <f>Q190*H190</f>
        <v>2.164644</v>
      </c>
      <c r="S190" s="220">
        <v>0</v>
      </c>
      <c r="T190" s="221">
        <f>S190*H190</f>
        <v>0</v>
      </c>
      <c r="U190" s="40"/>
      <c r="V190" s="40"/>
      <c r="W190" s="40"/>
      <c r="X190" s="40"/>
      <c r="Y190" s="40"/>
      <c r="Z190" s="40"/>
      <c r="AA190" s="40"/>
      <c r="AB190" s="40"/>
      <c r="AC190" s="40"/>
      <c r="AD190" s="40"/>
      <c r="AE190" s="40"/>
      <c r="AR190" s="222" t="s">
        <v>191</v>
      </c>
      <c r="AT190" s="222" t="s">
        <v>242</v>
      </c>
      <c r="AU190" s="222" t="s">
        <v>85</v>
      </c>
      <c r="AY190" s="19" t="s">
        <v>112</v>
      </c>
      <c r="BE190" s="223">
        <f>IF(N190="základní",J190,0)</f>
        <v>0</v>
      </c>
      <c r="BF190" s="223">
        <f>IF(N190="snížená",J190,0)</f>
        <v>0</v>
      </c>
      <c r="BG190" s="223">
        <f>IF(N190="zákl. přenesená",J190,0)</f>
        <v>0</v>
      </c>
      <c r="BH190" s="223">
        <f>IF(N190="sníž. přenesená",J190,0)</f>
        <v>0</v>
      </c>
      <c r="BI190" s="223">
        <f>IF(N190="nulová",J190,0)</f>
        <v>0</v>
      </c>
      <c r="BJ190" s="19" t="s">
        <v>83</v>
      </c>
      <c r="BK190" s="223">
        <f>ROUND(I190*H190,2)</f>
        <v>0</v>
      </c>
      <c r="BL190" s="19" t="s">
        <v>117</v>
      </c>
      <c r="BM190" s="222" t="s">
        <v>299</v>
      </c>
    </row>
    <row r="191" spans="1:51" s="13" customFormat="1" ht="12">
      <c r="A191" s="13"/>
      <c r="B191" s="242"/>
      <c r="C191" s="243"/>
      <c r="D191" s="238" t="s">
        <v>156</v>
      </c>
      <c r="E191" s="244" t="s">
        <v>19</v>
      </c>
      <c r="F191" s="245" t="s">
        <v>293</v>
      </c>
      <c r="G191" s="243"/>
      <c r="H191" s="244" t="s">
        <v>19</v>
      </c>
      <c r="I191" s="246"/>
      <c r="J191" s="243"/>
      <c r="K191" s="243"/>
      <c r="L191" s="247"/>
      <c r="M191" s="248"/>
      <c r="N191" s="249"/>
      <c r="O191" s="249"/>
      <c r="P191" s="249"/>
      <c r="Q191" s="249"/>
      <c r="R191" s="249"/>
      <c r="S191" s="249"/>
      <c r="T191" s="250"/>
      <c r="U191" s="13"/>
      <c r="V191" s="13"/>
      <c r="W191" s="13"/>
      <c r="X191" s="13"/>
      <c r="Y191" s="13"/>
      <c r="Z191" s="13"/>
      <c r="AA191" s="13"/>
      <c r="AB191" s="13"/>
      <c r="AC191" s="13"/>
      <c r="AD191" s="13"/>
      <c r="AE191" s="13"/>
      <c r="AT191" s="251" t="s">
        <v>156</v>
      </c>
      <c r="AU191" s="251" t="s">
        <v>85</v>
      </c>
      <c r="AV191" s="13" t="s">
        <v>83</v>
      </c>
      <c r="AW191" s="13" t="s">
        <v>37</v>
      </c>
      <c r="AX191" s="13" t="s">
        <v>75</v>
      </c>
      <c r="AY191" s="251" t="s">
        <v>112</v>
      </c>
    </row>
    <row r="192" spans="1:51" s="14" customFormat="1" ht="12">
      <c r="A192" s="14"/>
      <c r="B192" s="252"/>
      <c r="C192" s="253"/>
      <c r="D192" s="238" t="s">
        <v>156</v>
      </c>
      <c r="E192" s="254" t="s">
        <v>19</v>
      </c>
      <c r="F192" s="255" t="s">
        <v>295</v>
      </c>
      <c r="G192" s="253"/>
      <c r="H192" s="256">
        <v>16.2</v>
      </c>
      <c r="I192" s="257"/>
      <c r="J192" s="253"/>
      <c r="K192" s="253"/>
      <c r="L192" s="258"/>
      <c r="M192" s="259"/>
      <c r="N192" s="260"/>
      <c r="O192" s="260"/>
      <c r="P192" s="260"/>
      <c r="Q192" s="260"/>
      <c r="R192" s="260"/>
      <c r="S192" s="260"/>
      <c r="T192" s="261"/>
      <c r="U192" s="14"/>
      <c r="V192" s="14"/>
      <c r="W192" s="14"/>
      <c r="X192" s="14"/>
      <c r="Y192" s="14"/>
      <c r="Z192" s="14"/>
      <c r="AA192" s="14"/>
      <c r="AB192" s="14"/>
      <c r="AC192" s="14"/>
      <c r="AD192" s="14"/>
      <c r="AE192" s="14"/>
      <c r="AT192" s="262" t="s">
        <v>156</v>
      </c>
      <c r="AU192" s="262" t="s">
        <v>85</v>
      </c>
      <c r="AV192" s="14" t="s">
        <v>85</v>
      </c>
      <c r="AW192" s="14" t="s">
        <v>37</v>
      </c>
      <c r="AX192" s="14" t="s">
        <v>75</v>
      </c>
      <c r="AY192" s="262" t="s">
        <v>112</v>
      </c>
    </row>
    <row r="193" spans="1:51" s="15" customFormat="1" ht="12">
      <c r="A193" s="15"/>
      <c r="B193" s="263"/>
      <c r="C193" s="264"/>
      <c r="D193" s="238" t="s">
        <v>156</v>
      </c>
      <c r="E193" s="265" t="s">
        <v>19</v>
      </c>
      <c r="F193" s="266" t="s">
        <v>205</v>
      </c>
      <c r="G193" s="264"/>
      <c r="H193" s="267">
        <v>16.2</v>
      </c>
      <c r="I193" s="268"/>
      <c r="J193" s="264"/>
      <c r="K193" s="264"/>
      <c r="L193" s="269"/>
      <c r="M193" s="270"/>
      <c r="N193" s="271"/>
      <c r="O193" s="271"/>
      <c r="P193" s="271"/>
      <c r="Q193" s="271"/>
      <c r="R193" s="271"/>
      <c r="S193" s="271"/>
      <c r="T193" s="272"/>
      <c r="U193" s="15"/>
      <c r="V193" s="15"/>
      <c r="W193" s="15"/>
      <c r="X193" s="15"/>
      <c r="Y193" s="15"/>
      <c r="Z193" s="15"/>
      <c r="AA193" s="15"/>
      <c r="AB193" s="15"/>
      <c r="AC193" s="15"/>
      <c r="AD193" s="15"/>
      <c r="AE193" s="15"/>
      <c r="AT193" s="273" t="s">
        <v>156</v>
      </c>
      <c r="AU193" s="273" t="s">
        <v>85</v>
      </c>
      <c r="AV193" s="15" t="s">
        <v>122</v>
      </c>
      <c r="AW193" s="15" t="s">
        <v>37</v>
      </c>
      <c r="AX193" s="15" t="s">
        <v>75</v>
      </c>
      <c r="AY193" s="273" t="s">
        <v>112</v>
      </c>
    </row>
    <row r="194" spans="1:51" s="14" customFormat="1" ht="12">
      <c r="A194" s="14"/>
      <c r="B194" s="252"/>
      <c r="C194" s="253"/>
      <c r="D194" s="238" t="s">
        <v>156</v>
      </c>
      <c r="E194" s="254" t="s">
        <v>19</v>
      </c>
      <c r="F194" s="255" t="s">
        <v>300</v>
      </c>
      <c r="G194" s="253"/>
      <c r="H194" s="256">
        <v>16.524</v>
      </c>
      <c r="I194" s="257"/>
      <c r="J194" s="253"/>
      <c r="K194" s="253"/>
      <c r="L194" s="258"/>
      <c r="M194" s="259"/>
      <c r="N194" s="260"/>
      <c r="O194" s="260"/>
      <c r="P194" s="260"/>
      <c r="Q194" s="260"/>
      <c r="R194" s="260"/>
      <c r="S194" s="260"/>
      <c r="T194" s="261"/>
      <c r="U194" s="14"/>
      <c r="V194" s="14"/>
      <c r="W194" s="14"/>
      <c r="X194" s="14"/>
      <c r="Y194" s="14"/>
      <c r="Z194" s="14"/>
      <c r="AA194" s="14"/>
      <c r="AB194" s="14"/>
      <c r="AC194" s="14"/>
      <c r="AD194" s="14"/>
      <c r="AE194" s="14"/>
      <c r="AT194" s="262" t="s">
        <v>156</v>
      </c>
      <c r="AU194" s="262" t="s">
        <v>85</v>
      </c>
      <c r="AV194" s="14" t="s">
        <v>85</v>
      </c>
      <c r="AW194" s="14" t="s">
        <v>37</v>
      </c>
      <c r="AX194" s="14" t="s">
        <v>83</v>
      </c>
      <c r="AY194" s="262" t="s">
        <v>112</v>
      </c>
    </row>
    <row r="195" spans="1:65" s="2" customFormat="1" ht="16.5" customHeight="1">
      <c r="A195" s="40"/>
      <c r="B195" s="41"/>
      <c r="C195" s="285" t="s">
        <v>301</v>
      </c>
      <c r="D195" s="285" t="s">
        <v>242</v>
      </c>
      <c r="E195" s="286" t="s">
        <v>302</v>
      </c>
      <c r="F195" s="287" t="s">
        <v>303</v>
      </c>
      <c r="G195" s="288" t="s">
        <v>151</v>
      </c>
      <c r="H195" s="289">
        <v>497.556</v>
      </c>
      <c r="I195" s="290"/>
      <c r="J195" s="291">
        <f>ROUND(I195*H195,2)</f>
        <v>0</v>
      </c>
      <c r="K195" s="287" t="s">
        <v>152</v>
      </c>
      <c r="L195" s="292"/>
      <c r="M195" s="293" t="s">
        <v>19</v>
      </c>
      <c r="N195" s="294" t="s">
        <v>46</v>
      </c>
      <c r="O195" s="86"/>
      <c r="P195" s="220">
        <f>O195*H195</f>
        <v>0</v>
      </c>
      <c r="Q195" s="220">
        <v>0.131</v>
      </c>
      <c r="R195" s="220">
        <f>Q195*H195</f>
        <v>65.179836</v>
      </c>
      <c r="S195" s="220">
        <v>0</v>
      </c>
      <c r="T195" s="221">
        <f>S195*H195</f>
        <v>0</v>
      </c>
      <c r="U195" s="40"/>
      <c r="V195" s="40"/>
      <c r="W195" s="40"/>
      <c r="X195" s="40"/>
      <c r="Y195" s="40"/>
      <c r="Z195" s="40"/>
      <c r="AA195" s="40"/>
      <c r="AB195" s="40"/>
      <c r="AC195" s="40"/>
      <c r="AD195" s="40"/>
      <c r="AE195" s="40"/>
      <c r="AR195" s="222" t="s">
        <v>191</v>
      </c>
      <c r="AT195" s="222" t="s">
        <v>242</v>
      </c>
      <c r="AU195" s="222" t="s">
        <v>85</v>
      </c>
      <c r="AY195" s="19" t="s">
        <v>112</v>
      </c>
      <c r="BE195" s="223">
        <f>IF(N195="základní",J195,0)</f>
        <v>0</v>
      </c>
      <c r="BF195" s="223">
        <f>IF(N195="snížená",J195,0)</f>
        <v>0</v>
      </c>
      <c r="BG195" s="223">
        <f>IF(N195="zákl. přenesená",J195,0)</f>
        <v>0</v>
      </c>
      <c r="BH195" s="223">
        <f>IF(N195="sníž. přenesená",J195,0)</f>
        <v>0</v>
      </c>
      <c r="BI195" s="223">
        <f>IF(N195="nulová",J195,0)</f>
        <v>0</v>
      </c>
      <c r="BJ195" s="19" t="s">
        <v>83</v>
      </c>
      <c r="BK195" s="223">
        <f>ROUND(I195*H195,2)</f>
        <v>0</v>
      </c>
      <c r="BL195" s="19" t="s">
        <v>117</v>
      </c>
      <c r="BM195" s="222" t="s">
        <v>304</v>
      </c>
    </row>
    <row r="196" spans="1:51" s="13" customFormat="1" ht="12">
      <c r="A196" s="13"/>
      <c r="B196" s="242"/>
      <c r="C196" s="243"/>
      <c r="D196" s="238" t="s">
        <v>156</v>
      </c>
      <c r="E196" s="244" t="s">
        <v>19</v>
      </c>
      <c r="F196" s="245" t="s">
        <v>293</v>
      </c>
      <c r="G196" s="243"/>
      <c r="H196" s="244" t="s">
        <v>19</v>
      </c>
      <c r="I196" s="246"/>
      <c r="J196" s="243"/>
      <c r="K196" s="243"/>
      <c r="L196" s="247"/>
      <c r="M196" s="248"/>
      <c r="N196" s="249"/>
      <c r="O196" s="249"/>
      <c r="P196" s="249"/>
      <c r="Q196" s="249"/>
      <c r="R196" s="249"/>
      <c r="S196" s="249"/>
      <c r="T196" s="250"/>
      <c r="U196" s="13"/>
      <c r="V196" s="13"/>
      <c r="W196" s="13"/>
      <c r="X196" s="13"/>
      <c r="Y196" s="13"/>
      <c r="Z196" s="13"/>
      <c r="AA196" s="13"/>
      <c r="AB196" s="13"/>
      <c r="AC196" s="13"/>
      <c r="AD196" s="13"/>
      <c r="AE196" s="13"/>
      <c r="AT196" s="251" t="s">
        <v>156</v>
      </c>
      <c r="AU196" s="251" t="s">
        <v>85</v>
      </c>
      <c r="AV196" s="13" t="s">
        <v>83</v>
      </c>
      <c r="AW196" s="13" t="s">
        <v>37</v>
      </c>
      <c r="AX196" s="13" t="s">
        <v>75</v>
      </c>
      <c r="AY196" s="251" t="s">
        <v>112</v>
      </c>
    </row>
    <row r="197" spans="1:51" s="14" customFormat="1" ht="12">
      <c r="A197" s="14"/>
      <c r="B197" s="252"/>
      <c r="C197" s="253"/>
      <c r="D197" s="238" t="s">
        <v>156</v>
      </c>
      <c r="E197" s="254" t="s">
        <v>19</v>
      </c>
      <c r="F197" s="255" t="s">
        <v>294</v>
      </c>
      <c r="G197" s="253"/>
      <c r="H197" s="256">
        <v>487.8</v>
      </c>
      <c r="I197" s="257"/>
      <c r="J197" s="253"/>
      <c r="K197" s="253"/>
      <c r="L197" s="258"/>
      <c r="M197" s="259"/>
      <c r="N197" s="260"/>
      <c r="O197" s="260"/>
      <c r="P197" s="260"/>
      <c r="Q197" s="260"/>
      <c r="R197" s="260"/>
      <c r="S197" s="260"/>
      <c r="T197" s="261"/>
      <c r="U197" s="14"/>
      <c r="V197" s="14"/>
      <c r="W197" s="14"/>
      <c r="X197" s="14"/>
      <c r="Y197" s="14"/>
      <c r="Z197" s="14"/>
      <c r="AA197" s="14"/>
      <c r="AB197" s="14"/>
      <c r="AC197" s="14"/>
      <c r="AD197" s="14"/>
      <c r="AE197" s="14"/>
      <c r="AT197" s="262" t="s">
        <v>156</v>
      </c>
      <c r="AU197" s="262" t="s">
        <v>85</v>
      </c>
      <c r="AV197" s="14" t="s">
        <v>85</v>
      </c>
      <c r="AW197" s="14" t="s">
        <v>37</v>
      </c>
      <c r="AX197" s="14" t="s">
        <v>75</v>
      </c>
      <c r="AY197" s="262" t="s">
        <v>112</v>
      </c>
    </row>
    <row r="198" spans="1:51" s="15" customFormat="1" ht="12">
      <c r="A198" s="15"/>
      <c r="B198" s="263"/>
      <c r="C198" s="264"/>
      <c r="D198" s="238" t="s">
        <v>156</v>
      </c>
      <c r="E198" s="265" t="s">
        <v>19</v>
      </c>
      <c r="F198" s="266" t="s">
        <v>205</v>
      </c>
      <c r="G198" s="264"/>
      <c r="H198" s="267">
        <v>487.8</v>
      </c>
      <c r="I198" s="268"/>
      <c r="J198" s="264"/>
      <c r="K198" s="264"/>
      <c r="L198" s="269"/>
      <c r="M198" s="270"/>
      <c r="N198" s="271"/>
      <c r="O198" s="271"/>
      <c r="P198" s="271"/>
      <c r="Q198" s="271"/>
      <c r="R198" s="271"/>
      <c r="S198" s="271"/>
      <c r="T198" s="272"/>
      <c r="U198" s="15"/>
      <c r="V198" s="15"/>
      <c r="W198" s="15"/>
      <c r="X198" s="15"/>
      <c r="Y198" s="15"/>
      <c r="Z198" s="15"/>
      <c r="AA198" s="15"/>
      <c r="AB198" s="15"/>
      <c r="AC198" s="15"/>
      <c r="AD198" s="15"/>
      <c r="AE198" s="15"/>
      <c r="AT198" s="273" t="s">
        <v>156</v>
      </c>
      <c r="AU198" s="273" t="s">
        <v>85</v>
      </c>
      <c r="AV198" s="15" t="s">
        <v>122</v>
      </c>
      <c r="AW198" s="15" t="s">
        <v>37</v>
      </c>
      <c r="AX198" s="15" t="s">
        <v>75</v>
      </c>
      <c r="AY198" s="273" t="s">
        <v>112</v>
      </c>
    </row>
    <row r="199" spans="1:51" s="14" customFormat="1" ht="12">
      <c r="A199" s="14"/>
      <c r="B199" s="252"/>
      <c r="C199" s="253"/>
      <c r="D199" s="238" t="s">
        <v>156</v>
      </c>
      <c r="E199" s="254" t="s">
        <v>19</v>
      </c>
      <c r="F199" s="255" t="s">
        <v>305</v>
      </c>
      <c r="G199" s="253"/>
      <c r="H199" s="256">
        <v>497.556</v>
      </c>
      <c r="I199" s="257"/>
      <c r="J199" s="253"/>
      <c r="K199" s="253"/>
      <c r="L199" s="258"/>
      <c r="M199" s="259"/>
      <c r="N199" s="260"/>
      <c r="O199" s="260"/>
      <c r="P199" s="260"/>
      <c r="Q199" s="260"/>
      <c r="R199" s="260"/>
      <c r="S199" s="260"/>
      <c r="T199" s="261"/>
      <c r="U199" s="14"/>
      <c r="V199" s="14"/>
      <c r="W199" s="14"/>
      <c r="X199" s="14"/>
      <c r="Y199" s="14"/>
      <c r="Z199" s="14"/>
      <c r="AA199" s="14"/>
      <c r="AB199" s="14"/>
      <c r="AC199" s="14"/>
      <c r="AD199" s="14"/>
      <c r="AE199" s="14"/>
      <c r="AT199" s="262" t="s">
        <v>156</v>
      </c>
      <c r="AU199" s="262" t="s">
        <v>85</v>
      </c>
      <c r="AV199" s="14" t="s">
        <v>85</v>
      </c>
      <c r="AW199" s="14" t="s">
        <v>37</v>
      </c>
      <c r="AX199" s="14" t="s">
        <v>83</v>
      </c>
      <c r="AY199" s="262" t="s">
        <v>112</v>
      </c>
    </row>
    <row r="200" spans="1:65" s="2" customFormat="1" ht="33" customHeight="1">
      <c r="A200" s="40"/>
      <c r="B200" s="41"/>
      <c r="C200" s="211" t="s">
        <v>306</v>
      </c>
      <c r="D200" s="211" t="s">
        <v>113</v>
      </c>
      <c r="E200" s="212" t="s">
        <v>307</v>
      </c>
      <c r="F200" s="213" t="s">
        <v>308</v>
      </c>
      <c r="G200" s="214" t="s">
        <v>151</v>
      </c>
      <c r="H200" s="215">
        <v>192</v>
      </c>
      <c r="I200" s="216"/>
      <c r="J200" s="217">
        <f>ROUND(I200*H200,2)</f>
        <v>0</v>
      </c>
      <c r="K200" s="213" t="s">
        <v>152</v>
      </c>
      <c r="L200" s="46"/>
      <c r="M200" s="218" t="s">
        <v>19</v>
      </c>
      <c r="N200" s="219" t="s">
        <v>46</v>
      </c>
      <c r="O200" s="86"/>
      <c r="P200" s="220">
        <f>O200*H200</f>
        <v>0</v>
      </c>
      <c r="Q200" s="220">
        <v>0.08565</v>
      </c>
      <c r="R200" s="220">
        <f>Q200*H200</f>
        <v>16.4448</v>
      </c>
      <c r="S200" s="220">
        <v>0</v>
      </c>
      <c r="T200" s="221">
        <f>S200*H200</f>
        <v>0</v>
      </c>
      <c r="U200" s="40"/>
      <c r="V200" s="40"/>
      <c r="W200" s="40"/>
      <c r="X200" s="40"/>
      <c r="Y200" s="40"/>
      <c r="Z200" s="40"/>
      <c r="AA200" s="40"/>
      <c r="AB200" s="40"/>
      <c r="AC200" s="40"/>
      <c r="AD200" s="40"/>
      <c r="AE200" s="40"/>
      <c r="AR200" s="222" t="s">
        <v>117</v>
      </c>
      <c r="AT200" s="222" t="s">
        <v>113</v>
      </c>
      <c r="AU200" s="222" t="s">
        <v>85</v>
      </c>
      <c r="AY200" s="19" t="s">
        <v>112</v>
      </c>
      <c r="BE200" s="223">
        <f>IF(N200="základní",J200,0)</f>
        <v>0</v>
      </c>
      <c r="BF200" s="223">
        <f>IF(N200="snížená",J200,0)</f>
        <v>0</v>
      </c>
      <c r="BG200" s="223">
        <f>IF(N200="zákl. přenesená",J200,0)</f>
        <v>0</v>
      </c>
      <c r="BH200" s="223">
        <f>IF(N200="sníž. přenesená",J200,0)</f>
        <v>0</v>
      </c>
      <c r="BI200" s="223">
        <f>IF(N200="nulová",J200,0)</f>
        <v>0</v>
      </c>
      <c r="BJ200" s="19" t="s">
        <v>83</v>
      </c>
      <c r="BK200" s="223">
        <f>ROUND(I200*H200,2)</f>
        <v>0</v>
      </c>
      <c r="BL200" s="19" t="s">
        <v>117</v>
      </c>
      <c r="BM200" s="222" t="s">
        <v>309</v>
      </c>
    </row>
    <row r="201" spans="1:47" s="2" customFormat="1" ht="12">
      <c r="A201" s="40"/>
      <c r="B201" s="41"/>
      <c r="C201" s="42"/>
      <c r="D201" s="238" t="s">
        <v>154</v>
      </c>
      <c r="E201" s="42"/>
      <c r="F201" s="239" t="s">
        <v>292</v>
      </c>
      <c r="G201" s="42"/>
      <c r="H201" s="42"/>
      <c r="I201" s="138"/>
      <c r="J201" s="42"/>
      <c r="K201" s="42"/>
      <c r="L201" s="46"/>
      <c r="M201" s="240"/>
      <c r="N201" s="241"/>
      <c r="O201" s="86"/>
      <c r="P201" s="86"/>
      <c r="Q201" s="86"/>
      <c r="R201" s="86"/>
      <c r="S201" s="86"/>
      <c r="T201" s="87"/>
      <c r="U201" s="40"/>
      <c r="V201" s="40"/>
      <c r="W201" s="40"/>
      <c r="X201" s="40"/>
      <c r="Y201" s="40"/>
      <c r="Z201" s="40"/>
      <c r="AA201" s="40"/>
      <c r="AB201" s="40"/>
      <c r="AC201" s="40"/>
      <c r="AD201" s="40"/>
      <c r="AE201" s="40"/>
      <c r="AT201" s="19" t="s">
        <v>154</v>
      </c>
      <c r="AU201" s="19" t="s">
        <v>85</v>
      </c>
    </row>
    <row r="202" spans="1:51" s="13" customFormat="1" ht="12">
      <c r="A202" s="13"/>
      <c r="B202" s="242"/>
      <c r="C202" s="243"/>
      <c r="D202" s="238" t="s">
        <v>156</v>
      </c>
      <c r="E202" s="244" t="s">
        <v>19</v>
      </c>
      <c r="F202" s="245" t="s">
        <v>182</v>
      </c>
      <c r="G202" s="243"/>
      <c r="H202" s="244" t="s">
        <v>19</v>
      </c>
      <c r="I202" s="246"/>
      <c r="J202" s="243"/>
      <c r="K202" s="243"/>
      <c r="L202" s="247"/>
      <c r="M202" s="248"/>
      <c r="N202" s="249"/>
      <c r="O202" s="249"/>
      <c r="P202" s="249"/>
      <c r="Q202" s="249"/>
      <c r="R202" s="249"/>
      <c r="S202" s="249"/>
      <c r="T202" s="250"/>
      <c r="U202" s="13"/>
      <c r="V202" s="13"/>
      <c r="W202" s="13"/>
      <c r="X202" s="13"/>
      <c r="Y202" s="13"/>
      <c r="Z202" s="13"/>
      <c r="AA202" s="13"/>
      <c r="AB202" s="13"/>
      <c r="AC202" s="13"/>
      <c r="AD202" s="13"/>
      <c r="AE202" s="13"/>
      <c r="AT202" s="251" t="s">
        <v>156</v>
      </c>
      <c r="AU202" s="251" t="s">
        <v>85</v>
      </c>
      <c r="AV202" s="13" t="s">
        <v>83</v>
      </c>
      <c r="AW202" s="13" t="s">
        <v>37</v>
      </c>
      <c r="AX202" s="13" t="s">
        <v>75</v>
      </c>
      <c r="AY202" s="251" t="s">
        <v>112</v>
      </c>
    </row>
    <row r="203" spans="1:51" s="14" customFormat="1" ht="12">
      <c r="A203" s="14"/>
      <c r="B203" s="252"/>
      <c r="C203" s="253"/>
      <c r="D203" s="238" t="s">
        <v>156</v>
      </c>
      <c r="E203" s="254" t="s">
        <v>19</v>
      </c>
      <c r="F203" s="255" t="s">
        <v>310</v>
      </c>
      <c r="G203" s="253"/>
      <c r="H203" s="256">
        <v>153</v>
      </c>
      <c r="I203" s="257"/>
      <c r="J203" s="253"/>
      <c r="K203" s="253"/>
      <c r="L203" s="258"/>
      <c r="M203" s="259"/>
      <c r="N203" s="260"/>
      <c r="O203" s="260"/>
      <c r="P203" s="260"/>
      <c r="Q203" s="260"/>
      <c r="R203" s="260"/>
      <c r="S203" s="260"/>
      <c r="T203" s="261"/>
      <c r="U203" s="14"/>
      <c r="V203" s="14"/>
      <c r="W203" s="14"/>
      <c r="X203" s="14"/>
      <c r="Y203" s="14"/>
      <c r="Z203" s="14"/>
      <c r="AA203" s="14"/>
      <c r="AB203" s="14"/>
      <c r="AC203" s="14"/>
      <c r="AD203" s="14"/>
      <c r="AE203" s="14"/>
      <c r="AT203" s="262" t="s">
        <v>156</v>
      </c>
      <c r="AU203" s="262" t="s">
        <v>85</v>
      </c>
      <c r="AV203" s="14" t="s">
        <v>85</v>
      </c>
      <c r="AW203" s="14" t="s">
        <v>37</v>
      </c>
      <c r="AX203" s="14" t="s">
        <v>75</v>
      </c>
      <c r="AY203" s="262" t="s">
        <v>112</v>
      </c>
    </row>
    <row r="204" spans="1:51" s="14" customFormat="1" ht="12">
      <c r="A204" s="14"/>
      <c r="B204" s="252"/>
      <c r="C204" s="253"/>
      <c r="D204" s="238" t="s">
        <v>156</v>
      </c>
      <c r="E204" s="254" t="s">
        <v>19</v>
      </c>
      <c r="F204" s="255" t="s">
        <v>311</v>
      </c>
      <c r="G204" s="253"/>
      <c r="H204" s="256">
        <v>39</v>
      </c>
      <c r="I204" s="257"/>
      <c r="J204" s="253"/>
      <c r="K204" s="253"/>
      <c r="L204" s="258"/>
      <c r="M204" s="259"/>
      <c r="N204" s="260"/>
      <c r="O204" s="260"/>
      <c r="P204" s="260"/>
      <c r="Q204" s="260"/>
      <c r="R204" s="260"/>
      <c r="S204" s="260"/>
      <c r="T204" s="261"/>
      <c r="U204" s="14"/>
      <c r="V204" s="14"/>
      <c r="W204" s="14"/>
      <c r="X204" s="14"/>
      <c r="Y204" s="14"/>
      <c r="Z204" s="14"/>
      <c r="AA204" s="14"/>
      <c r="AB204" s="14"/>
      <c r="AC204" s="14"/>
      <c r="AD204" s="14"/>
      <c r="AE204" s="14"/>
      <c r="AT204" s="262" t="s">
        <v>156</v>
      </c>
      <c r="AU204" s="262" t="s">
        <v>85</v>
      </c>
      <c r="AV204" s="14" t="s">
        <v>85</v>
      </c>
      <c r="AW204" s="14" t="s">
        <v>37</v>
      </c>
      <c r="AX204" s="14" t="s">
        <v>75</v>
      </c>
      <c r="AY204" s="262" t="s">
        <v>112</v>
      </c>
    </row>
    <row r="205" spans="1:51" s="16" customFormat="1" ht="12">
      <c r="A205" s="16"/>
      <c r="B205" s="274"/>
      <c r="C205" s="275"/>
      <c r="D205" s="238" t="s">
        <v>156</v>
      </c>
      <c r="E205" s="276" t="s">
        <v>19</v>
      </c>
      <c r="F205" s="277" t="s">
        <v>208</v>
      </c>
      <c r="G205" s="275"/>
      <c r="H205" s="278">
        <v>192</v>
      </c>
      <c r="I205" s="279"/>
      <c r="J205" s="275"/>
      <c r="K205" s="275"/>
      <c r="L205" s="280"/>
      <c r="M205" s="281"/>
      <c r="N205" s="282"/>
      <c r="O205" s="282"/>
      <c r="P205" s="282"/>
      <c r="Q205" s="282"/>
      <c r="R205" s="282"/>
      <c r="S205" s="282"/>
      <c r="T205" s="283"/>
      <c r="U205" s="16"/>
      <c r="V205" s="16"/>
      <c r="W205" s="16"/>
      <c r="X205" s="16"/>
      <c r="Y205" s="16"/>
      <c r="Z205" s="16"/>
      <c r="AA205" s="16"/>
      <c r="AB205" s="16"/>
      <c r="AC205" s="16"/>
      <c r="AD205" s="16"/>
      <c r="AE205" s="16"/>
      <c r="AT205" s="284" t="s">
        <v>156</v>
      </c>
      <c r="AU205" s="284" t="s">
        <v>85</v>
      </c>
      <c r="AV205" s="16" t="s">
        <v>117</v>
      </c>
      <c r="AW205" s="16" t="s">
        <v>37</v>
      </c>
      <c r="AX205" s="16" t="s">
        <v>83</v>
      </c>
      <c r="AY205" s="284" t="s">
        <v>112</v>
      </c>
    </row>
    <row r="206" spans="1:65" s="2" customFormat="1" ht="16.5" customHeight="1">
      <c r="A206" s="40"/>
      <c r="B206" s="41"/>
      <c r="C206" s="285" t="s">
        <v>312</v>
      </c>
      <c r="D206" s="285" t="s">
        <v>242</v>
      </c>
      <c r="E206" s="286" t="s">
        <v>313</v>
      </c>
      <c r="F206" s="287" t="s">
        <v>314</v>
      </c>
      <c r="G206" s="288" t="s">
        <v>151</v>
      </c>
      <c r="H206" s="289">
        <v>156.06</v>
      </c>
      <c r="I206" s="290"/>
      <c r="J206" s="291">
        <f>ROUND(I206*H206,2)</f>
        <v>0</v>
      </c>
      <c r="K206" s="287" t="s">
        <v>152</v>
      </c>
      <c r="L206" s="292"/>
      <c r="M206" s="293" t="s">
        <v>19</v>
      </c>
      <c r="N206" s="294" t="s">
        <v>46</v>
      </c>
      <c r="O206" s="86"/>
      <c r="P206" s="220">
        <f>O206*H206</f>
        <v>0</v>
      </c>
      <c r="Q206" s="220">
        <v>0.176</v>
      </c>
      <c r="R206" s="220">
        <f>Q206*H206</f>
        <v>27.466559999999998</v>
      </c>
      <c r="S206" s="220">
        <v>0</v>
      </c>
      <c r="T206" s="221">
        <f>S206*H206</f>
        <v>0</v>
      </c>
      <c r="U206" s="40"/>
      <c r="V206" s="40"/>
      <c r="W206" s="40"/>
      <c r="X206" s="40"/>
      <c r="Y206" s="40"/>
      <c r="Z206" s="40"/>
      <c r="AA206" s="40"/>
      <c r="AB206" s="40"/>
      <c r="AC206" s="40"/>
      <c r="AD206" s="40"/>
      <c r="AE206" s="40"/>
      <c r="AR206" s="222" t="s">
        <v>191</v>
      </c>
      <c r="AT206" s="222" t="s">
        <v>242</v>
      </c>
      <c r="AU206" s="222" t="s">
        <v>85</v>
      </c>
      <c r="AY206" s="19" t="s">
        <v>112</v>
      </c>
      <c r="BE206" s="223">
        <f>IF(N206="základní",J206,0)</f>
        <v>0</v>
      </c>
      <c r="BF206" s="223">
        <f>IF(N206="snížená",J206,0)</f>
        <v>0</v>
      </c>
      <c r="BG206" s="223">
        <f>IF(N206="zákl. přenesená",J206,0)</f>
        <v>0</v>
      </c>
      <c r="BH206" s="223">
        <f>IF(N206="sníž. přenesená",J206,0)</f>
        <v>0</v>
      </c>
      <c r="BI206" s="223">
        <f>IF(N206="nulová",J206,0)</f>
        <v>0</v>
      </c>
      <c r="BJ206" s="19" t="s">
        <v>83</v>
      </c>
      <c r="BK206" s="223">
        <f>ROUND(I206*H206,2)</f>
        <v>0</v>
      </c>
      <c r="BL206" s="19" t="s">
        <v>117</v>
      </c>
      <c r="BM206" s="222" t="s">
        <v>315</v>
      </c>
    </row>
    <row r="207" spans="1:51" s="14" customFormat="1" ht="12">
      <c r="A207" s="14"/>
      <c r="B207" s="252"/>
      <c r="C207" s="253"/>
      <c r="D207" s="238" t="s">
        <v>156</v>
      </c>
      <c r="E207" s="254" t="s">
        <v>19</v>
      </c>
      <c r="F207" s="255" t="s">
        <v>316</v>
      </c>
      <c r="G207" s="253"/>
      <c r="H207" s="256">
        <v>153</v>
      </c>
      <c r="I207" s="257"/>
      <c r="J207" s="253"/>
      <c r="K207" s="253"/>
      <c r="L207" s="258"/>
      <c r="M207" s="259"/>
      <c r="N207" s="260"/>
      <c r="O207" s="260"/>
      <c r="P207" s="260"/>
      <c r="Q207" s="260"/>
      <c r="R207" s="260"/>
      <c r="S207" s="260"/>
      <c r="T207" s="261"/>
      <c r="U207" s="14"/>
      <c r="V207" s="14"/>
      <c r="W207" s="14"/>
      <c r="X207" s="14"/>
      <c r="Y207" s="14"/>
      <c r="Z207" s="14"/>
      <c r="AA207" s="14"/>
      <c r="AB207" s="14"/>
      <c r="AC207" s="14"/>
      <c r="AD207" s="14"/>
      <c r="AE207" s="14"/>
      <c r="AT207" s="262" t="s">
        <v>156</v>
      </c>
      <c r="AU207" s="262" t="s">
        <v>85</v>
      </c>
      <c r="AV207" s="14" t="s">
        <v>85</v>
      </c>
      <c r="AW207" s="14" t="s">
        <v>37</v>
      </c>
      <c r="AX207" s="14" t="s">
        <v>75</v>
      </c>
      <c r="AY207" s="262" t="s">
        <v>112</v>
      </c>
    </row>
    <row r="208" spans="1:51" s="15" customFormat="1" ht="12">
      <c r="A208" s="15"/>
      <c r="B208" s="263"/>
      <c r="C208" s="264"/>
      <c r="D208" s="238" t="s">
        <v>156</v>
      </c>
      <c r="E208" s="265" t="s">
        <v>19</v>
      </c>
      <c r="F208" s="266" t="s">
        <v>205</v>
      </c>
      <c r="G208" s="264"/>
      <c r="H208" s="267">
        <v>153</v>
      </c>
      <c r="I208" s="268"/>
      <c r="J208" s="264"/>
      <c r="K208" s="264"/>
      <c r="L208" s="269"/>
      <c r="M208" s="270"/>
      <c r="N208" s="271"/>
      <c r="O208" s="271"/>
      <c r="P208" s="271"/>
      <c r="Q208" s="271"/>
      <c r="R208" s="271"/>
      <c r="S208" s="271"/>
      <c r="T208" s="272"/>
      <c r="U208" s="15"/>
      <c r="V208" s="15"/>
      <c r="W208" s="15"/>
      <c r="X208" s="15"/>
      <c r="Y208" s="15"/>
      <c r="Z208" s="15"/>
      <c r="AA208" s="15"/>
      <c r="AB208" s="15"/>
      <c r="AC208" s="15"/>
      <c r="AD208" s="15"/>
      <c r="AE208" s="15"/>
      <c r="AT208" s="273" t="s">
        <v>156</v>
      </c>
      <c r="AU208" s="273" t="s">
        <v>85</v>
      </c>
      <c r="AV208" s="15" t="s">
        <v>122</v>
      </c>
      <c r="AW208" s="15" t="s">
        <v>37</v>
      </c>
      <c r="AX208" s="15" t="s">
        <v>75</v>
      </c>
      <c r="AY208" s="273" t="s">
        <v>112</v>
      </c>
    </row>
    <row r="209" spans="1:51" s="14" customFormat="1" ht="12">
      <c r="A209" s="14"/>
      <c r="B209" s="252"/>
      <c r="C209" s="253"/>
      <c r="D209" s="238" t="s">
        <v>156</v>
      </c>
      <c r="E209" s="254" t="s">
        <v>19</v>
      </c>
      <c r="F209" s="255" t="s">
        <v>317</v>
      </c>
      <c r="G209" s="253"/>
      <c r="H209" s="256">
        <v>156.06</v>
      </c>
      <c r="I209" s="257"/>
      <c r="J209" s="253"/>
      <c r="K209" s="253"/>
      <c r="L209" s="258"/>
      <c r="M209" s="259"/>
      <c r="N209" s="260"/>
      <c r="O209" s="260"/>
      <c r="P209" s="260"/>
      <c r="Q209" s="260"/>
      <c r="R209" s="260"/>
      <c r="S209" s="260"/>
      <c r="T209" s="261"/>
      <c r="U209" s="14"/>
      <c r="V209" s="14"/>
      <c r="W209" s="14"/>
      <c r="X209" s="14"/>
      <c r="Y209" s="14"/>
      <c r="Z209" s="14"/>
      <c r="AA209" s="14"/>
      <c r="AB209" s="14"/>
      <c r="AC209" s="14"/>
      <c r="AD209" s="14"/>
      <c r="AE209" s="14"/>
      <c r="AT209" s="262" t="s">
        <v>156</v>
      </c>
      <c r="AU209" s="262" t="s">
        <v>85</v>
      </c>
      <c r="AV209" s="14" t="s">
        <v>85</v>
      </c>
      <c r="AW209" s="14" t="s">
        <v>37</v>
      </c>
      <c r="AX209" s="14" t="s">
        <v>83</v>
      </c>
      <c r="AY209" s="262" t="s">
        <v>112</v>
      </c>
    </row>
    <row r="210" spans="1:65" s="2" customFormat="1" ht="16.5" customHeight="1">
      <c r="A210" s="40"/>
      <c r="B210" s="41"/>
      <c r="C210" s="285" t="s">
        <v>318</v>
      </c>
      <c r="D210" s="285" t="s">
        <v>242</v>
      </c>
      <c r="E210" s="286" t="s">
        <v>319</v>
      </c>
      <c r="F210" s="287" t="s">
        <v>320</v>
      </c>
      <c r="G210" s="288" t="s">
        <v>151</v>
      </c>
      <c r="H210" s="289">
        <v>39.78</v>
      </c>
      <c r="I210" s="290"/>
      <c r="J210" s="291">
        <f>ROUND(I210*H210,2)</f>
        <v>0</v>
      </c>
      <c r="K210" s="287" t="s">
        <v>152</v>
      </c>
      <c r="L210" s="292"/>
      <c r="M210" s="293" t="s">
        <v>19</v>
      </c>
      <c r="N210" s="294" t="s">
        <v>46</v>
      </c>
      <c r="O210" s="86"/>
      <c r="P210" s="220">
        <f>O210*H210</f>
        <v>0</v>
      </c>
      <c r="Q210" s="220">
        <v>0.175</v>
      </c>
      <c r="R210" s="220">
        <f>Q210*H210</f>
        <v>6.9615</v>
      </c>
      <c r="S210" s="220">
        <v>0</v>
      </c>
      <c r="T210" s="221">
        <f>S210*H210</f>
        <v>0</v>
      </c>
      <c r="U210" s="40"/>
      <c r="V210" s="40"/>
      <c r="W210" s="40"/>
      <c r="X210" s="40"/>
      <c r="Y210" s="40"/>
      <c r="Z210" s="40"/>
      <c r="AA210" s="40"/>
      <c r="AB210" s="40"/>
      <c r="AC210" s="40"/>
      <c r="AD210" s="40"/>
      <c r="AE210" s="40"/>
      <c r="AR210" s="222" t="s">
        <v>191</v>
      </c>
      <c r="AT210" s="222" t="s">
        <v>242</v>
      </c>
      <c r="AU210" s="222" t="s">
        <v>85</v>
      </c>
      <c r="AY210" s="19" t="s">
        <v>112</v>
      </c>
      <c r="BE210" s="223">
        <f>IF(N210="základní",J210,0)</f>
        <v>0</v>
      </c>
      <c r="BF210" s="223">
        <f>IF(N210="snížená",J210,0)</f>
        <v>0</v>
      </c>
      <c r="BG210" s="223">
        <f>IF(N210="zákl. přenesená",J210,0)</f>
        <v>0</v>
      </c>
      <c r="BH210" s="223">
        <f>IF(N210="sníž. přenesená",J210,0)</f>
        <v>0</v>
      </c>
      <c r="BI210" s="223">
        <f>IF(N210="nulová",J210,0)</f>
        <v>0</v>
      </c>
      <c r="BJ210" s="19" t="s">
        <v>83</v>
      </c>
      <c r="BK210" s="223">
        <f>ROUND(I210*H210,2)</f>
        <v>0</v>
      </c>
      <c r="BL210" s="19" t="s">
        <v>117</v>
      </c>
      <c r="BM210" s="222" t="s">
        <v>321</v>
      </c>
    </row>
    <row r="211" spans="1:51" s="13" customFormat="1" ht="12">
      <c r="A211" s="13"/>
      <c r="B211" s="242"/>
      <c r="C211" s="243"/>
      <c r="D211" s="238" t="s">
        <v>156</v>
      </c>
      <c r="E211" s="244" t="s">
        <v>19</v>
      </c>
      <c r="F211" s="245" t="s">
        <v>182</v>
      </c>
      <c r="G211" s="243"/>
      <c r="H211" s="244" t="s">
        <v>19</v>
      </c>
      <c r="I211" s="246"/>
      <c r="J211" s="243"/>
      <c r="K211" s="243"/>
      <c r="L211" s="247"/>
      <c r="M211" s="248"/>
      <c r="N211" s="249"/>
      <c r="O211" s="249"/>
      <c r="P211" s="249"/>
      <c r="Q211" s="249"/>
      <c r="R211" s="249"/>
      <c r="S211" s="249"/>
      <c r="T211" s="250"/>
      <c r="U211" s="13"/>
      <c r="V211" s="13"/>
      <c r="W211" s="13"/>
      <c r="X211" s="13"/>
      <c r="Y211" s="13"/>
      <c r="Z211" s="13"/>
      <c r="AA211" s="13"/>
      <c r="AB211" s="13"/>
      <c r="AC211" s="13"/>
      <c r="AD211" s="13"/>
      <c r="AE211" s="13"/>
      <c r="AT211" s="251" t="s">
        <v>156</v>
      </c>
      <c r="AU211" s="251" t="s">
        <v>85</v>
      </c>
      <c r="AV211" s="13" t="s">
        <v>83</v>
      </c>
      <c r="AW211" s="13" t="s">
        <v>37</v>
      </c>
      <c r="AX211" s="13" t="s">
        <v>75</v>
      </c>
      <c r="AY211" s="251" t="s">
        <v>112</v>
      </c>
    </row>
    <row r="212" spans="1:51" s="14" customFormat="1" ht="12">
      <c r="A212" s="14"/>
      <c r="B212" s="252"/>
      <c r="C212" s="253"/>
      <c r="D212" s="238" t="s">
        <v>156</v>
      </c>
      <c r="E212" s="254" t="s">
        <v>19</v>
      </c>
      <c r="F212" s="255" t="s">
        <v>311</v>
      </c>
      <c r="G212" s="253"/>
      <c r="H212" s="256">
        <v>39</v>
      </c>
      <c r="I212" s="257"/>
      <c r="J212" s="253"/>
      <c r="K212" s="253"/>
      <c r="L212" s="258"/>
      <c r="M212" s="259"/>
      <c r="N212" s="260"/>
      <c r="O212" s="260"/>
      <c r="P212" s="260"/>
      <c r="Q212" s="260"/>
      <c r="R212" s="260"/>
      <c r="S212" s="260"/>
      <c r="T212" s="261"/>
      <c r="U212" s="14"/>
      <c r="V212" s="14"/>
      <c r="W212" s="14"/>
      <c r="X212" s="14"/>
      <c r="Y212" s="14"/>
      <c r="Z212" s="14"/>
      <c r="AA212" s="14"/>
      <c r="AB212" s="14"/>
      <c r="AC212" s="14"/>
      <c r="AD212" s="14"/>
      <c r="AE212" s="14"/>
      <c r="AT212" s="262" t="s">
        <v>156</v>
      </c>
      <c r="AU212" s="262" t="s">
        <v>85</v>
      </c>
      <c r="AV212" s="14" t="s">
        <v>85</v>
      </c>
      <c r="AW212" s="14" t="s">
        <v>37</v>
      </c>
      <c r="AX212" s="14" t="s">
        <v>75</v>
      </c>
      <c r="AY212" s="262" t="s">
        <v>112</v>
      </c>
    </row>
    <row r="213" spans="1:51" s="15" customFormat="1" ht="12">
      <c r="A213" s="15"/>
      <c r="B213" s="263"/>
      <c r="C213" s="264"/>
      <c r="D213" s="238" t="s">
        <v>156</v>
      </c>
      <c r="E213" s="265" t="s">
        <v>19</v>
      </c>
      <c r="F213" s="266" t="s">
        <v>205</v>
      </c>
      <c r="G213" s="264"/>
      <c r="H213" s="267">
        <v>39</v>
      </c>
      <c r="I213" s="268"/>
      <c r="J213" s="264"/>
      <c r="K213" s="264"/>
      <c r="L213" s="269"/>
      <c r="M213" s="270"/>
      <c r="N213" s="271"/>
      <c r="O213" s="271"/>
      <c r="P213" s="271"/>
      <c r="Q213" s="271"/>
      <c r="R213" s="271"/>
      <c r="S213" s="271"/>
      <c r="T213" s="272"/>
      <c r="U213" s="15"/>
      <c r="V213" s="15"/>
      <c r="W213" s="15"/>
      <c r="X213" s="15"/>
      <c r="Y213" s="15"/>
      <c r="Z213" s="15"/>
      <c r="AA213" s="15"/>
      <c r="AB213" s="15"/>
      <c r="AC213" s="15"/>
      <c r="AD213" s="15"/>
      <c r="AE213" s="15"/>
      <c r="AT213" s="273" t="s">
        <v>156</v>
      </c>
      <c r="AU213" s="273" t="s">
        <v>85</v>
      </c>
      <c r="AV213" s="15" t="s">
        <v>122</v>
      </c>
      <c r="AW213" s="15" t="s">
        <v>37</v>
      </c>
      <c r="AX213" s="15" t="s">
        <v>75</v>
      </c>
      <c r="AY213" s="273" t="s">
        <v>112</v>
      </c>
    </row>
    <row r="214" spans="1:51" s="14" customFormat="1" ht="12">
      <c r="A214" s="14"/>
      <c r="B214" s="252"/>
      <c r="C214" s="253"/>
      <c r="D214" s="238" t="s">
        <v>156</v>
      </c>
      <c r="E214" s="254" t="s">
        <v>19</v>
      </c>
      <c r="F214" s="255" t="s">
        <v>322</v>
      </c>
      <c r="G214" s="253"/>
      <c r="H214" s="256">
        <v>39.78</v>
      </c>
      <c r="I214" s="257"/>
      <c r="J214" s="253"/>
      <c r="K214" s="253"/>
      <c r="L214" s="258"/>
      <c r="M214" s="259"/>
      <c r="N214" s="260"/>
      <c r="O214" s="260"/>
      <c r="P214" s="260"/>
      <c r="Q214" s="260"/>
      <c r="R214" s="260"/>
      <c r="S214" s="260"/>
      <c r="T214" s="261"/>
      <c r="U214" s="14"/>
      <c r="V214" s="14"/>
      <c r="W214" s="14"/>
      <c r="X214" s="14"/>
      <c r="Y214" s="14"/>
      <c r="Z214" s="14"/>
      <c r="AA214" s="14"/>
      <c r="AB214" s="14"/>
      <c r="AC214" s="14"/>
      <c r="AD214" s="14"/>
      <c r="AE214" s="14"/>
      <c r="AT214" s="262" t="s">
        <v>156</v>
      </c>
      <c r="AU214" s="262" t="s">
        <v>85</v>
      </c>
      <c r="AV214" s="14" t="s">
        <v>85</v>
      </c>
      <c r="AW214" s="14" t="s">
        <v>37</v>
      </c>
      <c r="AX214" s="14" t="s">
        <v>83</v>
      </c>
      <c r="AY214" s="262" t="s">
        <v>112</v>
      </c>
    </row>
    <row r="215" spans="1:63" s="11" customFormat="1" ht="22.8" customHeight="1">
      <c r="A215" s="11"/>
      <c r="B215" s="197"/>
      <c r="C215" s="198"/>
      <c r="D215" s="199" t="s">
        <v>74</v>
      </c>
      <c r="E215" s="236" t="s">
        <v>191</v>
      </c>
      <c r="F215" s="236" t="s">
        <v>323</v>
      </c>
      <c r="G215" s="198"/>
      <c r="H215" s="198"/>
      <c r="I215" s="201"/>
      <c r="J215" s="237">
        <f>BK215</f>
        <v>0</v>
      </c>
      <c r="K215" s="198"/>
      <c r="L215" s="203"/>
      <c r="M215" s="204"/>
      <c r="N215" s="205"/>
      <c r="O215" s="205"/>
      <c r="P215" s="206">
        <f>SUM(P216:P224)</f>
        <v>0</v>
      </c>
      <c r="Q215" s="205"/>
      <c r="R215" s="206">
        <f>SUM(R216:R224)</f>
        <v>13.5404</v>
      </c>
      <c r="S215" s="205"/>
      <c r="T215" s="207">
        <f>SUM(T216:T224)</f>
        <v>0</v>
      </c>
      <c r="U215" s="11"/>
      <c r="V215" s="11"/>
      <c r="W215" s="11"/>
      <c r="X215" s="11"/>
      <c r="Y215" s="11"/>
      <c r="Z215" s="11"/>
      <c r="AA215" s="11"/>
      <c r="AB215" s="11"/>
      <c r="AC215" s="11"/>
      <c r="AD215" s="11"/>
      <c r="AE215" s="11"/>
      <c r="AR215" s="208" t="s">
        <v>83</v>
      </c>
      <c r="AT215" s="209" t="s">
        <v>74</v>
      </c>
      <c r="AU215" s="209" t="s">
        <v>83</v>
      </c>
      <c r="AY215" s="208" t="s">
        <v>112</v>
      </c>
      <c r="BK215" s="210">
        <f>SUM(BK216:BK224)</f>
        <v>0</v>
      </c>
    </row>
    <row r="216" spans="1:65" s="2" customFormat="1" ht="16.5" customHeight="1">
      <c r="A216" s="40"/>
      <c r="B216" s="41"/>
      <c r="C216" s="211" t="s">
        <v>324</v>
      </c>
      <c r="D216" s="211" t="s">
        <v>113</v>
      </c>
      <c r="E216" s="212" t="s">
        <v>325</v>
      </c>
      <c r="F216" s="213" t="s">
        <v>326</v>
      </c>
      <c r="G216" s="214" t="s">
        <v>187</v>
      </c>
      <c r="H216" s="215">
        <v>150</v>
      </c>
      <c r="I216" s="216"/>
      <c r="J216" s="217">
        <f>ROUND(I216*H216,2)</f>
        <v>0</v>
      </c>
      <c r="K216" s="213" t="s">
        <v>19</v>
      </c>
      <c r="L216" s="46"/>
      <c r="M216" s="218" t="s">
        <v>19</v>
      </c>
      <c r="N216" s="219" t="s">
        <v>46</v>
      </c>
      <c r="O216" s="86"/>
      <c r="P216" s="220">
        <f>O216*H216</f>
        <v>0</v>
      </c>
      <c r="Q216" s="220">
        <v>0</v>
      </c>
      <c r="R216" s="220">
        <f>Q216*H216</f>
        <v>0</v>
      </c>
      <c r="S216" s="220">
        <v>0</v>
      </c>
      <c r="T216" s="221">
        <f>S216*H216</f>
        <v>0</v>
      </c>
      <c r="U216" s="40"/>
      <c r="V216" s="40"/>
      <c r="W216" s="40"/>
      <c r="X216" s="40"/>
      <c r="Y216" s="40"/>
      <c r="Z216" s="40"/>
      <c r="AA216" s="40"/>
      <c r="AB216" s="40"/>
      <c r="AC216" s="40"/>
      <c r="AD216" s="40"/>
      <c r="AE216" s="40"/>
      <c r="AR216" s="222" t="s">
        <v>117</v>
      </c>
      <c r="AT216" s="222" t="s">
        <v>113</v>
      </c>
      <c r="AU216" s="222" t="s">
        <v>85</v>
      </c>
      <c r="AY216" s="19" t="s">
        <v>112</v>
      </c>
      <c r="BE216" s="223">
        <f>IF(N216="základní",J216,0)</f>
        <v>0</v>
      </c>
      <c r="BF216" s="223">
        <f>IF(N216="snížená",J216,0)</f>
        <v>0</v>
      </c>
      <c r="BG216" s="223">
        <f>IF(N216="zákl. přenesená",J216,0)</f>
        <v>0</v>
      </c>
      <c r="BH216" s="223">
        <f>IF(N216="sníž. přenesená",J216,0)</f>
        <v>0</v>
      </c>
      <c r="BI216" s="223">
        <f>IF(N216="nulová",J216,0)</f>
        <v>0</v>
      </c>
      <c r="BJ216" s="19" t="s">
        <v>83</v>
      </c>
      <c r="BK216" s="223">
        <f>ROUND(I216*H216,2)</f>
        <v>0</v>
      </c>
      <c r="BL216" s="19" t="s">
        <v>117</v>
      </c>
      <c r="BM216" s="222" t="s">
        <v>327</v>
      </c>
    </row>
    <row r="217" spans="1:51" s="14" customFormat="1" ht="12">
      <c r="A217" s="14"/>
      <c r="B217" s="252"/>
      <c r="C217" s="253"/>
      <c r="D217" s="238" t="s">
        <v>156</v>
      </c>
      <c r="E217" s="254" t="s">
        <v>19</v>
      </c>
      <c r="F217" s="255" t="s">
        <v>328</v>
      </c>
      <c r="G217" s="253"/>
      <c r="H217" s="256">
        <v>150</v>
      </c>
      <c r="I217" s="257"/>
      <c r="J217" s="253"/>
      <c r="K217" s="253"/>
      <c r="L217" s="258"/>
      <c r="M217" s="259"/>
      <c r="N217" s="260"/>
      <c r="O217" s="260"/>
      <c r="P217" s="260"/>
      <c r="Q217" s="260"/>
      <c r="R217" s="260"/>
      <c r="S217" s="260"/>
      <c r="T217" s="261"/>
      <c r="U217" s="14"/>
      <c r="V217" s="14"/>
      <c r="W217" s="14"/>
      <c r="X217" s="14"/>
      <c r="Y217" s="14"/>
      <c r="Z217" s="14"/>
      <c r="AA217" s="14"/>
      <c r="AB217" s="14"/>
      <c r="AC217" s="14"/>
      <c r="AD217" s="14"/>
      <c r="AE217" s="14"/>
      <c r="AT217" s="262" t="s">
        <v>156</v>
      </c>
      <c r="AU217" s="262" t="s">
        <v>85</v>
      </c>
      <c r="AV217" s="14" t="s">
        <v>85</v>
      </c>
      <c r="AW217" s="14" t="s">
        <v>37</v>
      </c>
      <c r="AX217" s="14" t="s">
        <v>83</v>
      </c>
      <c r="AY217" s="262" t="s">
        <v>112</v>
      </c>
    </row>
    <row r="218" spans="1:65" s="2" customFormat="1" ht="16.5" customHeight="1">
      <c r="A218" s="40"/>
      <c r="B218" s="41"/>
      <c r="C218" s="285" t="s">
        <v>329</v>
      </c>
      <c r="D218" s="285" t="s">
        <v>242</v>
      </c>
      <c r="E218" s="286" t="s">
        <v>330</v>
      </c>
      <c r="F218" s="287" t="s">
        <v>331</v>
      </c>
      <c r="G218" s="288" t="s">
        <v>187</v>
      </c>
      <c r="H218" s="289">
        <v>150</v>
      </c>
      <c r="I218" s="290"/>
      <c r="J218" s="291">
        <f>ROUND(I218*H218,2)</f>
        <v>0</v>
      </c>
      <c r="K218" s="287" t="s">
        <v>19</v>
      </c>
      <c r="L218" s="292"/>
      <c r="M218" s="293" t="s">
        <v>19</v>
      </c>
      <c r="N218" s="294" t="s">
        <v>46</v>
      </c>
      <c r="O218" s="86"/>
      <c r="P218" s="220">
        <f>O218*H218</f>
        <v>0</v>
      </c>
      <c r="Q218" s="220">
        <v>0</v>
      </c>
      <c r="R218" s="220">
        <f>Q218*H218</f>
        <v>0</v>
      </c>
      <c r="S218" s="220">
        <v>0</v>
      </c>
      <c r="T218" s="221">
        <f>S218*H218</f>
        <v>0</v>
      </c>
      <c r="U218" s="40"/>
      <c r="V218" s="40"/>
      <c r="W218" s="40"/>
      <c r="X218" s="40"/>
      <c r="Y218" s="40"/>
      <c r="Z218" s="40"/>
      <c r="AA218" s="40"/>
      <c r="AB218" s="40"/>
      <c r="AC218" s="40"/>
      <c r="AD218" s="40"/>
      <c r="AE218" s="40"/>
      <c r="AR218" s="222" t="s">
        <v>191</v>
      </c>
      <c r="AT218" s="222" t="s">
        <v>242</v>
      </c>
      <c r="AU218" s="222" t="s">
        <v>85</v>
      </c>
      <c r="AY218" s="19" t="s">
        <v>112</v>
      </c>
      <c r="BE218" s="223">
        <f>IF(N218="základní",J218,0)</f>
        <v>0</v>
      </c>
      <c r="BF218" s="223">
        <f>IF(N218="snížená",J218,0)</f>
        <v>0</v>
      </c>
      <c r="BG218" s="223">
        <f>IF(N218="zákl. přenesená",J218,0)</f>
        <v>0</v>
      </c>
      <c r="BH218" s="223">
        <f>IF(N218="sníž. přenesená",J218,0)</f>
        <v>0</v>
      </c>
      <c r="BI218" s="223">
        <f>IF(N218="nulová",J218,0)</f>
        <v>0</v>
      </c>
      <c r="BJ218" s="19" t="s">
        <v>83</v>
      </c>
      <c r="BK218" s="223">
        <f>ROUND(I218*H218,2)</f>
        <v>0</v>
      </c>
      <c r="BL218" s="19" t="s">
        <v>117</v>
      </c>
      <c r="BM218" s="222" t="s">
        <v>332</v>
      </c>
    </row>
    <row r="219" spans="1:65" s="2" customFormat="1" ht="16.5" customHeight="1">
      <c r="A219" s="40"/>
      <c r="B219" s="41"/>
      <c r="C219" s="211" t="s">
        <v>333</v>
      </c>
      <c r="D219" s="211" t="s">
        <v>113</v>
      </c>
      <c r="E219" s="212" t="s">
        <v>334</v>
      </c>
      <c r="F219" s="213" t="s">
        <v>335</v>
      </c>
      <c r="G219" s="214" t="s">
        <v>336</v>
      </c>
      <c r="H219" s="215">
        <v>10</v>
      </c>
      <c r="I219" s="216"/>
      <c r="J219" s="217">
        <f>ROUND(I219*H219,2)</f>
        <v>0</v>
      </c>
      <c r="K219" s="213" t="s">
        <v>152</v>
      </c>
      <c r="L219" s="46"/>
      <c r="M219" s="218" t="s">
        <v>19</v>
      </c>
      <c r="N219" s="219" t="s">
        <v>46</v>
      </c>
      <c r="O219" s="86"/>
      <c r="P219" s="220">
        <f>O219*H219</f>
        <v>0</v>
      </c>
      <c r="Q219" s="220">
        <v>0.4208</v>
      </c>
      <c r="R219" s="220">
        <f>Q219*H219</f>
        <v>4.208</v>
      </c>
      <c r="S219" s="220">
        <v>0</v>
      </c>
      <c r="T219" s="221">
        <f>S219*H219</f>
        <v>0</v>
      </c>
      <c r="U219" s="40"/>
      <c r="V219" s="40"/>
      <c r="W219" s="40"/>
      <c r="X219" s="40"/>
      <c r="Y219" s="40"/>
      <c r="Z219" s="40"/>
      <c r="AA219" s="40"/>
      <c r="AB219" s="40"/>
      <c r="AC219" s="40"/>
      <c r="AD219" s="40"/>
      <c r="AE219" s="40"/>
      <c r="AR219" s="222" t="s">
        <v>117</v>
      </c>
      <c r="AT219" s="222" t="s">
        <v>113</v>
      </c>
      <c r="AU219" s="222" t="s">
        <v>85</v>
      </c>
      <c r="AY219" s="19" t="s">
        <v>112</v>
      </c>
      <c r="BE219" s="223">
        <f>IF(N219="základní",J219,0)</f>
        <v>0</v>
      </c>
      <c r="BF219" s="223">
        <f>IF(N219="snížená",J219,0)</f>
        <v>0</v>
      </c>
      <c r="BG219" s="223">
        <f>IF(N219="zákl. přenesená",J219,0)</f>
        <v>0</v>
      </c>
      <c r="BH219" s="223">
        <f>IF(N219="sníž. přenesená",J219,0)</f>
        <v>0</v>
      </c>
      <c r="BI219" s="223">
        <f>IF(N219="nulová",J219,0)</f>
        <v>0</v>
      </c>
      <c r="BJ219" s="19" t="s">
        <v>83</v>
      </c>
      <c r="BK219" s="223">
        <f>ROUND(I219*H219,2)</f>
        <v>0</v>
      </c>
      <c r="BL219" s="19" t="s">
        <v>117</v>
      </c>
      <c r="BM219" s="222" t="s">
        <v>337</v>
      </c>
    </row>
    <row r="220" spans="1:47" s="2" customFormat="1" ht="12">
      <c r="A220" s="40"/>
      <c r="B220" s="41"/>
      <c r="C220" s="42"/>
      <c r="D220" s="238" t="s">
        <v>154</v>
      </c>
      <c r="E220" s="42"/>
      <c r="F220" s="239" t="s">
        <v>338</v>
      </c>
      <c r="G220" s="42"/>
      <c r="H220" s="42"/>
      <c r="I220" s="138"/>
      <c r="J220" s="42"/>
      <c r="K220" s="42"/>
      <c r="L220" s="46"/>
      <c r="M220" s="240"/>
      <c r="N220" s="241"/>
      <c r="O220" s="86"/>
      <c r="P220" s="86"/>
      <c r="Q220" s="86"/>
      <c r="R220" s="86"/>
      <c r="S220" s="86"/>
      <c r="T220" s="87"/>
      <c r="U220" s="40"/>
      <c r="V220" s="40"/>
      <c r="W220" s="40"/>
      <c r="X220" s="40"/>
      <c r="Y220" s="40"/>
      <c r="Z220" s="40"/>
      <c r="AA220" s="40"/>
      <c r="AB220" s="40"/>
      <c r="AC220" s="40"/>
      <c r="AD220" s="40"/>
      <c r="AE220" s="40"/>
      <c r="AT220" s="19" t="s">
        <v>154</v>
      </c>
      <c r="AU220" s="19" t="s">
        <v>85</v>
      </c>
    </row>
    <row r="221" spans="1:51" s="14" customFormat="1" ht="12">
      <c r="A221" s="14"/>
      <c r="B221" s="252"/>
      <c r="C221" s="253"/>
      <c r="D221" s="238" t="s">
        <v>156</v>
      </c>
      <c r="E221" s="254" t="s">
        <v>19</v>
      </c>
      <c r="F221" s="255" t="s">
        <v>339</v>
      </c>
      <c r="G221" s="253"/>
      <c r="H221" s="256">
        <v>10</v>
      </c>
      <c r="I221" s="257"/>
      <c r="J221" s="253"/>
      <c r="K221" s="253"/>
      <c r="L221" s="258"/>
      <c r="M221" s="259"/>
      <c r="N221" s="260"/>
      <c r="O221" s="260"/>
      <c r="P221" s="260"/>
      <c r="Q221" s="260"/>
      <c r="R221" s="260"/>
      <c r="S221" s="260"/>
      <c r="T221" s="261"/>
      <c r="U221" s="14"/>
      <c r="V221" s="14"/>
      <c r="W221" s="14"/>
      <c r="X221" s="14"/>
      <c r="Y221" s="14"/>
      <c r="Z221" s="14"/>
      <c r="AA221" s="14"/>
      <c r="AB221" s="14"/>
      <c r="AC221" s="14"/>
      <c r="AD221" s="14"/>
      <c r="AE221" s="14"/>
      <c r="AT221" s="262" t="s">
        <v>156</v>
      </c>
      <c r="AU221" s="262" t="s">
        <v>85</v>
      </c>
      <c r="AV221" s="14" t="s">
        <v>85</v>
      </c>
      <c r="AW221" s="14" t="s">
        <v>37</v>
      </c>
      <c r="AX221" s="14" t="s">
        <v>83</v>
      </c>
      <c r="AY221" s="262" t="s">
        <v>112</v>
      </c>
    </row>
    <row r="222" spans="1:65" s="2" customFormat="1" ht="21.75" customHeight="1">
      <c r="A222" s="40"/>
      <c r="B222" s="41"/>
      <c r="C222" s="211" t="s">
        <v>340</v>
      </c>
      <c r="D222" s="211" t="s">
        <v>113</v>
      </c>
      <c r="E222" s="212" t="s">
        <v>341</v>
      </c>
      <c r="F222" s="213" t="s">
        <v>342</v>
      </c>
      <c r="G222" s="214" t="s">
        <v>336</v>
      </c>
      <c r="H222" s="215">
        <v>30</v>
      </c>
      <c r="I222" s="216"/>
      <c r="J222" s="217">
        <f>ROUND(I222*H222,2)</f>
        <v>0</v>
      </c>
      <c r="K222" s="213" t="s">
        <v>152</v>
      </c>
      <c r="L222" s="46"/>
      <c r="M222" s="218" t="s">
        <v>19</v>
      </c>
      <c r="N222" s="219" t="s">
        <v>46</v>
      </c>
      <c r="O222" s="86"/>
      <c r="P222" s="220">
        <f>O222*H222</f>
        <v>0</v>
      </c>
      <c r="Q222" s="220">
        <v>0.31108</v>
      </c>
      <c r="R222" s="220">
        <f>Q222*H222</f>
        <v>9.3324</v>
      </c>
      <c r="S222" s="220">
        <v>0</v>
      </c>
      <c r="T222" s="221">
        <f>S222*H222</f>
        <v>0</v>
      </c>
      <c r="U222" s="40"/>
      <c r="V222" s="40"/>
      <c r="W222" s="40"/>
      <c r="X222" s="40"/>
      <c r="Y222" s="40"/>
      <c r="Z222" s="40"/>
      <c r="AA222" s="40"/>
      <c r="AB222" s="40"/>
      <c r="AC222" s="40"/>
      <c r="AD222" s="40"/>
      <c r="AE222" s="40"/>
      <c r="AR222" s="222" t="s">
        <v>117</v>
      </c>
      <c r="AT222" s="222" t="s">
        <v>113</v>
      </c>
      <c r="AU222" s="222" t="s">
        <v>85</v>
      </c>
      <c r="AY222" s="19" t="s">
        <v>112</v>
      </c>
      <c r="BE222" s="223">
        <f>IF(N222="základní",J222,0)</f>
        <v>0</v>
      </c>
      <c r="BF222" s="223">
        <f>IF(N222="snížená",J222,0)</f>
        <v>0</v>
      </c>
      <c r="BG222" s="223">
        <f>IF(N222="zákl. přenesená",J222,0)</f>
        <v>0</v>
      </c>
      <c r="BH222" s="223">
        <f>IF(N222="sníž. přenesená",J222,0)</f>
        <v>0</v>
      </c>
      <c r="BI222" s="223">
        <f>IF(N222="nulová",J222,0)</f>
        <v>0</v>
      </c>
      <c r="BJ222" s="19" t="s">
        <v>83</v>
      </c>
      <c r="BK222" s="223">
        <f>ROUND(I222*H222,2)</f>
        <v>0</v>
      </c>
      <c r="BL222" s="19" t="s">
        <v>117</v>
      </c>
      <c r="BM222" s="222" t="s">
        <v>343</v>
      </c>
    </row>
    <row r="223" spans="1:47" s="2" customFormat="1" ht="12">
      <c r="A223" s="40"/>
      <c r="B223" s="41"/>
      <c r="C223" s="42"/>
      <c r="D223" s="238" t="s">
        <v>154</v>
      </c>
      <c r="E223" s="42"/>
      <c r="F223" s="239" t="s">
        <v>338</v>
      </c>
      <c r="G223" s="42"/>
      <c r="H223" s="42"/>
      <c r="I223" s="138"/>
      <c r="J223" s="42"/>
      <c r="K223" s="42"/>
      <c r="L223" s="46"/>
      <c r="M223" s="240"/>
      <c r="N223" s="241"/>
      <c r="O223" s="86"/>
      <c r="P223" s="86"/>
      <c r="Q223" s="86"/>
      <c r="R223" s="86"/>
      <c r="S223" s="86"/>
      <c r="T223" s="87"/>
      <c r="U223" s="40"/>
      <c r="V223" s="40"/>
      <c r="W223" s="40"/>
      <c r="X223" s="40"/>
      <c r="Y223" s="40"/>
      <c r="Z223" s="40"/>
      <c r="AA223" s="40"/>
      <c r="AB223" s="40"/>
      <c r="AC223" s="40"/>
      <c r="AD223" s="40"/>
      <c r="AE223" s="40"/>
      <c r="AT223" s="19" t="s">
        <v>154</v>
      </c>
      <c r="AU223" s="19" t="s">
        <v>85</v>
      </c>
    </row>
    <row r="224" spans="1:51" s="14" customFormat="1" ht="12">
      <c r="A224" s="14"/>
      <c r="B224" s="252"/>
      <c r="C224" s="253"/>
      <c r="D224" s="238" t="s">
        <v>156</v>
      </c>
      <c r="E224" s="254" t="s">
        <v>19</v>
      </c>
      <c r="F224" s="255" t="s">
        <v>344</v>
      </c>
      <c r="G224" s="253"/>
      <c r="H224" s="256">
        <v>30</v>
      </c>
      <c r="I224" s="257"/>
      <c r="J224" s="253"/>
      <c r="K224" s="253"/>
      <c r="L224" s="258"/>
      <c r="M224" s="259"/>
      <c r="N224" s="260"/>
      <c r="O224" s="260"/>
      <c r="P224" s="260"/>
      <c r="Q224" s="260"/>
      <c r="R224" s="260"/>
      <c r="S224" s="260"/>
      <c r="T224" s="261"/>
      <c r="U224" s="14"/>
      <c r="V224" s="14"/>
      <c r="W224" s="14"/>
      <c r="X224" s="14"/>
      <c r="Y224" s="14"/>
      <c r="Z224" s="14"/>
      <c r="AA224" s="14"/>
      <c r="AB224" s="14"/>
      <c r="AC224" s="14"/>
      <c r="AD224" s="14"/>
      <c r="AE224" s="14"/>
      <c r="AT224" s="262" t="s">
        <v>156</v>
      </c>
      <c r="AU224" s="262" t="s">
        <v>85</v>
      </c>
      <c r="AV224" s="14" t="s">
        <v>85</v>
      </c>
      <c r="AW224" s="14" t="s">
        <v>37</v>
      </c>
      <c r="AX224" s="14" t="s">
        <v>83</v>
      </c>
      <c r="AY224" s="262" t="s">
        <v>112</v>
      </c>
    </row>
    <row r="225" spans="1:63" s="11" customFormat="1" ht="22.8" customHeight="1">
      <c r="A225" s="11"/>
      <c r="B225" s="197"/>
      <c r="C225" s="198"/>
      <c r="D225" s="199" t="s">
        <v>74</v>
      </c>
      <c r="E225" s="236" t="s">
        <v>196</v>
      </c>
      <c r="F225" s="236" t="s">
        <v>345</v>
      </c>
      <c r="G225" s="198"/>
      <c r="H225" s="198"/>
      <c r="I225" s="201"/>
      <c r="J225" s="237">
        <f>BK225</f>
        <v>0</v>
      </c>
      <c r="K225" s="198"/>
      <c r="L225" s="203"/>
      <c r="M225" s="204"/>
      <c r="N225" s="205"/>
      <c r="O225" s="205"/>
      <c r="P225" s="206">
        <f>SUM(P226:P257)</f>
        <v>0</v>
      </c>
      <c r="Q225" s="205"/>
      <c r="R225" s="206">
        <f>SUM(R226:R257)</f>
        <v>169.11969886000003</v>
      </c>
      <c r="S225" s="205"/>
      <c r="T225" s="207">
        <f>SUM(T226:T257)</f>
        <v>0</v>
      </c>
      <c r="U225" s="11"/>
      <c r="V225" s="11"/>
      <c r="W225" s="11"/>
      <c r="X225" s="11"/>
      <c r="Y225" s="11"/>
      <c r="Z225" s="11"/>
      <c r="AA225" s="11"/>
      <c r="AB225" s="11"/>
      <c r="AC225" s="11"/>
      <c r="AD225" s="11"/>
      <c r="AE225" s="11"/>
      <c r="AR225" s="208" t="s">
        <v>83</v>
      </c>
      <c r="AT225" s="209" t="s">
        <v>74</v>
      </c>
      <c r="AU225" s="209" t="s">
        <v>83</v>
      </c>
      <c r="AY225" s="208" t="s">
        <v>112</v>
      </c>
      <c r="BK225" s="210">
        <f>SUM(BK226:BK257)</f>
        <v>0</v>
      </c>
    </row>
    <row r="226" spans="1:65" s="2" customFormat="1" ht="21.75" customHeight="1">
      <c r="A226" s="40"/>
      <c r="B226" s="41"/>
      <c r="C226" s="211" t="s">
        <v>346</v>
      </c>
      <c r="D226" s="211" t="s">
        <v>113</v>
      </c>
      <c r="E226" s="212" t="s">
        <v>347</v>
      </c>
      <c r="F226" s="213" t="s">
        <v>348</v>
      </c>
      <c r="G226" s="214" t="s">
        <v>187</v>
      </c>
      <c r="H226" s="215">
        <v>407</v>
      </c>
      <c r="I226" s="216"/>
      <c r="J226" s="217">
        <f>ROUND(I226*H226,2)</f>
        <v>0</v>
      </c>
      <c r="K226" s="213" t="s">
        <v>152</v>
      </c>
      <c r="L226" s="46"/>
      <c r="M226" s="218" t="s">
        <v>19</v>
      </c>
      <c r="N226" s="219" t="s">
        <v>46</v>
      </c>
      <c r="O226" s="86"/>
      <c r="P226" s="220">
        <f>O226*H226</f>
        <v>0</v>
      </c>
      <c r="Q226" s="220">
        <v>0.15539952</v>
      </c>
      <c r="R226" s="220">
        <f>Q226*H226</f>
        <v>63.247604640000006</v>
      </c>
      <c r="S226" s="220">
        <v>0</v>
      </c>
      <c r="T226" s="221">
        <f>S226*H226</f>
        <v>0</v>
      </c>
      <c r="U226" s="40"/>
      <c r="V226" s="40"/>
      <c r="W226" s="40"/>
      <c r="X226" s="40"/>
      <c r="Y226" s="40"/>
      <c r="Z226" s="40"/>
      <c r="AA226" s="40"/>
      <c r="AB226" s="40"/>
      <c r="AC226" s="40"/>
      <c r="AD226" s="40"/>
      <c r="AE226" s="40"/>
      <c r="AR226" s="222" t="s">
        <v>117</v>
      </c>
      <c r="AT226" s="222" t="s">
        <v>113</v>
      </c>
      <c r="AU226" s="222" t="s">
        <v>85</v>
      </c>
      <c r="AY226" s="19" t="s">
        <v>112</v>
      </c>
      <c r="BE226" s="223">
        <f>IF(N226="základní",J226,0)</f>
        <v>0</v>
      </c>
      <c r="BF226" s="223">
        <f>IF(N226="snížená",J226,0)</f>
        <v>0</v>
      </c>
      <c r="BG226" s="223">
        <f>IF(N226="zákl. přenesená",J226,0)</f>
        <v>0</v>
      </c>
      <c r="BH226" s="223">
        <f>IF(N226="sníž. přenesená",J226,0)</f>
        <v>0</v>
      </c>
      <c r="BI226" s="223">
        <f>IF(N226="nulová",J226,0)</f>
        <v>0</v>
      </c>
      <c r="BJ226" s="19" t="s">
        <v>83</v>
      </c>
      <c r="BK226" s="223">
        <f>ROUND(I226*H226,2)</f>
        <v>0</v>
      </c>
      <c r="BL226" s="19" t="s">
        <v>117</v>
      </c>
      <c r="BM226" s="222" t="s">
        <v>349</v>
      </c>
    </row>
    <row r="227" spans="1:47" s="2" customFormat="1" ht="12">
      <c r="A227" s="40"/>
      <c r="B227" s="41"/>
      <c r="C227" s="42"/>
      <c r="D227" s="238" t="s">
        <v>154</v>
      </c>
      <c r="E227" s="42"/>
      <c r="F227" s="239" t="s">
        <v>350</v>
      </c>
      <c r="G227" s="42"/>
      <c r="H227" s="42"/>
      <c r="I227" s="138"/>
      <c r="J227" s="42"/>
      <c r="K227" s="42"/>
      <c r="L227" s="46"/>
      <c r="M227" s="240"/>
      <c r="N227" s="241"/>
      <c r="O227" s="86"/>
      <c r="P227" s="86"/>
      <c r="Q227" s="86"/>
      <c r="R227" s="86"/>
      <c r="S227" s="86"/>
      <c r="T227" s="87"/>
      <c r="U227" s="40"/>
      <c r="V227" s="40"/>
      <c r="W227" s="40"/>
      <c r="X227" s="40"/>
      <c r="Y227" s="40"/>
      <c r="Z227" s="40"/>
      <c r="AA227" s="40"/>
      <c r="AB227" s="40"/>
      <c r="AC227" s="40"/>
      <c r="AD227" s="40"/>
      <c r="AE227" s="40"/>
      <c r="AT227" s="19" t="s">
        <v>154</v>
      </c>
      <c r="AU227" s="19" t="s">
        <v>85</v>
      </c>
    </row>
    <row r="228" spans="1:51" s="13" customFormat="1" ht="12">
      <c r="A228" s="13"/>
      <c r="B228" s="242"/>
      <c r="C228" s="243"/>
      <c r="D228" s="238" t="s">
        <v>156</v>
      </c>
      <c r="E228" s="244" t="s">
        <v>19</v>
      </c>
      <c r="F228" s="245" t="s">
        <v>182</v>
      </c>
      <c r="G228" s="243"/>
      <c r="H228" s="244" t="s">
        <v>19</v>
      </c>
      <c r="I228" s="246"/>
      <c r="J228" s="243"/>
      <c r="K228" s="243"/>
      <c r="L228" s="247"/>
      <c r="M228" s="248"/>
      <c r="N228" s="249"/>
      <c r="O228" s="249"/>
      <c r="P228" s="249"/>
      <c r="Q228" s="249"/>
      <c r="R228" s="249"/>
      <c r="S228" s="249"/>
      <c r="T228" s="250"/>
      <c r="U228" s="13"/>
      <c r="V228" s="13"/>
      <c r="W228" s="13"/>
      <c r="X228" s="13"/>
      <c r="Y228" s="13"/>
      <c r="Z228" s="13"/>
      <c r="AA228" s="13"/>
      <c r="AB228" s="13"/>
      <c r="AC228" s="13"/>
      <c r="AD228" s="13"/>
      <c r="AE228" s="13"/>
      <c r="AT228" s="251" t="s">
        <v>156</v>
      </c>
      <c r="AU228" s="251" t="s">
        <v>85</v>
      </c>
      <c r="AV228" s="13" t="s">
        <v>83</v>
      </c>
      <c r="AW228" s="13" t="s">
        <v>37</v>
      </c>
      <c r="AX228" s="13" t="s">
        <v>75</v>
      </c>
      <c r="AY228" s="251" t="s">
        <v>112</v>
      </c>
    </row>
    <row r="229" spans="1:51" s="14" customFormat="1" ht="12">
      <c r="A229" s="14"/>
      <c r="B229" s="252"/>
      <c r="C229" s="253"/>
      <c r="D229" s="238" t="s">
        <v>156</v>
      </c>
      <c r="E229" s="254" t="s">
        <v>19</v>
      </c>
      <c r="F229" s="255" t="s">
        <v>351</v>
      </c>
      <c r="G229" s="253"/>
      <c r="H229" s="256">
        <v>240.7</v>
      </c>
      <c r="I229" s="257"/>
      <c r="J229" s="253"/>
      <c r="K229" s="253"/>
      <c r="L229" s="258"/>
      <c r="M229" s="259"/>
      <c r="N229" s="260"/>
      <c r="O229" s="260"/>
      <c r="P229" s="260"/>
      <c r="Q229" s="260"/>
      <c r="R229" s="260"/>
      <c r="S229" s="260"/>
      <c r="T229" s="261"/>
      <c r="U229" s="14"/>
      <c r="V229" s="14"/>
      <c r="W229" s="14"/>
      <c r="X229" s="14"/>
      <c r="Y229" s="14"/>
      <c r="Z229" s="14"/>
      <c r="AA229" s="14"/>
      <c r="AB229" s="14"/>
      <c r="AC229" s="14"/>
      <c r="AD229" s="14"/>
      <c r="AE229" s="14"/>
      <c r="AT229" s="262" t="s">
        <v>156</v>
      </c>
      <c r="AU229" s="262" t="s">
        <v>85</v>
      </c>
      <c r="AV229" s="14" t="s">
        <v>85</v>
      </c>
      <c r="AW229" s="14" t="s">
        <v>37</v>
      </c>
      <c r="AX229" s="14" t="s">
        <v>75</v>
      </c>
      <c r="AY229" s="262" t="s">
        <v>112</v>
      </c>
    </row>
    <row r="230" spans="1:51" s="14" customFormat="1" ht="12">
      <c r="A230" s="14"/>
      <c r="B230" s="252"/>
      <c r="C230" s="253"/>
      <c r="D230" s="238" t="s">
        <v>156</v>
      </c>
      <c r="E230" s="254" t="s">
        <v>19</v>
      </c>
      <c r="F230" s="255" t="s">
        <v>352</v>
      </c>
      <c r="G230" s="253"/>
      <c r="H230" s="256">
        <v>113.3</v>
      </c>
      <c r="I230" s="257"/>
      <c r="J230" s="253"/>
      <c r="K230" s="253"/>
      <c r="L230" s="258"/>
      <c r="M230" s="259"/>
      <c r="N230" s="260"/>
      <c r="O230" s="260"/>
      <c r="P230" s="260"/>
      <c r="Q230" s="260"/>
      <c r="R230" s="260"/>
      <c r="S230" s="260"/>
      <c r="T230" s="261"/>
      <c r="U230" s="14"/>
      <c r="V230" s="14"/>
      <c r="W230" s="14"/>
      <c r="X230" s="14"/>
      <c r="Y230" s="14"/>
      <c r="Z230" s="14"/>
      <c r="AA230" s="14"/>
      <c r="AB230" s="14"/>
      <c r="AC230" s="14"/>
      <c r="AD230" s="14"/>
      <c r="AE230" s="14"/>
      <c r="AT230" s="262" t="s">
        <v>156</v>
      </c>
      <c r="AU230" s="262" t="s">
        <v>85</v>
      </c>
      <c r="AV230" s="14" t="s">
        <v>85</v>
      </c>
      <c r="AW230" s="14" t="s">
        <v>37</v>
      </c>
      <c r="AX230" s="14" t="s">
        <v>75</v>
      </c>
      <c r="AY230" s="262" t="s">
        <v>112</v>
      </c>
    </row>
    <row r="231" spans="1:51" s="14" customFormat="1" ht="12">
      <c r="A231" s="14"/>
      <c r="B231" s="252"/>
      <c r="C231" s="253"/>
      <c r="D231" s="238" t="s">
        <v>156</v>
      </c>
      <c r="E231" s="254" t="s">
        <v>19</v>
      </c>
      <c r="F231" s="255" t="s">
        <v>353</v>
      </c>
      <c r="G231" s="253"/>
      <c r="H231" s="256">
        <v>53</v>
      </c>
      <c r="I231" s="257"/>
      <c r="J231" s="253"/>
      <c r="K231" s="253"/>
      <c r="L231" s="258"/>
      <c r="M231" s="259"/>
      <c r="N231" s="260"/>
      <c r="O231" s="260"/>
      <c r="P231" s="260"/>
      <c r="Q231" s="260"/>
      <c r="R231" s="260"/>
      <c r="S231" s="260"/>
      <c r="T231" s="261"/>
      <c r="U231" s="14"/>
      <c r="V231" s="14"/>
      <c r="W231" s="14"/>
      <c r="X231" s="14"/>
      <c r="Y231" s="14"/>
      <c r="Z231" s="14"/>
      <c r="AA231" s="14"/>
      <c r="AB231" s="14"/>
      <c r="AC231" s="14"/>
      <c r="AD231" s="14"/>
      <c r="AE231" s="14"/>
      <c r="AT231" s="262" t="s">
        <v>156</v>
      </c>
      <c r="AU231" s="262" t="s">
        <v>85</v>
      </c>
      <c r="AV231" s="14" t="s">
        <v>85</v>
      </c>
      <c r="AW231" s="14" t="s">
        <v>37</v>
      </c>
      <c r="AX231" s="14" t="s">
        <v>75</v>
      </c>
      <c r="AY231" s="262" t="s">
        <v>112</v>
      </c>
    </row>
    <row r="232" spans="1:51" s="16" customFormat="1" ht="12">
      <c r="A232" s="16"/>
      <c r="B232" s="274"/>
      <c r="C232" s="275"/>
      <c r="D232" s="238" t="s">
        <v>156</v>
      </c>
      <c r="E232" s="276" t="s">
        <v>19</v>
      </c>
      <c r="F232" s="277" t="s">
        <v>208</v>
      </c>
      <c r="G232" s="275"/>
      <c r="H232" s="278">
        <v>407</v>
      </c>
      <c r="I232" s="279"/>
      <c r="J232" s="275"/>
      <c r="K232" s="275"/>
      <c r="L232" s="280"/>
      <c r="M232" s="281"/>
      <c r="N232" s="282"/>
      <c r="O232" s="282"/>
      <c r="P232" s="282"/>
      <c r="Q232" s="282"/>
      <c r="R232" s="282"/>
      <c r="S232" s="282"/>
      <c r="T232" s="283"/>
      <c r="U232" s="16"/>
      <c r="V232" s="16"/>
      <c r="W232" s="16"/>
      <c r="X232" s="16"/>
      <c r="Y232" s="16"/>
      <c r="Z232" s="16"/>
      <c r="AA232" s="16"/>
      <c r="AB232" s="16"/>
      <c r="AC232" s="16"/>
      <c r="AD232" s="16"/>
      <c r="AE232" s="16"/>
      <c r="AT232" s="284" t="s">
        <v>156</v>
      </c>
      <c r="AU232" s="284" t="s">
        <v>85</v>
      </c>
      <c r="AV232" s="16" t="s">
        <v>117</v>
      </c>
      <c r="AW232" s="16" t="s">
        <v>37</v>
      </c>
      <c r="AX232" s="16" t="s">
        <v>83</v>
      </c>
      <c r="AY232" s="284" t="s">
        <v>112</v>
      </c>
    </row>
    <row r="233" spans="1:65" s="2" customFormat="1" ht="16.5" customHeight="1">
      <c r="A233" s="40"/>
      <c r="B233" s="41"/>
      <c r="C233" s="285" t="s">
        <v>354</v>
      </c>
      <c r="D233" s="285" t="s">
        <v>242</v>
      </c>
      <c r="E233" s="286" t="s">
        <v>355</v>
      </c>
      <c r="F233" s="287" t="s">
        <v>356</v>
      </c>
      <c r="G233" s="288" t="s">
        <v>187</v>
      </c>
      <c r="H233" s="289">
        <v>245.514</v>
      </c>
      <c r="I233" s="290"/>
      <c r="J233" s="291">
        <f>ROUND(I233*H233,2)</f>
        <v>0</v>
      </c>
      <c r="K233" s="287" t="s">
        <v>152</v>
      </c>
      <c r="L233" s="292"/>
      <c r="M233" s="293" t="s">
        <v>19</v>
      </c>
      <c r="N233" s="294" t="s">
        <v>46</v>
      </c>
      <c r="O233" s="86"/>
      <c r="P233" s="220">
        <f>O233*H233</f>
        <v>0</v>
      </c>
      <c r="Q233" s="220">
        <v>0.08</v>
      </c>
      <c r="R233" s="220">
        <f>Q233*H233</f>
        <v>19.64112</v>
      </c>
      <c r="S233" s="220">
        <v>0</v>
      </c>
      <c r="T233" s="221">
        <f>S233*H233</f>
        <v>0</v>
      </c>
      <c r="U233" s="40"/>
      <c r="V233" s="40"/>
      <c r="W233" s="40"/>
      <c r="X233" s="40"/>
      <c r="Y233" s="40"/>
      <c r="Z233" s="40"/>
      <c r="AA233" s="40"/>
      <c r="AB233" s="40"/>
      <c r="AC233" s="40"/>
      <c r="AD233" s="40"/>
      <c r="AE233" s="40"/>
      <c r="AR233" s="222" t="s">
        <v>191</v>
      </c>
      <c r="AT233" s="222" t="s">
        <v>242</v>
      </c>
      <c r="AU233" s="222" t="s">
        <v>85</v>
      </c>
      <c r="AY233" s="19" t="s">
        <v>112</v>
      </c>
      <c r="BE233" s="223">
        <f>IF(N233="základní",J233,0)</f>
        <v>0</v>
      </c>
      <c r="BF233" s="223">
        <f>IF(N233="snížená",J233,0)</f>
        <v>0</v>
      </c>
      <c r="BG233" s="223">
        <f>IF(N233="zákl. přenesená",J233,0)</f>
        <v>0</v>
      </c>
      <c r="BH233" s="223">
        <f>IF(N233="sníž. přenesená",J233,0)</f>
        <v>0</v>
      </c>
      <c r="BI233" s="223">
        <f>IF(N233="nulová",J233,0)</f>
        <v>0</v>
      </c>
      <c r="BJ233" s="19" t="s">
        <v>83</v>
      </c>
      <c r="BK233" s="223">
        <f>ROUND(I233*H233,2)</f>
        <v>0</v>
      </c>
      <c r="BL233" s="19" t="s">
        <v>117</v>
      </c>
      <c r="BM233" s="222" t="s">
        <v>357</v>
      </c>
    </row>
    <row r="234" spans="1:51" s="13" customFormat="1" ht="12">
      <c r="A234" s="13"/>
      <c r="B234" s="242"/>
      <c r="C234" s="243"/>
      <c r="D234" s="238" t="s">
        <v>156</v>
      </c>
      <c r="E234" s="244" t="s">
        <v>19</v>
      </c>
      <c r="F234" s="245" t="s">
        <v>182</v>
      </c>
      <c r="G234" s="243"/>
      <c r="H234" s="244" t="s">
        <v>19</v>
      </c>
      <c r="I234" s="246"/>
      <c r="J234" s="243"/>
      <c r="K234" s="243"/>
      <c r="L234" s="247"/>
      <c r="M234" s="248"/>
      <c r="N234" s="249"/>
      <c r="O234" s="249"/>
      <c r="P234" s="249"/>
      <c r="Q234" s="249"/>
      <c r="R234" s="249"/>
      <c r="S234" s="249"/>
      <c r="T234" s="250"/>
      <c r="U234" s="13"/>
      <c r="V234" s="13"/>
      <c r="W234" s="13"/>
      <c r="X234" s="13"/>
      <c r="Y234" s="13"/>
      <c r="Z234" s="13"/>
      <c r="AA234" s="13"/>
      <c r="AB234" s="13"/>
      <c r="AC234" s="13"/>
      <c r="AD234" s="13"/>
      <c r="AE234" s="13"/>
      <c r="AT234" s="251" t="s">
        <v>156</v>
      </c>
      <c r="AU234" s="251" t="s">
        <v>85</v>
      </c>
      <c r="AV234" s="13" t="s">
        <v>83</v>
      </c>
      <c r="AW234" s="13" t="s">
        <v>37</v>
      </c>
      <c r="AX234" s="13" t="s">
        <v>75</v>
      </c>
      <c r="AY234" s="251" t="s">
        <v>112</v>
      </c>
    </row>
    <row r="235" spans="1:51" s="14" customFormat="1" ht="12">
      <c r="A235" s="14"/>
      <c r="B235" s="252"/>
      <c r="C235" s="253"/>
      <c r="D235" s="238" t="s">
        <v>156</v>
      </c>
      <c r="E235" s="254" t="s">
        <v>19</v>
      </c>
      <c r="F235" s="255" t="s">
        <v>351</v>
      </c>
      <c r="G235" s="253"/>
      <c r="H235" s="256">
        <v>240.7</v>
      </c>
      <c r="I235" s="257"/>
      <c r="J235" s="253"/>
      <c r="K235" s="253"/>
      <c r="L235" s="258"/>
      <c r="M235" s="259"/>
      <c r="N235" s="260"/>
      <c r="O235" s="260"/>
      <c r="P235" s="260"/>
      <c r="Q235" s="260"/>
      <c r="R235" s="260"/>
      <c r="S235" s="260"/>
      <c r="T235" s="261"/>
      <c r="U235" s="14"/>
      <c r="V235" s="14"/>
      <c r="W235" s="14"/>
      <c r="X235" s="14"/>
      <c r="Y235" s="14"/>
      <c r="Z235" s="14"/>
      <c r="AA235" s="14"/>
      <c r="AB235" s="14"/>
      <c r="AC235" s="14"/>
      <c r="AD235" s="14"/>
      <c r="AE235" s="14"/>
      <c r="AT235" s="262" t="s">
        <v>156</v>
      </c>
      <c r="AU235" s="262" t="s">
        <v>85</v>
      </c>
      <c r="AV235" s="14" t="s">
        <v>85</v>
      </c>
      <c r="AW235" s="14" t="s">
        <v>37</v>
      </c>
      <c r="AX235" s="14" t="s">
        <v>75</v>
      </c>
      <c r="AY235" s="262" t="s">
        <v>112</v>
      </c>
    </row>
    <row r="236" spans="1:51" s="15" customFormat="1" ht="12">
      <c r="A236" s="15"/>
      <c r="B236" s="263"/>
      <c r="C236" s="264"/>
      <c r="D236" s="238" t="s">
        <v>156</v>
      </c>
      <c r="E236" s="265" t="s">
        <v>19</v>
      </c>
      <c r="F236" s="266" t="s">
        <v>205</v>
      </c>
      <c r="G236" s="264"/>
      <c r="H236" s="267">
        <v>240.7</v>
      </c>
      <c r="I236" s="268"/>
      <c r="J236" s="264"/>
      <c r="K236" s="264"/>
      <c r="L236" s="269"/>
      <c r="M236" s="270"/>
      <c r="N236" s="271"/>
      <c r="O236" s="271"/>
      <c r="P236" s="271"/>
      <c r="Q236" s="271"/>
      <c r="R236" s="271"/>
      <c r="S236" s="271"/>
      <c r="T236" s="272"/>
      <c r="U236" s="15"/>
      <c r="V236" s="15"/>
      <c r="W236" s="15"/>
      <c r="X236" s="15"/>
      <c r="Y236" s="15"/>
      <c r="Z236" s="15"/>
      <c r="AA236" s="15"/>
      <c r="AB236" s="15"/>
      <c r="AC236" s="15"/>
      <c r="AD236" s="15"/>
      <c r="AE236" s="15"/>
      <c r="AT236" s="273" t="s">
        <v>156</v>
      </c>
      <c r="AU236" s="273" t="s">
        <v>85</v>
      </c>
      <c r="AV236" s="15" t="s">
        <v>122</v>
      </c>
      <c r="AW236" s="15" t="s">
        <v>37</v>
      </c>
      <c r="AX236" s="15" t="s">
        <v>75</v>
      </c>
      <c r="AY236" s="273" t="s">
        <v>112</v>
      </c>
    </row>
    <row r="237" spans="1:51" s="14" customFormat="1" ht="12">
      <c r="A237" s="14"/>
      <c r="B237" s="252"/>
      <c r="C237" s="253"/>
      <c r="D237" s="238" t="s">
        <v>156</v>
      </c>
      <c r="E237" s="254" t="s">
        <v>19</v>
      </c>
      <c r="F237" s="255" t="s">
        <v>358</v>
      </c>
      <c r="G237" s="253"/>
      <c r="H237" s="256">
        <v>245.514</v>
      </c>
      <c r="I237" s="257"/>
      <c r="J237" s="253"/>
      <c r="K237" s="253"/>
      <c r="L237" s="258"/>
      <c r="M237" s="259"/>
      <c r="N237" s="260"/>
      <c r="O237" s="260"/>
      <c r="P237" s="260"/>
      <c r="Q237" s="260"/>
      <c r="R237" s="260"/>
      <c r="S237" s="260"/>
      <c r="T237" s="261"/>
      <c r="U237" s="14"/>
      <c r="V237" s="14"/>
      <c r="W237" s="14"/>
      <c r="X237" s="14"/>
      <c r="Y237" s="14"/>
      <c r="Z237" s="14"/>
      <c r="AA237" s="14"/>
      <c r="AB237" s="14"/>
      <c r="AC237" s="14"/>
      <c r="AD237" s="14"/>
      <c r="AE237" s="14"/>
      <c r="AT237" s="262" t="s">
        <v>156</v>
      </c>
      <c r="AU237" s="262" t="s">
        <v>85</v>
      </c>
      <c r="AV237" s="14" t="s">
        <v>85</v>
      </c>
      <c r="AW237" s="14" t="s">
        <v>37</v>
      </c>
      <c r="AX237" s="14" t="s">
        <v>83</v>
      </c>
      <c r="AY237" s="262" t="s">
        <v>112</v>
      </c>
    </row>
    <row r="238" spans="1:65" s="2" customFormat="1" ht="16.5" customHeight="1">
      <c r="A238" s="40"/>
      <c r="B238" s="41"/>
      <c r="C238" s="285" t="s">
        <v>359</v>
      </c>
      <c r="D238" s="285" t="s">
        <v>242</v>
      </c>
      <c r="E238" s="286" t="s">
        <v>360</v>
      </c>
      <c r="F238" s="287" t="s">
        <v>361</v>
      </c>
      <c r="G238" s="288" t="s">
        <v>187</v>
      </c>
      <c r="H238" s="289">
        <v>115.566</v>
      </c>
      <c r="I238" s="290"/>
      <c r="J238" s="291">
        <f>ROUND(I238*H238,2)</f>
        <v>0</v>
      </c>
      <c r="K238" s="287" t="s">
        <v>152</v>
      </c>
      <c r="L238" s="292"/>
      <c r="M238" s="293" t="s">
        <v>19</v>
      </c>
      <c r="N238" s="294" t="s">
        <v>46</v>
      </c>
      <c r="O238" s="86"/>
      <c r="P238" s="220">
        <f>O238*H238</f>
        <v>0</v>
      </c>
      <c r="Q238" s="220">
        <v>0.055</v>
      </c>
      <c r="R238" s="220">
        <f>Q238*H238</f>
        <v>6.35613</v>
      </c>
      <c r="S238" s="220">
        <v>0</v>
      </c>
      <c r="T238" s="221">
        <f>S238*H238</f>
        <v>0</v>
      </c>
      <c r="U238" s="40"/>
      <c r="V238" s="40"/>
      <c r="W238" s="40"/>
      <c r="X238" s="40"/>
      <c r="Y238" s="40"/>
      <c r="Z238" s="40"/>
      <c r="AA238" s="40"/>
      <c r="AB238" s="40"/>
      <c r="AC238" s="40"/>
      <c r="AD238" s="40"/>
      <c r="AE238" s="40"/>
      <c r="AR238" s="222" t="s">
        <v>191</v>
      </c>
      <c r="AT238" s="222" t="s">
        <v>242</v>
      </c>
      <c r="AU238" s="222" t="s">
        <v>85</v>
      </c>
      <c r="AY238" s="19" t="s">
        <v>112</v>
      </c>
      <c r="BE238" s="223">
        <f>IF(N238="základní",J238,0)</f>
        <v>0</v>
      </c>
      <c r="BF238" s="223">
        <f>IF(N238="snížená",J238,0)</f>
        <v>0</v>
      </c>
      <c r="BG238" s="223">
        <f>IF(N238="zákl. přenesená",J238,0)</f>
        <v>0</v>
      </c>
      <c r="BH238" s="223">
        <f>IF(N238="sníž. přenesená",J238,0)</f>
        <v>0</v>
      </c>
      <c r="BI238" s="223">
        <f>IF(N238="nulová",J238,0)</f>
        <v>0</v>
      </c>
      <c r="BJ238" s="19" t="s">
        <v>83</v>
      </c>
      <c r="BK238" s="223">
        <f>ROUND(I238*H238,2)</f>
        <v>0</v>
      </c>
      <c r="BL238" s="19" t="s">
        <v>117</v>
      </c>
      <c r="BM238" s="222" t="s">
        <v>362</v>
      </c>
    </row>
    <row r="239" spans="1:51" s="13" customFormat="1" ht="12">
      <c r="A239" s="13"/>
      <c r="B239" s="242"/>
      <c r="C239" s="243"/>
      <c r="D239" s="238" t="s">
        <v>156</v>
      </c>
      <c r="E239" s="244" t="s">
        <v>19</v>
      </c>
      <c r="F239" s="245" t="s">
        <v>182</v>
      </c>
      <c r="G239" s="243"/>
      <c r="H239" s="244" t="s">
        <v>19</v>
      </c>
      <c r="I239" s="246"/>
      <c r="J239" s="243"/>
      <c r="K239" s="243"/>
      <c r="L239" s="247"/>
      <c r="M239" s="248"/>
      <c r="N239" s="249"/>
      <c r="O239" s="249"/>
      <c r="P239" s="249"/>
      <c r="Q239" s="249"/>
      <c r="R239" s="249"/>
      <c r="S239" s="249"/>
      <c r="T239" s="250"/>
      <c r="U239" s="13"/>
      <c r="V239" s="13"/>
      <c r="W239" s="13"/>
      <c r="X239" s="13"/>
      <c r="Y239" s="13"/>
      <c r="Z239" s="13"/>
      <c r="AA239" s="13"/>
      <c r="AB239" s="13"/>
      <c r="AC239" s="13"/>
      <c r="AD239" s="13"/>
      <c r="AE239" s="13"/>
      <c r="AT239" s="251" t="s">
        <v>156</v>
      </c>
      <c r="AU239" s="251" t="s">
        <v>85</v>
      </c>
      <c r="AV239" s="13" t="s">
        <v>83</v>
      </c>
      <c r="AW239" s="13" t="s">
        <v>37</v>
      </c>
      <c r="AX239" s="13" t="s">
        <v>75</v>
      </c>
      <c r="AY239" s="251" t="s">
        <v>112</v>
      </c>
    </row>
    <row r="240" spans="1:51" s="14" customFormat="1" ht="12">
      <c r="A240" s="14"/>
      <c r="B240" s="252"/>
      <c r="C240" s="253"/>
      <c r="D240" s="238" t="s">
        <v>156</v>
      </c>
      <c r="E240" s="254" t="s">
        <v>19</v>
      </c>
      <c r="F240" s="255" t="s">
        <v>352</v>
      </c>
      <c r="G240" s="253"/>
      <c r="H240" s="256">
        <v>113.3</v>
      </c>
      <c r="I240" s="257"/>
      <c r="J240" s="253"/>
      <c r="K240" s="253"/>
      <c r="L240" s="258"/>
      <c r="M240" s="259"/>
      <c r="N240" s="260"/>
      <c r="O240" s="260"/>
      <c r="P240" s="260"/>
      <c r="Q240" s="260"/>
      <c r="R240" s="260"/>
      <c r="S240" s="260"/>
      <c r="T240" s="261"/>
      <c r="U240" s="14"/>
      <c r="V240" s="14"/>
      <c r="W240" s="14"/>
      <c r="X240" s="14"/>
      <c r="Y240" s="14"/>
      <c r="Z240" s="14"/>
      <c r="AA240" s="14"/>
      <c r="AB240" s="14"/>
      <c r="AC240" s="14"/>
      <c r="AD240" s="14"/>
      <c r="AE240" s="14"/>
      <c r="AT240" s="262" t="s">
        <v>156</v>
      </c>
      <c r="AU240" s="262" t="s">
        <v>85</v>
      </c>
      <c r="AV240" s="14" t="s">
        <v>85</v>
      </c>
      <c r="AW240" s="14" t="s">
        <v>37</v>
      </c>
      <c r="AX240" s="14" t="s">
        <v>75</v>
      </c>
      <c r="AY240" s="262" t="s">
        <v>112</v>
      </c>
    </row>
    <row r="241" spans="1:51" s="15" customFormat="1" ht="12">
      <c r="A241" s="15"/>
      <c r="B241" s="263"/>
      <c r="C241" s="264"/>
      <c r="D241" s="238" t="s">
        <v>156</v>
      </c>
      <c r="E241" s="265" t="s">
        <v>19</v>
      </c>
      <c r="F241" s="266" t="s">
        <v>205</v>
      </c>
      <c r="G241" s="264"/>
      <c r="H241" s="267">
        <v>113.3</v>
      </c>
      <c r="I241" s="268"/>
      <c r="J241" s="264"/>
      <c r="K241" s="264"/>
      <c r="L241" s="269"/>
      <c r="M241" s="270"/>
      <c r="N241" s="271"/>
      <c r="O241" s="271"/>
      <c r="P241" s="271"/>
      <c r="Q241" s="271"/>
      <c r="R241" s="271"/>
      <c r="S241" s="271"/>
      <c r="T241" s="272"/>
      <c r="U241" s="15"/>
      <c r="V241" s="15"/>
      <c r="W241" s="15"/>
      <c r="X241" s="15"/>
      <c r="Y241" s="15"/>
      <c r="Z241" s="15"/>
      <c r="AA241" s="15"/>
      <c r="AB241" s="15"/>
      <c r="AC241" s="15"/>
      <c r="AD241" s="15"/>
      <c r="AE241" s="15"/>
      <c r="AT241" s="273" t="s">
        <v>156</v>
      </c>
      <c r="AU241" s="273" t="s">
        <v>85</v>
      </c>
      <c r="AV241" s="15" t="s">
        <v>122</v>
      </c>
      <c r="AW241" s="15" t="s">
        <v>37</v>
      </c>
      <c r="AX241" s="15" t="s">
        <v>75</v>
      </c>
      <c r="AY241" s="273" t="s">
        <v>112</v>
      </c>
    </row>
    <row r="242" spans="1:51" s="14" customFormat="1" ht="12">
      <c r="A242" s="14"/>
      <c r="B242" s="252"/>
      <c r="C242" s="253"/>
      <c r="D242" s="238" t="s">
        <v>156</v>
      </c>
      <c r="E242" s="254" t="s">
        <v>19</v>
      </c>
      <c r="F242" s="255" t="s">
        <v>363</v>
      </c>
      <c r="G242" s="253"/>
      <c r="H242" s="256">
        <v>115.566</v>
      </c>
      <c r="I242" s="257"/>
      <c r="J242" s="253"/>
      <c r="K242" s="253"/>
      <c r="L242" s="258"/>
      <c r="M242" s="259"/>
      <c r="N242" s="260"/>
      <c r="O242" s="260"/>
      <c r="P242" s="260"/>
      <c r="Q242" s="260"/>
      <c r="R242" s="260"/>
      <c r="S242" s="260"/>
      <c r="T242" s="261"/>
      <c r="U242" s="14"/>
      <c r="V242" s="14"/>
      <c r="W242" s="14"/>
      <c r="X242" s="14"/>
      <c r="Y242" s="14"/>
      <c r="Z242" s="14"/>
      <c r="AA242" s="14"/>
      <c r="AB242" s="14"/>
      <c r="AC242" s="14"/>
      <c r="AD242" s="14"/>
      <c r="AE242" s="14"/>
      <c r="AT242" s="262" t="s">
        <v>156</v>
      </c>
      <c r="AU242" s="262" t="s">
        <v>85</v>
      </c>
      <c r="AV242" s="14" t="s">
        <v>85</v>
      </c>
      <c r="AW242" s="14" t="s">
        <v>37</v>
      </c>
      <c r="AX242" s="14" t="s">
        <v>83</v>
      </c>
      <c r="AY242" s="262" t="s">
        <v>112</v>
      </c>
    </row>
    <row r="243" spans="1:65" s="2" customFormat="1" ht="16.5" customHeight="1">
      <c r="A243" s="40"/>
      <c r="B243" s="41"/>
      <c r="C243" s="285" t="s">
        <v>364</v>
      </c>
      <c r="D243" s="285" t="s">
        <v>242</v>
      </c>
      <c r="E243" s="286" t="s">
        <v>365</v>
      </c>
      <c r="F243" s="287" t="s">
        <v>366</v>
      </c>
      <c r="G243" s="288" t="s">
        <v>187</v>
      </c>
      <c r="H243" s="289">
        <v>53</v>
      </c>
      <c r="I243" s="290"/>
      <c r="J243" s="291">
        <f>ROUND(I243*H243,2)</f>
        <v>0</v>
      </c>
      <c r="K243" s="287" t="s">
        <v>152</v>
      </c>
      <c r="L243" s="292"/>
      <c r="M243" s="293" t="s">
        <v>19</v>
      </c>
      <c r="N243" s="294" t="s">
        <v>46</v>
      </c>
      <c r="O243" s="86"/>
      <c r="P243" s="220">
        <f>O243*H243</f>
        <v>0</v>
      </c>
      <c r="Q243" s="220">
        <v>0.06567</v>
      </c>
      <c r="R243" s="220">
        <f>Q243*H243</f>
        <v>3.48051</v>
      </c>
      <c r="S243" s="220">
        <v>0</v>
      </c>
      <c r="T243" s="221">
        <f>S243*H243</f>
        <v>0</v>
      </c>
      <c r="U243" s="40"/>
      <c r="V243" s="40"/>
      <c r="W243" s="40"/>
      <c r="X243" s="40"/>
      <c r="Y243" s="40"/>
      <c r="Z243" s="40"/>
      <c r="AA243" s="40"/>
      <c r="AB243" s="40"/>
      <c r="AC243" s="40"/>
      <c r="AD243" s="40"/>
      <c r="AE243" s="40"/>
      <c r="AR243" s="222" t="s">
        <v>191</v>
      </c>
      <c r="AT243" s="222" t="s">
        <v>242</v>
      </c>
      <c r="AU243" s="222" t="s">
        <v>85</v>
      </c>
      <c r="AY243" s="19" t="s">
        <v>112</v>
      </c>
      <c r="BE243" s="223">
        <f>IF(N243="základní",J243,0)</f>
        <v>0</v>
      </c>
      <c r="BF243" s="223">
        <f>IF(N243="snížená",J243,0)</f>
        <v>0</v>
      </c>
      <c r="BG243" s="223">
        <f>IF(N243="zákl. přenesená",J243,0)</f>
        <v>0</v>
      </c>
      <c r="BH243" s="223">
        <f>IF(N243="sníž. přenesená",J243,0)</f>
        <v>0</v>
      </c>
      <c r="BI243" s="223">
        <f>IF(N243="nulová",J243,0)</f>
        <v>0</v>
      </c>
      <c r="BJ243" s="19" t="s">
        <v>83</v>
      </c>
      <c r="BK243" s="223">
        <f>ROUND(I243*H243,2)</f>
        <v>0</v>
      </c>
      <c r="BL243" s="19" t="s">
        <v>117</v>
      </c>
      <c r="BM243" s="222" t="s">
        <v>367</v>
      </c>
    </row>
    <row r="244" spans="1:51" s="13" customFormat="1" ht="12">
      <c r="A244" s="13"/>
      <c r="B244" s="242"/>
      <c r="C244" s="243"/>
      <c r="D244" s="238" t="s">
        <v>156</v>
      </c>
      <c r="E244" s="244" t="s">
        <v>19</v>
      </c>
      <c r="F244" s="245" t="s">
        <v>182</v>
      </c>
      <c r="G244" s="243"/>
      <c r="H244" s="244" t="s">
        <v>19</v>
      </c>
      <c r="I244" s="246"/>
      <c r="J244" s="243"/>
      <c r="K244" s="243"/>
      <c r="L244" s="247"/>
      <c r="M244" s="248"/>
      <c r="N244" s="249"/>
      <c r="O244" s="249"/>
      <c r="P244" s="249"/>
      <c r="Q244" s="249"/>
      <c r="R244" s="249"/>
      <c r="S244" s="249"/>
      <c r="T244" s="250"/>
      <c r="U244" s="13"/>
      <c r="V244" s="13"/>
      <c r="W244" s="13"/>
      <c r="X244" s="13"/>
      <c r="Y244" s="13"/>
      <c r="Z244" s="13"/>
      <c r="AA244" s="13"/>
      <c r="AB244" s="13"/>
      <c r="AC244" s="13"/>
      <c r="AD244" s="13"/>
      <c r="AE244" s="13"/>
      <c r="AT244" s="251" t="s">
        <v>156</v>
      </c>
      <c r="AU244" s="251" t="s">
        <v>85</v>
      </c>
      <c r="AV244" s="13" t="s">
        <v>83</v>
      </c>
      <c r="AW244" s="13" t="s">
        <v>37</v>
      </c>
      <c r="AX244" s="13" t="s">
        <v>75</v>
      </c>
      <c r="AY244" s="251" t="s">
        <v>112</v>
      </c>
    </row>
    <row r="245" spans="1:51" s="14" customFormat="1" ht="12">
      <c r="A245" s="14"/>
      <c r="B245" s="252"/>
      <c r="C245" s="253"/>
      <c r="D245" s="238" t="s">
        <v>156</v>
      </c>
      <c r="E245" s="254" t="s">
        <v>19</v>
      </c>
      <c r="F245" s="255" t="s">
        <v>353</v>
      </c>
      <c r="G245" s="253"/>
      <c r="H245" s="256">
        <v>53</v>
      </c>
      <c r="I245" s="257"/>
      <c r="J245" s="253"/>
      <c r="K245" s="253"/>
      <c r="L245" s="258"/>
      <c r="M245" s="259"/>
      <c r="N245" s="260"/>
      <c r="O245" s="260"/>
      <c r="P245" s="260"/>
      <c r="Q245" s="260"/>
      <c r="R245" s="260"/>
      <c r="S245" s="260"/>
      <c r="T245" s="261"/>
      <c r="U245" s="14"/>
      <c r="V245" s="14"/>
      <c r="W245" s="14"/>
      <c r="X245" s="14"/>
      <c r="Y245" s="14"/>
      <c r="Z245" s="14"/>
      <c r="AA245" s="14"/>
      <c r="AB245" s="14"/>
      <c r="AC245" s="14"/>
      <c r="AD245" s="14"/>
      <c r="AE245" s="14"/>
      <c r="AT245" s="262" t="s">
        <v>156</v>
      </c>
      <c r="AU245" s="262" t="s">
        <v>85</v>
      </c>
      <c r="AV245" s="14" t="s">
        <v>85</v>
      </c>
      <c r="AW245" s="14" t="s">
        <v>37</v>
      </c>
      <c r="AX245" s="14" t="s">
        <v>83</v>
      </c>
      <c r="AY245" s="262" t="s">
        <v>112</v>
      </c>
    </row>
    <row r="246" spans="1:65" s="2" customFormat="1" ht="21.75" customHeight="1">
      <c r="A246" s="40"/>
      <c r="B246" s="41"/>
      <c r="C246" s="211" t="s">
        <v>368</v>
      </c>
      <c r="D246" s="211" t="s">
        <v>113</v>
      </c>
      <c r="E246" s="212" t="s">
        <v>369</v>
      </c>
      <c r="F246" s="213" t="s">
        <v>370</v>
      </c>
      <c r="G246" s="214" t="s">
        <v>187</v>
      </c>
      <c r="H246" s="215">
        <v>290</v>
      </c>
      <c r="I246" s="216"/>
      <c r="J246" s="217">
        <f>ROUND(I246*H246,2)</f>
        <v>0</v>
      </c>
      <c r="K246" s="213" t="s">
        <v>152</v>
      </c>
      <c r="L246" s="46"/>
      <c r="M246" s="218" t="s">
        <v>19</v>
      </c>
      <c r="N246" s="219" t="s">
        <v>46</v>
      </c>
      <c r="O246" s="86"/>
      <c r="P246" s="220">
        <f>O246*H246</f>
        <v>0</v>
      </c>
      <c r="Q246" s="220">
        <v>0.1294996</v>
      </c>
      <c r="R246" s="220">
        <f>Q246*H246</f>
        <v>37.554884</v>
      </c>
      <c r="S246" s="220">
        <v>0</v>
      </c>
      <c r="T246" s="221">
        <f>S246*H246</f>
        <v>0</v>
      </c>
      <c r="U246" s="40"/>
      <c r="V246" s="40"/>
      <c r="W246" s="40"/>
      <c r="X246" s="40"/>
      <c r="Y246" s="40"/>
      <c r="Z246" s="40"/>
      <c r="AA246" s="40"/>
      <c r="AB246" s="40"/>
      <c r="AC246" s="40"/>
      <c r="AD246" s="40"/>
      <c r="AE246" s="40"/>
      <c r="AR246" s="222" t="s">
        <v>117</v>
      </c>
      <c r="AT246" s="222" t="s">
        <v>113</v>
      </c>
      <c r="AU246" s="222" t="s">
        <v>85</v>
      </c>
      <c r="AY246" s="19" t="s">
        <v>112</v>
      </c>
      <c r="BE246" s="223">
        <f>IF(N246="základní",J246,0)</f>
        <v>0</v>
      </c>
      <c r="BF246" s="223">
        <f>IF(N246="snížená",J246,0)</f>
        <v>0</v>
      </c>
      <c r="BG246" s="223">
        <f>IF(N246="zákl. přenesená",J246,0)</f>
        <v>0</v>
      </c>
      <c r="BH246" s="223">
        <f>IF(N246="sníž. přenesená",J246,0)</f>
        <v>0</v>
      </c>
      <c r="BI246" s="223">
        <f>IF(N246="nulová",J246,0)</f>
        <v>0</v>
      </c>
      <c r="BJ246" s="19" t="s">
        <v>83</v>
      </c>
      <c r="BK246" s="223">
        <f>ROUND(I246*H246,2)</f>
        <v>0</v>
      </c>
      <c r="BL246" s="19" t="s">
        <v>117</v>
      </c>
      <c r="BM246" s="222" t="s">
        <v>371</v>
      </c>
    </row>
    <row r="247" spans="1:47" s="2" customFormat="1" ht="12">
      <c r="A247" s="40"/>
      <c r="B247" s="41"/>
      <c r="C247" s="42"/>
      <c r="D247" s="238" t="s">
        <v>154</v>
      </c>
      <c r="E247" s="42"/>
      <c r="F247" s="239" t="s">
        <v>372</v>
      </c>
      <c r="G247" s="42"/>
      <c r="H247" s="42"/>
      <c r="I247" s="138"/>
      <c r="J247" s="42"/>
      <c r="K247" s="42"/>
      <c r="L247" s="46"/>
      <c r="M247" s="240"/>
      <c r="N247" s="241"/>
      <c r="O247" s="86"/>
      <c r="P247" s="86"/>
      <c r="Q247" s="86"/>
      <c r="R247" s="86"/>
      <c r="S247" s="86"/>
      <c r="T247" s="87"/>
      <c r="U247" s="40"/>
      <c r="V247" s="40"/>
      <c r="W247" s="40"/>
      <c r="X247" s="40"/>
      <c r="Y247" s="40"/>
      <c r="Z247" s="40"/>
      <c r="AA247" s="40"/>
      <c r="AB247" s="40"/>
      <c r="AC247" s="40"/>
      <c r="AD247" s="40"/>
      <c r="AE247" s="40"/>
      <c r="AT247" s="19" t="s">
        <v>154</v>
      </c>
      <c r="AU247" s="19" t="s">
        <v>85</v>
      </c>
    </row>
    <row r="248" spans="1:51" s="13" customFormat="1" ht="12">
      <c r="A248" s="13"/>
      <c r="B248" s="242"/>
      <c r="C248" s="243"/>
      <c r="D248" s="238" t="s">
        <v>156</v>
      </c>
      <c r="E248" s="244" t="s">
        <v>19</v>
      </c>
      <c r="F248" s="245" t="s">
        <v>182</v>
      </c>
      <c r="G248" s="243"/>
      <c r="H248" s="244" t="s">
        <v>19</v>
      </c>
      <c r="I248" s="246"/>
      <c r="J248" s="243"/>
      <c r="K248" s="243"/>
      <c r="L248" s="247"/>
      <c r="M248" s="248"/>
      <c r="N248" s="249"/>
      <c r="O248" s="249"/>
      <c r="P248" s="249"/>
      <c r="Q248" s="249"/>
      <c r="R248" s="249"/>
      <c r="S248" s="249"/>
      <c r="T248" s="250"/>
      <c r="U248" s="13"/>
      <c r="V248" s="13"/>
      <c r="W248" s="13"/>
      <c r="X248" s="13"/>
      <c r="Y248" s="13"/>
      <c r="Z248" s="13"/>
      <c r="AA248" s="13"/>
      <c r="AB248" s="13"/>
      <c r="AC248" s="13"/>
      <c r="AD248" s="13"/>
      <c r="AE248" s="13"/>
      <c r="AT248" s="251" t="s">
        <v>156</v>
      </c>
      <c r="AU248" s="251" t="s">
        <v>85</v>
      </c>
      <c r="AV248" s="13" t="s">
        <v>83</v>
      </c>
      <c r="AW248" s="13" t="s">
        <v>37</v>
      </c>
      <c r="AX248" s="13" t="s">
        <v>75</v>
      </c>
      <c r="AY248" s="251" t="s">
        <v>112</v>
      </c>
    </row>
    <row r="249" spans="1:51" s="14" customFormat="1" ht="12">
      <c r="A249" s="14"/>
      <c r="B249" s="252"/>
      <c r="C249" s="253"/>
      <c r="D249" s="238" t="s">
        <v>156</v>
      </c>
      <c r="E249" s="254" t="s">
        <v>19</v>
      </c>
      <c r="F249" s="255" t="s">
        <v>373</v>
      </c>
      <c r="G249" s="253"/>
      <c r="H249" s="256">
        <v>290</v>
      </c>
      <c r="I249" s="257"/>
      <c r="J249" s="253"/>
      <c r="K249" s="253"/>
      <c r="L249" s="258"/>
      <c r="M249" s="259"/>
      <c r="N249" s="260"/>
      <c r="O249" s="260"/>
      <c r="P249" s="260"/>
      <c r="Q249" s="260"/>
      <c r="R249" s="260"/>
      <c r="S249" s="260"/>
      <c r="T249" s="261"/>
      <c r="U249" s="14"/>
      <c r="V249" s="14"/>
      <c r="W249" s="14"/>
      <c r="X249" s="14"/>
      <c r="Y249" s="14"/>
      <c r="Z249" s="14"/>
      <c r="AA249" s="14"/>
      <c r="AB249" s="14"/>
      <c r="AC249" s="14"/>
      <c r="AD249" s="14"/>
      <c r="AE249" s="14"/>
      <c r="AT249" s="262" t="s">
        <v>156</v>
      </c>
      <c r="AU249" s="262" t="s">
        <v>85</v>
      </c>
      <c r="AV249" s="14" t="s">
        <v>85</v>
      </c>
      <c r="AW249" s="14" t="s">
        <v>37</v>
      </c>
      <c r="AX249" s="14" t="s">
        <v>83</v>
      </c>
      <c r="AY249" s="262" t="s">
        <v>112</v>
      </c>
    </row>
    <row r="250" spans="1:65" s="2" customFormat="1" ht="16.5" customHeight="1">
      <c r="A250" s="40"/>
      <c r="B250" s="41"/>
      <c r="C250" s="285" t="s">
        <v>374</v>
      </c>
      <c r="D250" s="285" t="s">
        <v>242</v>
      </c>
      <c r="E250" s="286" t="s">
        <v>375</v>
      </c>
      <c r="F250" s="287" t="s">
        <v>376</v>
      </c>
      <c r="G250" s="288" t="s">
        <v>187</v>
      </c>
      <c r="H250" s="289">
        <v>295.8</v>
      </c>
      <c r="I250" s="290"/>
      <c r="J250" s="291">
        <f>ROUND(I250*H250,2)</f>
        <v>0</v>
      </c>
      <c r="K250" s="287" t="s">
        <v>152</v>
      </c>
      <c r="L250" s="292"/>
      <c r="M250" s="293" t="s">
        <v>19</v>
      </c>
      <c r="N250" s="294" t="s">
        <v>46</v>
      </c>
      <c r="O250" s="86"/>
      <c r="P250" s="220">
        <f>O250*H250</f>
        <v>0</v>
      </c>
      <c r="Q250" s="220">
        <v>0.046</v>
      </c>
      <c r="R250" s="220">
        <f>Q250*H250</f>
        <v>13.6068</v>
      </c>
      <c r="S250" s="220">
        <v>0</v>
      </c>
      <c r="T250" s="221">
        <f>S250*H250</f>
        <v>0</v>
      </c>
      <c r="U250" s="40"/>
      <c r="V250" s="40"/>
      <c r="W250" s="40"/>
      <c r="X250" s="40"/>
      <c r="Y250" s="40"/>
      <c r="Z250" s="40"/>
      <c r="AA250" s="40"/>
      <c r="AB250" s="40"/>
      <c r="AC250" s="40"/>
      <c r="AD250" s="40"/>
      <c r="AE250" s="40"/>
      <c r="AR250" s="222" t="s">
        <v>191</v>
      </c>
      <c r="AT250" s="222" t="s">
        <v>242</v>
      </c>
      <c r="AU250" s="222" t="s">
        <v>85</v>
      </c>
      <c r="AY250" s="19" t="s">
        <v>112</v>
      </c>
      <c r="BE250" s="223">
        <f>IF(N250="základní",J250,0)</f>
        <v>0</v>
      </c>
      <c r="BF250" s="223">
        <f>IF(N250="snížená",J250,0)</f>
        <v>0</v>
      </c>
      <c r="BG250" s="223">
        <f>IF(N250="zákl. přenesená",J250,0)</f>
        <v>0</v>
      </c>
      <c r="BH250" s="223">
        <f>IF(N250="sníž. přenesená",J250,0)</f>
        <v>0</v>
      </c>
      <c r="BI250" s="223">
        <f>IF(N250="nulová",J250,0)</f>
        <v>0</v>
      </c>
      <c r="BJ250" s="19" t="s">
        <v>83</v>
      </c>
      <c r="BK250" s="223">
        <f>ROUND(I250*H250,2)</f>
        <v>0</v>
      </c>
      <c r="BL250" s="19" t="s">
        <v>117</v>
      </c>
      <c r="BM250" s="222" t="s">
        <v>377</v>
      </c>
    </row>
    <row r="251" spans="1:51" s="13" customFormat="1" ht="12">
      <c r="A251" s="13"/>
      <c r="B251" s="242"/>
      <c r="C251" s="243"/>
      <c r="D251" s="238" t="s">
        <v>156</v>
      </c>
      <c r="E251" s="244" t="s">
        <v>19</v>
      </c>
      <c r="F251" s="245" t="s">
        <v>182</v>
      </c>
      <c r="G251" s="243"/>
      <c r="H251" s="244" t="s">
        <v>19</v>
      </c>
      <c r="I251" s="246"/>
      <c r="J251" s="243"/>
      <c r="K251" s="243"/>
      <c r="L251" s="247"/>
      <c r="M251" s="248"/>
      <c r="N251" s="249"/>
      <c r="O251" s="249"/>
      <c r="P251" s="249"/>
      <c r="Q251" s="249"/>
      <c r="R251" s="249"/>
      <c r="S251" s="249"/>
      <c r="T251" s="250"/>
      <c r="U251" s="13"/>
      <c r="V251" s="13"/>
      <c r="W251" s="13"/>
      <c r="X251" s="13"/>
      <c r="Y251" s="13"/>
      <c r="Z251" s="13"/>
      <c r="AA251" s="13"/>
      <c r="AB251" s="13"/>
      <c r="AC251" s="13"/>
      <c r="AD251" s="13"/>
      <c r="AE251" s="13"/>
      <c r="AT251" s="251" t="s">
        <v>156</v>
      </c>
      <c r="AU251" s="251" t="s">
        <v>85</v>
      </c>
      <c r="AV251" s="13" t="s">
        <v>83</v>
      </c>
      <c r="AW251" s="13" t="s">
        <v>37</v>
      </c>
      <c r="AX251" s="13" t="s">
        <v>75</v>
      </c>
      <c r="AY251" s="251" t="s">
        <v>112</v>
      </c>
    </row>
    <row r="252" spans="1:51" s="14" customFormat="1" ht="12">
      <c r="A252" s="14"/>
      <c r="B252" s="252"/>
      <c r="C252" s="253"/>
      <c r="D252" s="238" t="s">
        <v>156</v>
      </c>
      <c r="E252" s="254" t="s">
        <v>19</v>
      </c>
      <c r="F252" s="255" t="s">
        <v>378</v>
      </c>
      <c r="G252" s="253"/>
      <c r="H252" s="256">
        <v>295.8</v>
      </c>
      <c r="I252" s="257"/>
      <c r="J252" s="253"/>
      <c r="K252" s="253"/>
      <c r="L252" s="258"/>
      <c r="M252" s="259"/>
      <c r="N252" s="260"/>
      <c r="O252" s="260"/>
      <c r="P252" s="260"/>
      <c r="Q252" s="260"/>
      <c r="R252" s="260"/>
      <c r="S252" s="260"/>
      <c r="T252" s="261"/>
      <c r="U252" s="14"/>
      <c r="V252" s="14"/>
      <c r="W252" s="14"/>
      <c r="X252" s="14"/>
      <c r="Y252" s="14"/>
      <c r="Z252" s="14"/>
      <c r="AA252" s="14"/>
      <c r="AB252" s="14"/>
      <c r="AC252" s="14"/>
      <c r="AD252" s="14"/>
      <c r="AE252" s="14"/>
      <c r="AT252" s="262" t="s">
        <v>156</v>
      </c>
      <c r="AU252" s="262" t="s">
        <v>85</v>
      </c>
      <c r="AV252" s="14" t="s">
        <v>85</v>
      </c>
      <c r="AW252" s="14" t="s">
        <v>37</v>
      </c>
      <c r="AX252" s="14" t="s">
        <v>83</v>
      </c>
      <c r="AY252" s="262" t="s">
        <v>112</v>
      </c>
    </row>
    <row r="253" spans="1:65" s="2" customFormat="1" ht="16.5" customHeight="1">
      <c r="A253" s="40"/>
      <c r="B253" s="41"/>
      <c r="C253" s="211" t="s">
        <v>379</v>
      </c>
      <c r="D253" s="211" t="s">
        <v>113</v>
      </c>
      <c r="E253" s="212" t="s">
        <v>380</v>
      </c>
      <c r="F253" s="213" t="s">
        <v>381</v>
      </c>
      <c r="G253" s="214" t="s">
        <v>199</v>
      </c>
      <c r="H253" s="215">
        <v>11.183</v>
      </c>
      <c r="I253" s="216"/>
      <c r="J253" s="217">
        <f>ROUND(I253*H253,2)</f>
        <v>0</v>
      </c>
      <c r="K253" s="213" t="s">
        <v>152</v>
      </c>
      <c r="L253" s="46"/>
      <c r="M253" s="218" t="s">
        <v>19</v>
      </c>
      <c r="N253" s="219" t="s">
        <v>46</v>
      </c>
      <c r="O253" s="86"/>
      <c r="P253" s="220">
        <f>O253*H253</f>
        <v>0</v>
      </c>
      <c r="Q253" s="220">
        <v>2.25634</v>
      </c>
      <c r="R253" s="220">
        <f>Q253*H253</f>
        <v>25.232650219999996</v>
      </c>
      <c r="S253" s="220">
        <v>0</v>
      </c>
      <c r="T253" s="221">
        <f>S253*H253</f>
        <v>0</v>
      </c>
      <c r="U253" s="40"/>
      <c r="V253" s="40"/>
      <c r="W253" s="40"/>
      <c r="X253" s="40"/>
      <c r="Y253" s="40"/>
      <c r="Z253" s="40"/>
      <c r="AA253" s="40"/>
      <c r="AB253" s="40"/>
      <c r="AC253" s="40"/>
      <c r="AD253" s="40"/>
      <c r="AE253" s="40"/>
      <c r="AR253" s="222" t="s">
        <v>117</v>
      </c>
      <c r="AT253" s="222" t="s">
        <v>113</v>
      </c>
      <c r="AU253" s="222" t="s">
        <v>85</v>
      </c>
      <c r="AY253" s="19" t="s">
        <v>112</v>
      </c>
      <c r="BE253" s="223">
        <f>IF(N253="základní",J253,0)</f>
        <v>0</v>
      </c>
      <c r="BF253" s="223">
        <f>IF(N253="snížená",J253,0)</f>
        <v>0</v>
      </c>
      <c r="BG253" s="223">
        <f>IF(N253="zákl. přenesená",J253,0)</f>
        <v>0</v>
      </c>
      <c r="BH253" s="223">
        <f>IF(N253="sníž. přenesená",J253,0)</f>
        <v>0</v>
      </c>
      <c r="BI253" s="223">
        <f>IF(N253="nulová",J253,0)</f>
        <v>0</v>
      </c>
      <c r="BJ253" s="19" t="s">
        <v>83</v>
      </c>
      <c r="BK253" s="223">
        <f>ROUND(I253*H253,2)</f>
        <v>0</v>
      </c>
      <c r="BL253" s="19" t="s">
        <v>117</v>
      </c>
      <c r="BM253" s="222" t="s">
        <v>382</v>
      </c>
    </row>
    <row r="254" spans="1:51" s="13" customFormat="1" ht="12">
      <c r="A254" s="13"/>
      <c r="B254" s="242"/>
      <c r="C254" s="243"/>
      <c r="D254" s="238" t="s">
        <v>156</v>
      </c>
      <c r="E254" s="244" t="s">
        <v>19</v>
      </c>
      <c r="F254" s="245" t="s">
        <v>383</v>
      </c>
      <c r="G254" s="243"/>
      <c r="H254" s="244" t="s">
        <v>19</v>
      </c>
      <c r="I254" s="246"/>
      <c r="J254" s="243"/>
      <c r="K254" s="243"/>
      <c r="L254" s="247"/>
      <c r="M254" s="248"/>
      <c r="N254" s="249"/>
      <c r="O254" s="249"/>
      <c r="P254" s="249"/>
      <c r="Q254" s="249"/>
      <c r="R254" s="249"/>
      <c r="S254" s="249"/>
      <c r="T254" s="250"/>
      <c r="U254" s="13"/>
      <c r="V254" s="13"/>
      <c r="W254" s="13"/>
      <c r="X254" s="13"/>
      <c r="Y254" s="13"/>
      <c r="Z254" s="13"/>
      <c r="AA254" s="13"/>
      <c r="AB254" s="13"/>
      <c r="AC254" s="13"/>
      <c r="AD254" s="13"/>
      <c r="AE254" s="13"/>
      <c r="AT254" s="251" t="s">
        <v>156</v>
      </c>
      <c r="AU254" s="251" t="s">
        <v>85</v>
      </c>
      <c r="AV254" s="13" t="s">
        <v>83</v>
      </c>
      <c r="AW254" s="13" t="s">
        <v>37</v>
      </c>
      <c r="AX254" s="13" t="s">
        <v>75</v>
      </c>
      <c r="AY254" s="251" t="s">
        <v>112</v>
      </c>
    </row>
    <row r="255" spans="1:51" s="14" customFormat="1" ht="12">
      <c r="A255" s="14"/>
      <c r="B255" s="252"/>
      <c r="C255" s="253"/>
      <c r="D255" s="238" t="s">
        <v>156</v>
      </c>
      <c r="E255" s="254" t="s">
        <v>19</v>
      </c>
      <c r="F255" s="255" t="s">
        <v>384</v>
      </c>
      <c r="G255" s="253"/>
      <c r="H255" s="256">
        <v>7.123</v>
      </c>
      <c r="I255" s="257"/>
      <c r="J255" s="253"/>
      <c r="K255" s="253"/>
      <c r="L255" s="258"/>
      <c r="M255" s="259"/>
      <c r="N255" s="260"/>
      <c r="O255" s="260"/>
      <c r="P255" s="260"/>
      <c r="Q255" s="260"/>
      <c r="R255" s="260"/>
      <c r="S255" s="260"/>
      <c r="T255" s="261"/>
      <c r="U255" s="14"/>
      <c r="V255" s="14"/>
      <c r="W255" s="14"/>
      <c r="X255" s="14"/>
      <c r="Y255" s="14"/>
      <c r="Z255" s="14"/>
      <c r="AA255" s="14"/>
      <c r="AB255" s="14"/>
      <c r="AC255" s="14"/>
      <c r="AD255" s="14"/>
      <c r="AE255" s="14"/>
      <c r="AT255" s="262" t="s">
        <v>156</v>
      </c>
      <c r="AU255" s="262" t="s">
        <v>85</v>
      </c>
      <c r="AV255" s="14" t="s">
        <v>85</v>
      </c>
      <c r="AW255" s="14" t="s">
        <v>37</v>
      </c>
      <c r="AX255" s="14" t="s">
        <v>75</v>
      </c>
      <c r="AY255" s="262" t="s">
        <v>112</v>
      </c>
    </row>
    <row r="256" spans="1:51" s="14" customFormat="1" ht="12">
      <c r="A256" s="14"/>
      <c r="B256" s="252"/>
      <c r="C256" s="253"/>
      <c r="D256" s="238" t="s">
        <v>156</v>
      </c>
      <c r="E256" s="254" t="s">
        <v>19</v>
      </c>
      <c r="F256" s="255" t="s">
        <v>385</v>
      </c>
      <c r="G256" s="253"/>
      <c r="H256" s="256">
        <v>4.06</v>
      </c>
      <c r="I256" s="257"/>
      <c r="J256" s="253"/>
      <c r="K256" s="253"/>
      <c r="L256" s="258"/>
      <c r="M256" s="259"/>
      <c r="N256" s="260"/>
      <c r="O256" s="260"/>
      <c r="P256" s="260"/>
      <c r="Q256" s="260"/>
      <c r="R256" s="260"/>
      <c r="S256" s="260"/>
      <c r="T256" s="261"/>
      <c r="U256" s="14"/>
      <c r="V256" s="14"/>
      <c r="W256" s="14"/>
      <c r="X256" s="14"/>
      <c r="Y256" s="14"/>
      <c r="Z256" s="14"/>
      <c r="AA256" s="14"/>
      <c r="AB256" s="14"/>
      <c r="AC256" s="14"/>
      <c r="AD256" s="14"/>
      <c r="AE256" s="14"/>
      <c r="AT256" s="262" t="s">
        <v>156</v>
      </c>
      <c r="AU256" s="262" t="s">
        <v>85</v>
      </c>
      <c r="AV256" s="14" t="s">
        <v>85</v>
      </c>
      <c r="AW256" s="14" t="s">
        <v>37</v>
      </c>
      <c r="AX256" s="14" t="s">
        <v>75</v>
      </c>
      <c r="AY256" s="262" t="s">
        <v>112</v>
      </c>
    </row>
    <row r="257" spans="1:51" s="16" customFormat="1" ht="12">
      <c r="A257" s="16"/>
      <c r="B257" s="274"/>
      <c r="C257" s="275"/>
      <c r="D257" s="238" t="s">
        <v>156</v>
      </c>
      <c r="E257" s="276" t="s">
        <v>19</v>
      </c>
      <c r="F257" s="277" t="s">
        <v>208</v>
      </c>
      <c r="G257" s="275"/>
      <c r="H257" s="278">
        <v>11.183</v>
      </c>
      <c r="I257" s="279"/>
      <c r="J257" s="275"/>
      <c r="K257" s="275"/>
      <c r="L257" s="280"/>
      <c r="M257" s="281"/>
      <c r="N257" s="282"/>
      <c r="O257" s="282"/>
      <c r="P257" s="282"/>
      <c r="Q257" s="282"/>
      <c r="R257" s="282"/>
      <c r="S257" s="282"/>
      <c r="T257" s="283"/>
      <c r="U257" s="16"/>
      <c r="V257" s="16"/>
      <c r="W257" s="16"/>
      <c r="X257" s="16"/>
      <c r="Y257" s="16"/>
      <c r="Z257" s="16"/>
      <c r="AA257" s="16"/>
      <c r="AB257" s="16"/>
      <c r="AC257" s="16"/>
      <c r="AD257" s="16"/>
      <c r="AE257" s="16"/>
      <c r="AT257" s="284" t="s">
        <v>156</v>
      </c>
      <c r="AU257" s="284" t="s">
        <v>85</v>
      </c>
      <c r="AV257" s="16" t="s">
        <v>117</v>
      </c>
      <c r="AW257" s="16" t="s">
        <v>37</v>
      </c>
      <c r="AX257" s="16" t="s">
        <v>83</v>
      </c>
      <c r="AY257" s="284" t="s">
        <v>112</v>
      </c>
    </row>
    <row r="258" spans="1:63" s="11" customFormat="1" ht="22.8" customHeight="1">
      <c r="A258" s="11"/>
      <c r="B258" s="197"/>
      <c r="C258" s="198"/>
      <c r="D258" s="199" t="s">
        <v>74</v>
      </c>
      <c r="E258" s="236" t="s">
        <v>386</v>
      </c>
      <c r="F258" s="236" t="s">
        <v>387</v>
      </c>
      <c r="G258" s="198"/>
      <c r="H258" s="198"/>
      <c r="I258" s="201"/>
      <c r="J258" s="237">
        <f>BK258</f>
        <v>0</v>
      </c>
      <c r="K258" s="198"/>
      <c r="L258" s="203"/>
      <c r="M258" s="204"/>
      <c r="N258" s="205"/>
      <c r="O258" s="205"/>
      <c r="P258" s="206">
        <f>SUM(P259:P278)</f>
        <v>0</v>
      </c>
      <c r="Q258" s="205"/>
      <c r="R258" s="206">
        <f>SUM(R259:R278)</f>
        <v>0</v>
      </c>
      <c r="S258" s="205"/>
      <c r="T258" s="207">
        <f>SUM(T259:T278)</f>
        <v>0</v>
      </c>
      <c r="U258" s="11"/>
      <c r="V258" s="11"/>
      <c r="W258" s="11"/>
      <c r="X258" s="11"/>
      <c r="Y258" s="11"/>
      <c r="Z258" s="11"/>
      <c r="AA258" s="11"/>
      <c r="AB258" s="11"/>
      <c r="AC258" s="11"/>
      <c r="AD258" s="11"/>
      <c r="AE258" s="11"/>
      <c r="AR258" s="208" t="s">
        <v>83</v>
      </c>
      <c r="AT258" s="209" t="s">
        <v>74</v>
      </c>
      <c r="AU258" s="209" t="s">
        <v>83</v>
      </c>
      <c r="AY258" s="208" t="s">
        <v>112</v>
      </c>
      <c r="BK258" s="210">
        <f>SUM(BK259:BK278)</f>
        <v>0</v>
      </c>
    </row>
    <row r="259" spans="1:65" s="2" customFormat="1" ht="21.75" customHeight="1">
      <c r="A259" s="40"/>
      <c r="B259" s="41"/>
      <c r="C259" s="211" t="s">
        <v>388</v>
      </c>
      <c r="D259" s="211" t="s">
        <v>113</v>
      </c>
      <c r="E259" s="212" t="s">
        <v>389</v>
      </c>
      <c r="F259" s="213" t="s">
        <v>390</v>
      </c>
      <c r="G259" s="214" t="s">
        <v>232</v>
      </c>
      <c r="H259" s="215">
        <v>256.769</v>
      </c>
      <c r="I259" s="216"/>
      <c r="J259" s="217">
        <f>ROUND(I259*H259,2)</f>
        <v>0</v>
      </c>
      <c r="K259" s="213" t="s">
        <v>152</v>
      </c>
      <c r="L259" s="46"/>
      <c r="M259" s="218" t="s">
        <v>19</v>
      </c>
      <c r="N259" s="219" t="s">
        <v>46</v>
      </c>
      <c r="O259" s="86"/>
      <c r="P259" s="220">
        <f>O259*H259</f>
        <v>0</v>
      </c>
      <c r="Q259" s="220">
        <v>0</v>
      </c>
      <c r="R259" s="220">
        <f>Q259*H259</f>
        <v>0</v>
      </c>
      <c r="S259" s="220">
        <v>0</v>
      </c>
      <c r="T259" s="221">
        <f>S259*H259</f>
        <v>0</v>
      </c>
      <c r="U259" s="40"/>
      <c r="V259" s="40"/>
      <c r="W259" s="40"/>
      <c r="X259" s="40"/>
      <c r="Y259" s="40"/>
      <c r="Z259" s="40"/>
      <c r="AA259" s="40"/>
      <c r="AB259" s="40"/>
      <c r="AC259" s="40"/>
      <c r="AD259" s="40"/>
      <c r="AE259" s="40"/>
      <c r="AR259" s="222" t="s">
        <v>117</v>
      </c>
      <c r="AT259" s="222" t="s">
        <v>113</v>
      </c>
      <c r="AU259" s="222" t="s">
        <v>85</v>
      </c>
      <c r="AY259" s="19" t="s">
        <v>112</v>
      </c>
      <c r="BE259" s="223">
        <f>IF(N259="základní",J259,0)</f>
        <v>0</v>
      </c>
      <c r="BF259" s="223">
        <f>IF(N259="snížená",J259,0)</f>
        <v>0</v>
      </c>
      <c r="BG259" s="223">
        <f>IF(N259="zákl. přenesená",J259,0)</f>
        <v>0</v>
      </c>
      <c r="BH259" s="223">
        <f>IF(N259="sníž. přenesená",J259,0)</f>
        <v>0</v>
      </c>
      <c r="BI259" s="223">
        <f>IF(N259="nulová",J259,0)</f>
        <v>0</v>
      </c>
      <c r="BJ259" s="19" t="s">
        <v>83</v>
      </c>
      <c r="BK259" s="223">
        <f>ROUND(I259*H259,2)</f>
        <v>0</v>
      </c>
      <c r="BL259" s="19" t="s">
        <v>117</v>
      </c>
      <c r="BM259" s="222" t="s">
        <v>391</v>
      </c>
    </row>
    <row r="260" spans="1:47" s="2" customFormat="1" ht="12">
      <c r="A260" s="40"/>
      <c r="B260" s="41"/>
      <c r="C260" s="42"/>
      <c r="D260" s="238" t="s">
        <v>154</v>
      </c>
      <c r="E260" s="42"/>
      <c r="F260" s="239" t="s">
        <v>392</v>
      </c>
      <c r="G260" s="42"/>
      <c r="H260" s="42"/>
      <c r="I260" s="138"/>
      <c r="J260" s="42"/>
      <c r="K260" s="42"/>
      <c r="L260" s="46"/>
      <c r="M260" s="240"/>
      <c r="N260" s="241"/>
      <c r="O260" s="86"/>
      <c r="P260" s="86"/>
      <c r="Q260" s="86"/>
      <c r="R260" s="86"/>
      <c r="S260" s="86"/>
      <c r="T260" s="87"/>
      <c r="U260" s="40"/>
      <c r="V260" s="40"/>
      <c r="W260" s="40"/>
      <c r="X260" s="40"/>
      <c r="Y260" s="40"/>
      <c r="Z260" s="40"/>
      <c r="AA260" s="40"/>
      <c r="AB260" s="40"/>
      <c r="AC260" s="40"/>
      <c r="AD260" s="40"/>
      <c r="AE260" s="40"/>
      <c r="AT260" s="19" t="s">
        <v>154</v>
      </c>
      <c r="AU260" s="19" t="s">
        <v>85</v>
      </c>
    </row>
    <row r="261" spans="1:51" s="14" customFormat="1" ht="12">
      <c r="A261" s="14"/>
      <c r="B261" s="252"/>
      <c r="C261" s="253"/>
      <c r="D261" s="238" t="s">
        <v>156</v>
      </c>
      <c r="E261" s="254" t="s">
        <v>19</v>
      </c>
      <c r="F261" s="255" t="s">
        <v>393</v>
      </c>
      <c r="G261" s="253"/>
      <c r="H261" s="256">
        <v>255.009</v>
      </c>
      <c r="I261" s="257"/>
      <c r="J261" s="253"/>
      <c r="K261" s="253"/>
      <c r="L261" s="258"/>
      <c r="M261" s="259"/>
      <c r="N261" s="260"/>
      <c r="O261" s="260"/>
      <c r="P261" s="260"/>
      <c r="Q261" s="260"/>
      <c r="R261" s="260"/>
      <c r="S261" s="260"/>
      <c r="T261" s="261"/>
      <c r="U261" s="14"/>
      <c r="V261" s="14"/>
      <c r="W261" s="14"/>
      <c r="X261" s="14"/>
      <c r="Y261" s="14"/>
      <c r="Z261" s="14"/>
      <c r="AA261" s="14"/>
      <c r="AB261" s="14"/>
      <c r="AC261" s="14"/>
      <c r="AD261" s="14"/>
      <c r="AE261" s="14"/>
      <c r="AT261" s="262" t="s">
        <v>156</v>
      </c>
      <c r="AU261" s="262" t="s">
        <v>85</v>
      </c>
      <c r="AV261" s="14" t="s">
        <v>85</v>
      </c>
      <c r="AW261" s="14" t="s">
        <v>37</v>
      </c>
      <c r="AX261" s="14" t="s">
        <v>75</v>
      </c>
      <c r="AY261" s="262" t="s">
        <v>112</v>
      </c>
    </row>
    <row r="262" spans="1:51" s="14" customFormat="1" ht="12">
      <c r="A262" s="14"/>
      <c r="B262" s="252"/>
      <c r="C262" s="253"/>
      <c r="D262" s="238" t="s">
        <v>156</v>
      </c>
      <c r="E262" s="254" t="s">
        <v>19</v>
      </c>
      <c r="F262" s="255" t="s">
        <v>394</v>
      </c>
      <c r="G262" s="253"/>
      <c r="H262" s="256">
        <v>1.76</v>
      </c>
      <c r="I262" s="257"/>
      <c r="J262" s="253"/>
      <c r="K262" s="253"/>
      <c r="L262" s="258"/>
      <c r="M262" s="259"/>
      <c r="N262" s="260"/>
      <c r="O262" s="260"/>
      <c r="P262" s="260"/>
      <c r="Q262" s="260"/>
      <c r="R262" s="260"/>
      <c r="S262" s="260"/>
      <c r="T262" s="261"/>
      <c r="U262" s="14"/>
      <c r="V262" s="14"/>
      <c r="W262" s="14"/>
      <c r="X262" s="14"/>
      <c r="Y262" s="14"/>
      <c r="Z262" s="14"/>
      <c r="AA262" s="14"/>
      <c r="AB262" s="14"/>
      <c r="AC262" s="14"/>
      <c r="AD262" s="14"/>
      <c r="AE262" s="14"/>
      <c r="AT262" s="262" t="s">
        <v>156</v>
      </c>
      <c r="AU262" s="262" t="s">
        <v>85</v>
      </c>
      <c r="AV262" s="14" t="s">
        <v>85</v>
      </c>
      <c r="AW262" s="14" t="s">
        <v>37</v>
      </c>
      <c r="AX262" s="14" t="s">
        <v>75</v>
      </c>
      <c r="AY262" s="262" t="s">
        <v>112</v>
      </c>
    </row>
    <row r="263" spans="1:51" s="16" customFormat="1" ht="12">
      <c r="A263" s="16"/>
      <c r="B263" s="274"/>
      <c r="C263" s="275"/>
      <c r="D263" s="238" t="s">
        <v>156</v>
      </c>
      <c r="E263" s="276" t="s">
        <v>19</v>
      </c>
      <c r="F263" s="277" t="s">
        <v>208</v>
      </c>
      <c r="G263" s="275"/>
      <c r="H263" s="278">
        <v>256.769</v>
      </c>
      <c r="I263" s="279"/>
      <c r="J263" s="275"/>
      <c r="K263" s="275"/>
      <c r="L263" s="280"/>
      <c r="M263" s="281"/>
      <c r="N263" s="282"/>
      <c r="O263" s="282"/>
      <c r="P263" s="282"/>
      <c r="Q263" s="282"/>
      <c r="R263" s="282"/>
      <c r="S263" s="282"/>
      <c r="T263" s="283"/>
      <c r="U263" s="16"/>
      <c r="V263" s="16"/>
      <c r="W263" s="16"/>
      <c r="X263" s="16"/>
      <c r="Y263" s="16"/>
      <c r="Z263" s="16"/>
      <c r="AA263" s="16"/>
      <c r="AB263" s="16"/>
      <c r="AC263" s="16"/>
      <c r="AD263" s="16"/>
      <c r="AE263" s="16"/>
      <c r="AT263" s="284" t="s">
        <v>156</v>
      </c>
      <c r="AU263" s="284" t="s">
        <v>85</v>
      </c>
      <c r="AV263" s="16" t="s">
        <v>117</v>
      </c>
      <c r="AW263" s="16" t="s">
        <v>37</v>
      </c>
      <c r="AX263" s="16" t="s">
        <v>83</v>
      </c>
      <c r="AY263" s="284" t="s">
        <v>112</v>
      </c>
    </row>
    <row r="264" spans="1:65" s="2" customFormat="1" ht="21.75" customHeight="1">
      <c r="A264" s="40"/>
      <c r="B264" s="41"/>
      <c r="C264" s="211" t="s">
        <v>395</v>
      </c>
      <c r="D264" s="211" t="s">
        <v>113</v>
      </c>
      <c r="E264" s="212" t="s">
        <v>396</v>
      </c>
      <c r="F264" s="213" t="s">
        <v>397</v>
      </c>
      <c r="G264" s="214" t="s">
        <v>232</v>
      </c>
      <c r="H264" s="215">
        <v>3337.997</v>
      </c>
      <c r="I264" s="216"/>
      <c r="J264" s="217">
        <f>ROUND(I264*H264,2)</f>
        <v>0</v>
      </c>
      <c r="K264" s="213" t="s">
        <v>152</v>
      </c>
      <c r="L264" s="46"/>
      <c r="M264" s="218" t="s">
        <v>19</v>
      </c>
      <c r="N264" s="219" t="s">
        <v>46</v>
      </c>
      <c r="O264" s="86"/>
      <c r="P264" s="220">
        <f>O264*H264</f>
        <v>0</v>
      </c>
      <c r="Q264" s="220">
        <v>0</v>
      </c>
      <c r="R264" s="220">
        <f>Q264*H264</f>
        <v>0</v>
      </c>
      <c r="S264" s="220">
        <v>0</v>
      </c>
      <c r="T264" s="221">
        <f>S264*H264</f>
        <v>0</v>
      </c>
      <c r="U264" s="40"/>
      <c r="V264" s="40"/>
      <c r="W264" s="40"/>
      <c r="X264" s="40"/>
      <c r="Y264" s="40"/>
      <c r="Z264" s="40"/>
      <c r="AA264" s="40"/>
      <c r="AB264" s="40"/>
      <c r="AC264" s="40"/>
      <c r="AD264" s="40"/>
      <c r="AE264" s="40"/>
      <c r="AR264" s="222" t="s">
        <v>117</v>
      </c>
      <c r="AT264" s="222" t="s">
        <v>113</v>
      </c>
      <c r="AU264" s="222" t="s">
        <v>85</v>
      </c>
      <c r="AY264" s="19" t="s">
        <v>112</v>
      </c>
      <c r="BE264" s="223">
        <f>IF(N264="základní",J264,0)</f>
        <v>0</v>
      </c>
      <c r="BF264" s="223">
        <f>IF(N264="snížená",J264,0)</f>
        <v>0</v>
      </c>
      <c r="BG264" s="223">
        <f>IF(N264="zákl. přenesená",J264,0)</f>
        <v>0</v>
      </c>
      <c r="BH264" s="223">
        <f>IF(N264="sníž. přenesená",J264,0)</f>
        <v>0</v>
      </c>
      <c r="BI264" s="223">
        <f>IF(N264="nulová",J264,0)</f>
        <v>0</v>
      </c>
      <c r="BJ264" s="19" t="s">
        <v>83</v>
      </c>
      <c r="BK264" s="223">
        <f>ROUND(I264*H264,2)</f>
        <v>0</v>
      </c>
      <c r="BL264" s="19" t="s">
        <v>117</v>
      </c>
      <c r="BM264" s="222" t="s">
        <v>398</v>
      </c>
    </row>
    <row r="265" spans="1:47" s="2" customFormat="1" ht="12">
      <c r="A265" s="40"/>
      <c r="B265" s="41"/>
      <c r="C265" s="42"/>
      <c r="D265" s="238" t="s">
        <v>154</v>
      </c>
      <c r="E265" s="42"/>
      <c r="F265" s="239" t="s">
        <v>392</v>
      </c>
      <c r="G265" s="42"/>
      <c r="H265" s="42"/>
      <c r="I265" s="138"/>
      <c r="J265" s="42"/>
      <c r="K265" s="42"/>
      <c r="L265" s="46"/>
      <c r="M265" s="240"/>
      <c r="N265" s="241"/>
      <c r="O265" s="86"/>
      <c r="P265" s="86"/>
      <c r="Q265" s="86"/>
      <c r="R265" s="86"/>
      <c r="S265" s="86"/>
      <c r="T265" s="87"/>
      <c r="U265" s="40"/>
      <c r="V265" s="40"/>
      <c r="W265" s="40"/>
      <c r="X265" s="40"/>
      <c r="Y265" s="40"/>
      <c r="Z265" s="40"/>
      <c r="AA265" s="40"/>
      <c r="AB265" s="40"/>
      <c r="AC265" s="40"/>
      <c r="AD265" s="40"/>
      <c r="AE265" s="40"/>
      <c r="AT265" s="19" t="s">
        <v>154</v>
      </c>
      <c r="AU265" s="19" t="s">
        <v>85</v>
      </c>
    </row>
    <row r="266" spans="1:51" s="13" customFormat="1" ht="12">
      <c r="A266" s="13"/>
      <c r="B266" s="242"/>
      <c r="C266" s="243"/>
      <c r="D266" s="238" t="s">
        <v>156</v>
      </c>
      <c r="E266" s="244" t="s">
        <v>19</v>
      </c>
      <c r="F266" s="245" t="s">
        <v>399</v>
      </c>
      <c r="G266" s="243"/>
      <c r="H266" s="244" t="s">
        <v>19</v>
      </c>
      <c r="I266" s="246"/>
      <c r="J266" s="243"/>
      <c r="K266" s="243"/>
      <c r="L266" s="247"/>
      <c r="M266" s="248"/>
      <c r="N266" s="249"/>
      <c r="O266" s="249"/>
      <c r="P266" s="249"/>
      <c r="Q266" s="249"/>
      <c r="R266" s="249"/>
      <c r="S266" s="249"/>
      <c r="T266" s="250"/>
      <c r="U266" s="13"/>
      <c r="V266" s="13"/>
      <c r="W266" s="13"/>
      <c r="X266" s="13"/>
      <c r="Y266" s="13"/>
      <c r="Z266" s="13"/>
      <c r="AA266" s="13"/>
      <c r="AB266" s="13"/>
      <c r="AC266" s="13"/>
      <c r="AD266" s="13"/>
      <c r="AE266" s="13"/>
      <c r="AT266" s="251" t="s">
        <v>156</v>
      </c>
      <c r="AU266" s="251" t="s">
        <v>85</v>
      </c>
      <c r="AV266" s="13" t="s">
        <v>83</v>
      </c>
      <c r="AW266" s="13" t="s">
        <v>37</v>
      </c>
      <c r="AX266" s="13" t="s">
        <v>75</v>
      </c>
      <c r="AY266" s="251" t="s">
        <v>112</v>
      </c>
    </row>
    <row r="267" spans="1:51" s="14" customFormat="1" ht="12">
      <c r="A267" s="14"/>
      <c r="B267" s="252"/>
      <c r="C267" s="253"/>
      <c r="D267" s="238" t="s">
        <v>156</v>
      </c>
      <c r="E267" s="254" t="s">
        <v>19</v>
      </c>
      <c r="F267" s="255" t="s">
        <v>400</v>
      </c>
      <c r="G267" s="253"/>
      <c r="H267" s="256">
        <v>3315.117</v>
      </c>
      <c r="I267" s="257"/>
      <c r="J267" s="253"/>
      <c r="K267" s="253"/>
      <c r="L267" s="258"/>
      <c r="M267" s="259"/>
      <c r="N267" s="260"/>
      <c r="O267" s="260"/>
      <c r="P267" s="260"/>
      <c r="Q267" s="260"/>
      <c r="R267" s="260"/>
      <c r="S267" s="260"/>
      <c r="T267" s="261"/>
      <c r="U267" s="14"/>
      <c r="V267" s="14"/>
      <c r="W267" s="14"/>
      <c r="X267" s="14"/>
      <c r="Y267" s="14"/>
      <c r="Z267" s="14"/>
      <c r="AA267" s="14"/>
      <c r="AB267" s="14"/>
      <c r="AC267" s="14"/>
      <c r="AD267" s="14"/>
      <c r="AE267" s="14"/>
      <c r="AT267" s="262" t="s">
        <v>156</v>
      </c>
      <c r="AU267" s="262" t="s">
        <v>85</v>
      </c>
      <c r="AV267" s="14" t="s">
        <v>85</v>
      </c>
      <c r="AW267" s="14" t="s">
        <v>37</v>
      </c>
      <c r="AX267" s="14" t="s">
        <v>75</v>
      </c>
      <c r="AY267" s="262" t="s">
        <v>112</v>
      </c>
    </row>
    <row r="268" spans="1:51" s="14" customFormat="1" ht="12">
      <c r="A268" s="14"/>
      <c r="B268" s="252"/>
      <c r="C268" s="253"/>
      <c r="D268" s="238" t="s">
        <v>156</v>
      </c>
      <c r="E268" s="254" t="s">
        <v>19</v>
      </c>
      <c r="F268" s="255" t="s">
        <v>401</v>
      </c>
      <c r="G268" s="253"/>
      <c r="H268" s="256">
        <v>22.88</v>
      </c>
      <c r="I268" s="257"/>
      <c r="J268" s="253"/>
      <c r="K268" s="253"/>
      <c r="L268" s="258"/>
      <c r="M268" s="259"/>
      <c r="N268" s="260"/>
      <c r="O268" s="260"/>
      <c r="P268" s="260"/>
      <c r="Q268" s="260"/>
      <c r="R268" s="260"/>
      <c r="S268" s="260"/>
      <c r="T268" s="261"/>
      <c r="U268" s="14"/>
      <c r="V268" s="14"/>
      <c r="W268" s="14"/>
      <c r="X268" s="14"/>
      <c r="Y268" s="14"/>
      <c r="Z268" s="14"/>
      <c r="AA268" s="14"/>
      <c r="AB268" s="14"/>
      <c r="AC268" s="14"/>
      <c r="AD268" s="14"/>
      <c r="AE268" s="14"/>
      <c r="AT268" s="262" t="s">
        <v>156</v>
      </c>
      <c r="AU268" s="262" t="s">
        <v>85</v>
      </c>
      <c r="AV268" s="14" t="s">
        <v>85</v>
      </c>
      <c r="AW268" s="14" t="s">
        <v>37</v>
      </c>
      <c r="AX268" s="14" t="s">
        <v>75</v>
      </c>
      <c r="AY268" s="262" t="s">
        <v>112</v>
      </c>
    </row>
    <row r="269" spans="1:51" s="16" customFormat="1" ht="12">
      <c r="A269" s="16"/>
      <c r="B269" s="274"/>
      <c r="C269" s="275"/>
      <c r="D269" s="238" t="s">
        <v>156</v>
      </c>
      <c r="E269" s="276" t="s">
        <v>19</v>
      </c>
      <c r="F269" s="277" t="s">
        <v>208</v>
      </c>
      <c r="G269" s="275"/>
      <c r="H269" s="278">
        <v>3337.9970000000003</v>
      </c>
      <c r="I269" s="279"/>
      <c r="J269" s="275"/>
      <c r="K269" s="275"/>
      <c r="L269" s="280"/>
      <c r="M269" s="281"/>
      <c r="N269" s="282"/>
      <c r="O269" s="282"/>
      <c r="P269" s="282"/>
      <c r="Q269" s="282"/>
      <c r="R269" s="282"/>
      <c r="S269" s="282"/>
      <c r="T269" s="283"/>
      <c r="U269" s="16"/>
      <c r="V269" s="16"/>
      <c r="W269" s="16"/>
      <c r="X269" s="16"/>
      <c r="Y269" s="16"/>
      <c r="Z269" s="16"/>
      <c r="AA269" s="16"/>
      <c r="AB269" s="16"/>
      <c r="AC269" s="16"/>
      <c r="AD269" s="16"/>
      <c r="AE269" s="16"/>
      <c r="AT269" s="284" t="s">
        <v>156</v>
      </c>
      <c r="AU269" s="284" t="s">
        <v>85</v>
      </c>
      <c r="AV269" s="16" t="s">
        <v>117</v>
      </c>
      <c r="AW269" s="16" t="s">
        <v>37</v>
      </c>
      <c r="AX269" s="16" t="s">
        <v>83</v>
      </c>
      <c r="AY269" s="284" t="s">
        <v>112</v>
      </c>
    </row>
    <row r="270" spans="1:65" s="2" customFormat="1" ht="16.5" customHeight="1">
      <c r="A270" s="40"/>
      <c r="B270" s="41"/>
      <c r="C270" s="211" t="s">
        <v>402</v>
      </c>
      <c r="D270" s="211" t="s">
        <v>113</v>
      </c>
      <c r="E270" s="212" t="s">
        <v>403</v>
      </c>
      <c r="F270" s="213" t="s">
        <v>404</v>
      </c>
      <c r="G270" s="214" t="s">
        <v>232</v>
      </c>
      <c r="H270" s="215">
        <v>256.769</v>
      </c>
      <c r="I270" s="216"/>
      <c r="J270" s="217">
        <f>ROUND(I270*H270,2)</f>
        <v>0</v>
      </c>
      <c r="K270" s="213" t="s">
        <v>152</v>
      </c>
      <c r="L270" s="46"/>
      <c r="M270" s="218" t="s">
        <v>19</v>
      </c>
      <c r="N270" s="219" t="s">
        <v>46</v>
      </c>
      <c r="O270" s="86"/>
      <c r="P270" s="220">
        <f>O270*H270</f>
        <v>0</v>
      </c>
      <c r="Q270" s="220">
        <v>0</v>
      </c>
      <c r="R270" s="220">
        <f>Q270*H270</f>
        <v>0</v>
      </c>
      <c r="S270" s="220">
        <v>0</v>
      </c>
      <c r="T270" s="221">
        <f>S270*H270</f>
        <v>0</v>
      </c>
      <c r="U270" s="40"/>
      <c r="V270" s="40"/>
      <c r="W270" s="40"/>
      <c r="X270" s="40"/>
      <c r="Y270" s="40"/>
      <c r="Z270" s="40"/>
      <c r="AA270" s="40"/>
      <c r="AB270" s="40"/>
      <c r="AC270" s="40"/>
      <c r="AD270" s="40"/>
      <c r="AE270" s="40"/>
      <c r="AR270" s="222" t="s">
        <v>117</v>
      </c>
      <c r="AT270" s="222" t="s">
        <v>113</v>
      </c>
      <c r="AU270" s="222" t="s">
        <v>85</v>
      </c>
      <c r="AY270" s="19" t="s">
        <v>112</v>
      </c>
      <c r="BE270" s="223">
        <f>IF(N270="základní",J270,0)</f>
        <v>0</v>
      </c>
      <c r="BF270" s="223">
        <f>IF(N270="snížená",J270,0)</f>
        <v>0</v>
      </c>
      <c r="BG270" s="223">
        <f>IF(N270="zákl. přenesená",J270,0)</f>
        <v>0</v>
      </c>
      <c r="BH270" s="223">
        <f>IF(N270="sníž. přenesená",J270,0)</f>
        <v>0</v>
      </c>
      <c r="BI270" s="223">
        <f>IF(N270="nulová",J270,0)</f>
        <v>0</v>
      </c>
      <c r="BJ270" s="19" t="s">
        <v>83</v>
      </c>
      <c r="BK270" s="223">
        <f>ROUND(I270*H270,2)</f>
        <v>0</v>
      </c>
      <c r="BL270" s="19" t="s">
        <v>117</v>
      </c>
      <c r="BM270" s="222" t="s">
        <v>405</v>
      </c>
    </row>
    <row r="271" spans="1:47" s="2" customFormat="1" ht="12">
      <c r="A271" s="40"/>
      <c r="B271" s="41"/>
      <c r="C271" s="42"/>
      <c r="D271" s="238" t="s">
        <v>154</v>
      </c>
      <c r="E271" s="42"/>
      <c r="F271" s="239" t="s">
        <v>406</v>
      </c>
      <c r="G271" s="42"/>
      <c r="H271" s="42"/>
      <c r="I271" s="138"/>
      <c r="J271" s="42"/>
      <c r="K271" s="42"/>
      <c r="L271" s="46"/>
      <c r="M271" s="240"/>
      <c r="N271" s="241"/>
      <c r="O271" s="86"/>
      <c r="P271" s="86"/>
      <c r="Q271" s="86"/>
      <c r="R271" s="86"/>
      <c r="S271" s="86"/>
      <c r="T271" s="87"/>
      <c r="U271" s="40"/>
      <c r="V271" s="40"/>
      <c r="W271" s="40"/>
      <c r="X271" s="40"/>
      <c r="Y271" s="40"/>
      <c r="Z271" s="40"/>
      <c r="AA271" s="40"/>
      <c r="AB271" s="40"/>
      <c r="AC271" s="40"/>
      <c r="AD271" s="40"/>
      <c r="AE271" s="40"/>
      <c r="AT271" s="19" t="s">
        <v>154</v>
      </c>
      <c r="AU271" s="19" t="s">
        <v>85</v>
      </c>
    </row>
    <row r="272" spans="1:51" s="14" customFormat="1" ht="12">
      <c r="A272" s="14"/>
      <c r="B272" s="252"/>
      <c r="C272" s="253"/>
      <c r="D272" s="238" t="s">
        <v>156</v>
      </c>
      <c r="E272" s="254" t="s">
        <v>19</v>
      </c>
      <c r="F272" s="255" t="s">
        <v>393</v>
      </c>
      <c r="G272" s="253"/>
      <c r="H272" s="256">
        <v>255.009</v>
      </c>
      <c r="I272" s="257"/>
      <c r="J272" s="253"/>
      <c r="K272" s="253"/>
      <c r="L272" s="258"/>
      <c r="M272" s="259"/>
      <c r="N272" s="260"/>
      <c r="O272" s="260"/>
      <c r="P272" s="260"/>
      <c r="Q272" s="260"/>
      <c r="R272" s="260"/>
      <c r="S272" s="260"/>
      <c r="T272" s="261"/>
      <c r="U272" s="14"/>
      <c r="V272" s="14"/>
      <c r="W272" s="14"/>
      <c r="X272" s="14"/>
      <c r="Y272" s="14"/>
      <c r="Z272" s="14"/>
      <c r="AA272" s="14"/>
      <c r="AB272" s="14"/>
      <c r="AC272" s="14"/>
      <c r="AD272" s="14"/>
      <c r="AE272" s="14"/>
      <c r="AT272" s="262" t="s">
        <v>156</v>
      </c>
      <c r="AU272" s="262" t="s">
        <v>85</v>
      </c>
      <c r="AV272" s="14" t="s">
        <v>85</v>
      </c>
      <c r="AW272" s="14" t="s">
        <v>37</v>
      </c>
      <c r="AX272" s="14" t="s">
        <v>75</v>
      </c>
      <c r="AY272" s="262" t="s">
        <v>112</v>
      </c>
    </row>
    <row r="273" spans="1:51" s="14" customFormat="1" ht="12">
      <c r="A273" s="14"/>
      <c r="B273" s="252"/>
      <c r="C273" s="253"/>
      <c r="D273" s="238" t="s">
        <v>156</v>
      </c>
      <c r="E273" s="254" t="s">
        <v>19</v>
      </c>
      <c r="F273" s="255" t="s">
        <v>394</v>
      </c>
      <c r="G273" s="253"/>
      <c r="H273" s="256">
        <v>1.76</v>
      </c>
      <c r="I273" s="257"/>
      <c r="J273" s="253"/>
      <c r="K273" s="253"/>
      <c r="L273" s="258"/>
      <c r="M273" s="259"/>
      <c r="N273" s="260"/>
      <c r="O273" s="260"/>
      <c r="P273" s="260"/>
      <c r="Q273" s="260"/>
      <c r="R273" s="260"/>
      <c r="S273" s="260"/>
      <c r="T273" s="261"/>
      <c r="U273" s="14"/>
      <c r="V273" s="14"/>
      <c r="W273" s="14"/>
      <c r="X273" s="14"/>
      <c r="Y273" s="14"/>
      <c r="Z273" s="14"/>
      <c r="AA273" s="14"/>
      <c r="AB273" s="14"/>
      <c r="AC273" s="14"/>
      <c r="AD273" s="14"/>
      <c r="AE273" s="14"/>
      <c r="AT273" s="262" t="s">
        <v>156</v>
      </c>
      <c r="AU273" s="262" t="s">
        <v>85</v>
      </c>
      <c r="AV273" s="14" t="s">
        <v>85</v>
      </c>
      <c r="AW273" s="14" t="s">
        <v>37</v>
      </c>
      <c r="AX273" s="14" t="s">
        <v>75</v>
      </c>
      <c r="AY273" s="262" t="s">
        <v>112</v>
      </c>
    </row>
    <row r="274" spans="1:51" s="16" customFormat="1" ht="12">
      <c r="A274" s="16"/>
      <c r="B274" s="274"/>
      <c r="C274" s="275"/>
      <c r="D274" s="238" t="s">
        <v>156</v>
      </c>
      <c r="E274" s="276" t="s">
        <v>19</v>
      </c>
      <c r="F274" s="277" t="s">
        <v>208</v>
      </c>
      <c r="G274" s="275"/>
      <c r="H274" s="278">
        <v>256.769</v>
      </c>
      <c r="I274" s="279"/>
      <c r="J274" s="275"/>
      <c r="K274" s="275"/>
      <c r="L274" s="280"/>
      <c r="M274" s="281"/>
      <c r="N274" s="282"/>
      <c r="O274" s="282"/>
      <c r="P274" s="282"/>
      <c r="Q274" s="282"/>
      <c r="R274" s="282"/>
      <c r="S274" s="282"/>
      <c r="T274" s="283"/>
      <c r="U274" s="16"/>
      <c r="V274" s="16"/>
      <c r="W274" s="16"/>
      <c r="X274" s="16"/>
      <c r="Y274" s="16"/>
      <c r="Z274" s="16"/>
      <c r="AA274" s="16"/>
      <c r="AB274" s="16"/>
      <c r="AC274" s="16"/>
      <c r="AD274" s="16"/>
      <c r="AE274" s="16"/>
      <c r="AT274" s="284" t="s">
        <v>156</v>
      </c>
      <c r="AU274" s="284" t="s">
        <v>85</v>
      </c>
      <c r="AV274" s="16" t="s">
        <v>117</v>
      </c>
      <c r="AW274" s="16" t="s">
        <v>37</v>
      </c>
      <c r="AX274" s="16" t="s">
        <v>83</v>
      </c>
      <c r="AY274" s="284" t="s">
        <v>112</v>
      </c>
    </row>
    <row r="275" spans="1:65" s="2" customFormat="1" ht="21.75" customHeight="1">
      <c r="A275" s="40"/>
      <c r="B275" s="41"/>
      <c r="C275" s="211" t="s">
        <v>407</v>
      </c>
      <c r="D275" s="211" t="s">
        <v>113</v>
      </c>
      <c r="E275" s="212" t="s">
        <v>408</v>
      </c>
      <c r="F275" s="213" t="s">
        <v>409</v>
      </c>
      <c r="G275" s="214" t="s">
        <v>232</v>
      </c>
      <c r="H275" s="215">
        <v>255.009</v>
      </c>
      <c r="I275" s="216"/>
      <c r="J275" s="217">
        <f>ROUND(I275*H275,2)</f>
        <v>0</v>
      </c>
      <c r="K275" s="213" t="s">
        <v>152</v>
      </c>
      <c r="L275" s="46"/>
      <c r="M275" s="218" t="s">
        <v>19</v>
      </c>
      <c r="N275" s="219" t="s">
        <v>46</v>
      </c>
      <c r="O275" s="86"/>
      <c r="P275" s="220">
        <f>O275*H275</f>
        <v>0</v>
      </c>
      <c r="Q275" s="220">
        <v>0</v>
      </c>
      <c r="R275" s="220">
        <f>Q275*H275</f>
        <v>0</v>
      </c>
      <c r="S275" s="220">
        <v>0</v>
      </c>
      <c r="T275" s="221">
        <f>S275*H275</f>
        <v>0</v>
      </c>
      <c r="U275" s="40"/>
      <c r="V275" s="40"/>
      <c r="W275" s="40"/>
      <c r="X275" s="40"/>
      <c r="Y275" s="40"/>
      <c r="Z275" s="40"/>
      <c r="AA275" s="40"/>
      <c r="AB275" s="40"/>
      <c r="AC275" s="40"/>
      <c r="AD275" s="40"/>
      <c r="AE275" s="40"/>
      <c r="AR275" s="222" t="s">
        <v>117</v>
      </c>
      <c r="AT275" s="222" t="s">
        <v>113</v>
      </c>
      <c r="AU275" s="222" t="s">
        <v>85</v>
      </c>
      <c r="AY275" s="19" t="s">
        <v>112</v>
      </c>
      <c r="BE275" s="223">
        <f>IF(N275="základní",J275,0)</f>
        <v>0</v>
      </c>
      <c r="BF275" s="223">
        <f>IF(N275="snížená",J275,0)</f>
        <v>0</v>
      </c>
      <c r="BG275" s="223">
        <f>IF(N275="zákl. přenesená",J275,0)</f>
        <v>0</v>
      </c>
      <c r="BH275" s="223">
        <f>IF(N275="sníž. přenesená",J275,0)</f>
        <v>0</v>
      </c>
      <c r="BI275" s="223">
        <f>IF(N275="nulová",J275,0)</f>
        <v>0</v>
      </c>
      <c r="BJ275" s="19" t="s">
        <v>83</v>
      </c>
      <c r="BK275" s="223">
        <f>ROUND(I275*H275,2)</f>
        <v>0</v>
      </c>
      <c r="BL275" s="19" t="s">
        <v>117</v>
      </c>
      <c r="BM275" s="222" t="s">
        <v>410</v>
      </c>
    </row>
    <row r="276" spans="1:51" s="14" customFormat="1" ht="12">
      <c r="A276" s="14"/>
      <c r="B276" s="252"/>
      <c r="C276" s="253"/>
      <c r="D276" s="238" t="s">
        <v>156</v>
      </c>
      <c r="E276" s="254" t="s">
        <v>19</v>
      </c>
      <c r="F276" s="255" t="s">
        <v>393</v>
      </c>
      <c r="G276" s="253"/>
      <c r="H276" s="256">
        <v>255.009</v>
      </c>
      <c r="I276" s="257"/>
      <c r="J276" s="253"/>
      <c r="K276" s="253"/>
      <c r="L276" s="258"/>
      <c r="M276" s="259"/>
      <c r="N276" s="260"/>
      <c r="O276" s="260"/>
      <c r="P276" s="260"/>
      <c r="Q276" s="260"/>
      <c r="R276" s="260"/>
      <c r="S276" s="260"/>
      <c r="T276" s="261"/>
      <c r="U276" s="14"/>
      <c r="V276" s="14"/>
      <c r="W276" s="14"/>
      <c r="X276" s="14"/>
      <c r="Y276" s="14"/>
      <c r="Z276" s="14"/>
      <c r="AA276" s="14"/>
      <c r="AB276" s="14"/>
      <c r="AC276" s="14"/>
      <c r="AD276" s="14"/>
      <c r="AE276" s="14"/>
      <c r="AT276" s="262" t="s">
        <v>156</v>
      </c>
      <c r="AU276" s="262" t="s">
        <v>85</v>
      </c>
      <c r="AV276" s="14" t="s">
        <v>85</v>
      </c>
      <c r="AW276" s="14" t="s">
        <v>37</v>
      </c>
      <c r="AX276" s="14" t="s">
        <v>83</v>
      </c>
      <c r="AY276" s="262" t="s">
        <v>112</v>
      </c>
    </row>
    <row r="277" spans="1:65" s="2" customFormat="1" ht="21.75" customHeight="1">
      <c r="A277" s="40"/>
      <c r="B277" s="41"/>
      <c r="C277" s="211" t="s">
        <v>411</v>
      </c>
      <c r="D277" s="211" t="s">
        <v>113</v>
      </c>
      <c r="E277" s="212" t="s">
        <v>412</v>
      </c>
      <c r="F277" s="213" t="s">
        <v>413</v>
      </c>
      <c r="G277" s="214" t="s">
        <v>232</v>
      </c>
      <c r="H277" s="215">
        <v>1.76</v>
      </c>
      <c r="I277" s="216"/>
      <c r="J277" s="217">
        <f>ROUND(I277*H277,2)</f>
        <v>0</v>
      </c>
      <c r="K277" s="213" t="s">
        <v>152</v>
      </c>
      <c r="L277" s="46"/>
      <c r="M277" s="218" t="s">
        <v>19</v>
      </c>
      <c r="N277" s="219" t="s">
        <v>46</v>
      </c>
      <c r="O277" s="86"/>
      <c r="P277" s="220">
        <f>O277*H277</f>
        <v>0</v>
      </c>
      <c r="Q277" s="220">
        <v>0</v>
      </c>
      <c r="R277" s="220">
        <f>Q277*H277</f>
        <v>0</v>
      </c>
      <c r="S277" s="220">
        <v>0</v>
      </c>
      <c r="T277" s="221">
        <f>S277*H277</f>
        <v>0</v>
      </c>
      <c r="U277" s="40"/>
      <c r="V277" s="40"/>
      <c r="W277" s="40"/>
      <c r="X277" s="40"/>
      <c r="Y277" s="40"/>
      <c r="Z277" s="40"/>
      <c r="AA277" s="40"/>
      <c r="AB277" s="40"/>
      <c r="AC277" s="40"/>
      <c r="AD277" s="40"/>
      <c r="AE277" s="40"/>
      <c r="AR277" s="222" t="s">
        <v>117</v>
      </c>
      <c r="AT277" s="222" t="s">
        <v>113</v>
      </c>
      <c r="AU277" s="222" t="s">
        <v>85</v>
      </c>
      <c r="AY277" s="19" t="s">
        <v>112</v>
      </c>
      <c r="BE277" s="223">
        <f>IF(N277="základní",J277,0)</f>
        <v>0</v>
      </c>
      <c r="BF277" s="223">
        <f>IF(N277="snížená",J277,0)</f>
        <v>0</v>
      </c>
      <c r="BG277" s="223">
        <f>IF(N277="zákl. přenesená",J277,0)</f>
        <v>0</v>
      </c>
      <c r="BH277" s="223">
        <f>IF(N277="sníž. přenesená",J277,0)</f>
        <v>0</v>
      </c>
      <c r="BI277" s="223">
        <f>IF(N277="nulová",J277,0)</f>
        <v>0</v>
      </c>
      <c r="BJ277" s="19" t="s">
        <v>83</v>
      </c>
      <c r="BK277" s="223">
        <f>ROUND(I277*H277,2)</f>
        <v>0</v>
      </c>
      <c r="BL277" s="19" t="s">
        <v>117</v>
      </c>
      <c r="BM277" s="222" t="s">
        <v>414</v>
      </c>
    </row>
    <row r="278" spans="1:51" s="14" customFormat="1" ht="12">
      <c r="A278" s="14"/>
      <c r="B278" s="252"/>
      <c r="C278" s="253"/>
      <c r="D278" s="238" t="s">
        <v>156</v>
      </c>
      <c r="E278" s="254" t="s">
        <v>19</v>
      </c>
      <c r="F278" s="255" t="s">
        <v>394</v>
      </c>
      <c r="G278" s="253"/>
      <c r="H278" s="256">
        <v>1.76</v>
      </c>
      <c r="I278" s="257"/>
      <c r="J278" s="253"/>
      <c r="K278" s="253"/>
      <c r="L278" s="258"/>
      <c r="M278" s="259"/>
      <c r="N278" s="260"/>
      <c r="O278" s="260"/>
      <c r="P278" s="260"/>
      <c r="Q278" s="260"/>
      <c r="R278" s="260"/>
      <c r="S278" s="260"/>
      <c r="T278" s="261"/>
      <c r="U278" s="14"/>
      <c r="V278" s="14"/>
      <c r="W278" s="14"/>
      <c r="X278" s="14"/>
      <c r="Y278" s="14"/>
      <c r="Z278" s="14"/>
      <c r="AA278" s="14"/>
      <c r="AB278" s="14"/>
      <c r="AC278" s="14"/>
      <c r="AD278" s="14"/>
      <c r="AE278" s="14"/>
      <c r="AT278" s="262" t="s">
        <v>156</v>
      </c>
      <c r="AU278" s="262" t="s">
        <v>85</v>
      </c>
      <c r="AV278" s="14" t="s">
        <v>85</v>
      </c>
      <c r="AW278" s="14" t="s">
        <v>37</v>
      </c>
      <c r="AX278" s="14" t="s">
        <v>83</v>
      </c>
      <c r="AY278" s="262" t="s">
        <v>112</v>
      </c>
    </row>
    <row r="279" spans="1:63" s="11" customFormat="1" ht="22.8" customHeight="1">
      <c r="A279" s="11"/>
      <c r="B279" s="197"/>
      <c r="C279" s="198"/>
      <c r="D279" s="199" t="s">
        <v>74</v>
      </c>
      <c r="E279" s="236" t="s">
        <v>415</v>
      </c>
      <c r="F279" s="236" t="s">
        <v>416</v>
      </c>
      <c r="G279" s="198"/>
      <c r="H279" s="198"/>
      <c r="I279" s="201"/>
      <c r="J279" s="237">
        <f>BK279</f>
        <v>0</v>
      </c>
      <c r="K279" s="198"/>
      <c r="L279" s="203"/>
      <c r="M279" s="204"/>
      <c r="N279" s="205"/>
      <c r="O279" s="205"/>
      <c r="P279" s="206">
        <f>P280</f>
        <v>0</v>
      </c>
      <c r="Q279" s="205"/>
      <c r="R279" s="206">
        <f>R280</f>
        <v>0</v>
      </c>
      <c r="S279" s="205"/>
      <c r="T279" s="207">
        <f>T280</f>
        <v>0</v>
      </c>
      <c r="U279" s="11"/>
      <c r="V279" s="11"/>
      <c r="W279" s="11"/>
      <c r="X279" s="11"/>
      <c r="Y279" s="11"/>
      <c r="Z279" s="11"/>
      <c r="AA279" s="11"/>
      <c r="AB279" s="11"/>
      <c r="AC279" s="11"/>
      <c r="AD279" s="11"/>
      <c r="AE279" s="11"/>
      <c r="AR279" s="208" t="s">
        <v>83</v>
      </c>
      <c r="AT279" s="209" t="s">
        <v>74</v>
      </c>
      <c r="AU279" s="209" t="s">
        <v>83</v>
      </c>
      <c r="AY279" s="208" t="s">
        <v>112</v>
      </c>
      <c r="BK279" s="210">
        <f>BK280</f>
        <v>0</v>
      </c>
    </row>
    <row r="280" spans="1:65" s="2" customFormat="1" ht="21.75" customHeight="1">
      <c r="A280" s="40"/>
      <c r="B280" s="41"/>
      <c r="C280" s="211" t="s">
        <v>417</v>
      </c>
      <c r="D280" s="211" t="s">
        <v>113</v>
      </c>
      <c r="E280" s="212" t="s">
        <v>418</v>
      </c>
      <c r="F280" s="213" t="s">
        <v>419</v>
      </c>
      <c r="G280" s="214" t="s">
        <v>232</v>
      </c>
      <c r="H280" s="215">
        <v>408.166</v>
      </c>
      <c r="I280" s="216"/>
      <c r="J280" s="217">
        <f>ROUND(I280*H280,2)</f>
        <v>0</v>
      </c>
      <c r="K280" s="213" t="s">
        <v>152</v>
      </c>
      <c r="L280" s="46"/>
      <c r="M280" s="218" t="s">
        <v>19</v>
      </c>
      <c r="N280" s="219" t="s">
        <v>46</v>
      </c>
      <c r="O280" s="86"/>
      <c r="P280" s="220">
        <f>O280*H280</f>
        <v>0</v>
      </c>
      <c r="Q280" s="220">
        <v>0</v>
      </c>
      <c r="R280" s="220">
        <f>Q280*H280</f>
        <v>0</v>
      </c>
      <c r="S280" s="220">
        <v>0</v>
      </c>
      <c r="T280" s="221">
        <f>S280*H280</f>
        <v>0</v>
      </c>
      <c r="U280" s="40"/>
      <c r="V280" s="40"/>
      <c r="W280" s="40"/>
      <c r="X280" s="40"/>
      <c r="Y280" s="40"/>
      <c r="Z280" s="40"/>
      <c r="AA280" s="40"/>
      <c r="AB280" s="40"/>
      <c r="AC280" s="40"/>
      <c r="AD280" s="40"/>
      <c r="AE280" s="40"/>
      <c r="AR280" s="222" t="s">
        <v>117</v>
      </c>
      <c r="AT280" s="222" t="s">
        <v>113</v>
      </c>
      <c r="AU280" s="222" t="s">
        <v>85</v>
      </c>
      <c r="AY280" s="19" t="s">
        <v>112</v>
      </c>
      <c r="BE280" s="223">
        <f>IF(N280="základní",J280,0)</f>
        <v>0</v>
      </c>
      <c r="BF280" s="223">
        <f>IF(N280="snížená",J280,0)</f>
        <v>0</v>
      </c>
      <c r="BG280" s="223">
        <f>IF(N280="zákl. přenesená",J280,0)</f>
        <v>0</v>
      </c>
      <c r="BH280" s="223">
        <f>IF(N280="sníž. přenesená",J280,0)</f>
        <v>0</v>
      </c>
      <c r="BI280" s="223">
        <f>IF(N280="nulová",J280,0)</f>
        <v>0</v>
      </c>
      <c r="BJ280" s="19" t="s">
        <v>83</v>
      </c>
      <c r="BK280" s="223">
        <f>ROUND(I280*H280,2)</f>
        <v>0</v>
      </c>
      <c r="BL280" s="19" t="s">
        <v>117</v>
      </c>
      <c r="BM280" s="222" t="s">
        <v>420</v>
      </c>
    </row>
    <row r="281" spans="1:63" s="11" customFormat="1" ht="25.9" customHeight="1">
      <c r="A281" s="11"/>
      <c r="B281" s="197"/>
      <c r="C281" s="198"/>
      <c r="D281" s="199" t="s">
        <v>74</v>
      </c>
      <c r="E281" s="200" t="s">
        <v>421</v>
      </c>
      <c r="F281" s="200" t="s">
        <v>422</v>
      </c>
      <c r="G281" s="198"/>
      <c r="H281" s="198"/>
      <c r="I281" s="201"/>
      <c r="J281" s="202">
        <f>BK281</f>
        <v>0</v>
      </c>
      <c r="K281" s="198"/>
      <c r="L281" s="203"/>
      <c r="M281" s="204"/>
      <c r="N281" s="205"/>
      <c r="O281" s="205"/>
      <c r="P281" s="206">
        <f>P282</f>
        <v>0</v>
      </c>
      <c r="Q281" s="205"/>
      <c r="R281" s="206">
        <f>R282</f>
        <v>0.12008</v>
      </c>
      <c r="S281" s="205"/>
      <c r="T281" s="207">
        <f>T282</f>
        <v>0</v>
      </c>
      <c r="U281" s="11"/>
      <c r="V281" s="11"/>
      <c r="W281" s="11"/>
      <c r="X281" s="11"/>
      <c r="Y281" s="11"/>
      <c r="Z281" s="11"/>
      <c r="AA281" s="11"/>
      <c r="AB281" s="11"/>
      <c r="AC281" s="11"/>
      <c r="AD281" s="11"/>
      <c r="AE281" s="11"/>
      <c r="AR281" s="208" t="s">
        <v>85</v>
      </c>
      <c r="AT281" s="209" t="s">
        <v>74</v>
      </c>
      <c r="AU281" s="209" t="s">
        <v>75</v>
      </c>
      <c r="AY281" s="208" t="s">
        <v>112</v>
      </c>
      <c r="BK281" s="210">
        <f>BK282</f>
        <v>0</v>
      </c>
    </row>
    <row r="282" spans="1:63" s="11" customFormat="1" ht="22.8" customHeight="1">
      <c r="A282" s="11"/>
      <c r="B282" s="197"/>
      <c r="C282" s="198"/>
      <c r="D282" s="199" t="s">
        <v>74</v>
      </c>
      <c r="E282" s="236" t="s">
        <v>423</v>
      </c>
      <c r="F282" s="236" t="s">
        <v>424</v>
      </c>
      <c r="G282" s="198"/>
      <c r="H282" s="198"/>
      <c r="I282" s="201"/>
      <c r="J282" s="237">
        <f>BK282</f>
        <v>0</v>
      </c>
      <c r="K282" s="198"/>
      <c r="L282" s="203"/>
      <c r="M282" s="204"/>
      <c r="N282" s="205"/>
      <c r="O282" s="205"/>
      <c r="P282" s="206">
        <f>SUM(P283:P285)</f>
        <v>0</v>
      </c>
      <c r="Q282" s="205"/>
      <c r="R282" s="206">
        <f>SUM(R283:R285)</f>
        <v>0.12008</v>
      </c>
      <c r="S282" s="205"/>
      <c r="T282" s="207">
        <f>SUM(T283:T285)</f>
        <v>0</v>
      </c>
      <c r="U282" s="11"/>
      <c r="V282" s="11"/>
      <c r="W282" s="11"/>
      <c r="X282" s="11"/>
      <c r="Y282" s="11"/>
      <c r="Z282" s="11"/>
      <c r="AA282" s="11"/>
      <c r="AB282" s="11"/>
      <c r="AC282" s="11"/>
      <c r="AD282" s="11"/>
      <c r="AE282" s="11"/>
      <c r="AR282" s="208" t="s">
        <v>85</v>
      </c>
      <c r="AT282" s="209" t="s">
        <v>74</v>
      </c>
      <c r="AU282" s="209" t="s">
        <v>83</v>
      </c>
      <c r="AY282" s="208" t="s">
        <v>112</v>
      </c>
      <c r="BK282" s="210">
        <f>SUM(BK283:BK285)</f>
        <v>0</v>
      </c>
    </row>
    <row r="283" spans="1:65" s="2" customFormat="1" ht="21.75" customHeight="1">
      <c r="A283" s="40"/>
      <c r="B283" s="41"/>
      <c r="C283" s="211" t="s">
        <v>425</v>
      </c>
      <c r="D283" s="211" t="s">
        <v>113</v>
      </c>
      <c r="E283" s="212" t="s">
        <v>426</v>
      </c>
      <c r="F283" s="213" t="s">
        <v>427</v>
      </c>
      <c r="G283" s="214" t="s">
        <v>151</v>
      </c>
      <c r="H283" s="215">
        <v>304</v>
      </c>
      <c r="I283" s="216"/>
      <c r="J283" s="217">
        <f>ROUND(I283*H283,2)</f>
        <v>0</v>
      </c>
      <c r="K283" s="213" t="s">
        <v>19</v>
      </c>
      <c r="L283" s="46"/>
      <c r="M283" s="218" t="s">
        <v>19</v>
      </c>
      <c r="N283" s="219" t="s">
        <v>46</v>
      </c>
      <c r="O283" s="86"/>
      <c r="P283" s="220">
        <f>O283*H283</f>
        <v>0</v>
      </c>
      <c r="Q283" s="220">
        <v>0.000395</v>
      </c>
      <c r="R283" s="220">
        <f>Q283*H283</f>
        <v>0.12008</v>
      </c>
      <c r="S283" s="220">
        <v>0</v>
      </c>
      <c r="T283" s="221">
        <f>S283*H283</f>
        <v>0</v>
      </c>
      <c r="U283" s="40"/>
      <c r="V283" s="40"/>
      <c r="W283" s="40"/>
      <c r="X283" s="40"/>
      <c r="Y283" s="40"/>
      <c r="Z283" s="40"/>
      <c r="AA283" s="40"/>
      <c r="AB283" s="40"/>
      <c r="AC283" s="40"/>
      <c r="AD283" s="40"/>
      <c r="AE283" s="40"/>
      <c r="AR283" s="222" t="s">
        <v>241</v>
      </c>
      <c r="AT283" s="222" t="s">
        <v>113</v>
      </c>
      <c r="AU283" s="222" t="s">
        <v>85</v>
      </c>
      <c r="AY283" s="19" t="s">
        <v>112</v>
      </c>
      <c r="BE283" s="223">
        <f>IF(N283="základní",J283,0)</f>
        <v>0</v>
      </c>
      <c r="BF283" s="223">
        <f>IF(N283="snížená",J283,0)</f>
        <v>0</v>
      </c>
      <c r="BG283" s="223">
        <f>IF(N283="zákl. přenesená",J283,0)</f>
        <v>0</v>
      </c>
      <c r="BH283" s="223">
        <f>IF(N283="sníž. přenesená",J283,0)</f>
        <v>0</v>
      </c>
      <c r="BI283" s="223">
        <f>IF(N283="nulová",J283,0)</f>
        <v>0</v>
      </c>
      <c r="BJ283" s="19" t="s">
        <v>83</v>
      </c>
      <c r="BK283" s="223">
        <f>ROUND(I283*H283,2)</f>
        <v>0</v>
      </c>
      <c r="BL283" s="19" t="s">
        <v>241</v>
      </c>
      <c r="BM283" s="222" t="s">
        <v>428</v>
      </c>
    </row>
    <row r="284" spans="1:51" s="13" customFormat="1" ht="12">
      <c r="A284" s="13"/>
      <c r="B284" s="242"/>
      <c r="C284" s="243"/>
      <c r="D284" s="238" t="s">
        <v>156</v>
      </c>
      <c r="E284" s="244" t="s">
        <v>19</v>
      </c>
      <c r="F284" s="245" t="s">
        <v>157</v>
      </c>
      <c r="G284" s="243"/>
      <c r="H284" s="244" t="s">
        <v>19</v>
      </c>
      <c r="I284" s="246"/>
      <c r="J284" s="243"/>
      <c r="K284" s="243"/>
      <c r="L284" s="247"/>
      <c r="M284" s="248"/>
      <c r="N284" s="249"/>
      <c r="O284" s="249"/>
      <c r="P284" s="249"/>
      <c r="Q284" s="249"/>
      <c r="R284" s="249"/>
      <c r="S284" s="249"/>
      <c r="T284" s="250"/>
      <c r="U284" s="13"/>
      <c r="V284" s="13"/>
      <c r="W284" s="13"/>
      <c r="X284" s="13"/>
      <c r="Y284" s="13"/>
      <c r="Z284" s="13"/>
      <c r="AA284" s="13"/>
      <c r="AB284" s="13"/>
      <c r="AC284" s="13"/>
      <c r="AD284" s="13"/>
      <c r="AE284" s="13"/>
      <c r="AT284" s="251" t="s">
        <v>156</v>
      </c>
      <c r="AU284" s="251" t="s">
        <v>85</v>
      </c>
      <c r="AV284" s="13" t="s">
        <v>83</v>
      </c>
      <c r="AW284" s="13" t="s">
        <v>37</v>
      </c>
      <c r="AX284" s="13" t="s">
        <v>75</v>
      </c>
      <c r="AY284" s="251" t="s">
        <v>112</v>
      </c>
    </row>
    <row r="285" spans="1:51" s="14" customFormat="1" ht="12">
      <c r="A285" s="14"/>
      <c r="B285" s="252"/>
      <c r="C285" s="253"/>
      <c r="D285" s="238" t="s">
        <v>156</v>
      </c>
      <c r="E285" s="254" t="s">
        <v>19</v>
      </c>
      <c r="F285" s="255" t="s">
        <v>429</v>
      </c>
      <c r="G285" s="253"/>
      <c r="H285" s="256">
        <v>304</v>
      </c>
      <c r="I285" s="257"/>
      <c r="J285" s="253"/>
      <c r="K285" s="253"/>
      <c r="L285" s="258"/>
      <c r="M285" s="295"/>
      <c r="N285" s="296"/>
      <c r="O285" s="296"/>
      <c r="P285" s="296"/>
      <c r="Q285" s="296"/>
      <c r="R285" s="296"/>
      <c r="S285" s="296"/>
      <c r="T285" s="297"/>
      <c r="U285" s="14"/>
      <c r="V285" s="14"/>
      <c r="W285" s="14"/>
      <c r="X285" s="14"/>
      <c r="Y285" s="14"/>
      <c r="Z285" s="14"/>
      <c r="AA285" s="14"/>
      <c r="AB285" s="14"/>
      <c r="AC285" s="14"/>
      <c r="AD285" s="14"/>
      <c r="AE285" s="14"/>
      <c r="AT285" s="262" t="s">
        <v>156</v>
      </c>
      <c r="AU285" s="262" t="s">
        <v>85</v>
      </c>
      <c r="AV285" s="14" t="s">
        <v>85</v>
      </c>
      <c r="AW285" s="14" t="s">
        <v>37</v>
      </c>
      <c r="AX285" s="14" t="s">
        <v>83</v>
      </c>
      <c r="AY285" s="262" t="s">
        <v>112</v>
      </c>
    </row>
    <row r="286" spans="1:31" s="2" customFormat="1" ht="6.95" customHeight="1">
      <c r="A286" s="40"/>
      <c r="B286" s="61"/>
      <c r="C286" s="62"/>
      <c r="D286" s="62"/>
      <c r="E286" s="62"/>
      <c r="F286" s="62"/>
      <c r="G286" s="62"/>
      <c r="H286" s="62"/>
      <c r="I286" s="168"/>
      <c r="J286" s="62"/>
      <c r="K286" s="62"/>
      <c r="L286" s="46"/>
      <c r="M286" s="40"/>
      <c r="O286" s="40"/>
      <c r="P286" s="40"/>
      <c r="Q286" s="40"/>
      <c r="R286" s="40"/>
      <c r="S286" s="40"/>
      <c r="T286" s="40"/>
      <c r="U286" s="40"/>
      <c r="V286" s="40"/>
      <c r="W286" s="40"/>
      <c r="X286" s="40"/>
      <c r="Y286" s="40"/>
      <c r="Z286" s="40"/>
      <c r="AA286" s="40"/>
      <c r="AB286" s="40"/>
      <c r="AC286" s="40"/>
      <c r="AD286" s="40"/>
      <c r="AE286" s="40"/>
    </row>
  </sheetData>
  <sheetProtection password="CC35" sheet="1" objects="1" scenarios="1" formatColumns="0" formatRows="0" autoFilter="0"/>
  <autoFilter ref="C87:K28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8" customWidth="1"/>
    <col min="2" max="2" width="1.7109375" style="298" customWidth="1"/>
    <col min="3" max="4" width="5.00390625" style="298" customWidth="1"/>
    <col min="5" max="5" width="11.7109375" style="298" customWidth="1"/>
    <col min="6" max="6" width="9.140625" style="298" customWidth="1"/>
    <col min="7" max="7" width="5.00390625" style="298" customWidth="1"/>
    <col min="8" max="8" width="77.8515625" style="298" customWidth="1"/>
    <col min="9" max="10" width="20.00390625" style="298" customWidth="1"/>
    <col min="11" max="11" width="1.7109375" style="298" customWidth="1"/>
  </cols>
  <sheetData>
    <row r="1" s="1" customFormat="1" ht="37.5" customHeight="1"/>
    <row r="2" spans="2:11" s="1" customFormat="1" ht="7.5" customHeight="1">
      <c r="B2" s="299"/>
      <c r="C2" s="300"/>
      <c r="D2" s="300"/>
      <c r="E2" s="300"/>
      <c r="F2" s="300"/>
      <c r="G2" s="300"/>
      <c r="H2" s="300"/>
      <c r="I2" s="300"/>
      <c r="J2" s="300"/>
      <c r="K2" s="301"/>
    </row>
    <row r="3" spans="2:11" s="17" customFormat="1" ht="45" customHeight="1">
      <c r="B3" s="302"/>
      <c r="C3" s="303" t="s">
        <v>430</v>
      </c>
      <c r="D3" s="303"/>
      <c r="E3" s="303"/>
      <c r="F3" s="303"/>
      <c r="G3" s="303"/>
      <c r="H3" s="303"/>
      <c r="I3" s="303"/>
      <c r="J3" s="303"/>
      <c r="K3" s="304"/>
    </row>
    <row r="4" spans="2:11" s="1" customFormat="1" ht="25.5" customHeight="1">
      <c r="B4" s="305"/>
      <c r="C4" s="306" t="s">
        <v>431</v>
      </c>
      <c r="D4" s="306"/>
      <c r="E4" s="306"/>
      <c r="F4" s="306"/>
      <c r="G4" s="306"/>
      <c r="H4" s="306"/>
      <c r="I4" s="306"/>
      <c r="J4" s="306"/>
      <c r="K4" s="307"/>
    </row>
    <row r="5" spans="2:11" s="1" customFormat="1" ht="5.25" customHeight="1">
      <c r="B5" s="305"/>
      <c r="C5" s="308"/>
      <c r="D5" s="308"/>
      <c r="E5" s="308"/>
      <c r="F5" s="308"/>
      <c r="G5" s="308"/>
      <c r="H5" s="308"/>
      <c r="I5" s="308"/>
      <c r="J5" s="308"/>
      <c r="K5" s="307"/>
    </row>
    <row r="6" spans="2:11" s="1" customFormat="1" ht="15" customHeight="1">
      <c r="B6" s="305"/>
      <c r="C6" s="309" t="s">
        <v>432</v>
      </c>
      <c r="D6" s="309"/>
      <c r="E6" s="309"/>
      <c r="F6" s="309"/>
      <c r="G6" s="309"/>
      <c r="H6" s="309"/>
      <c r="I6" s="309"/>
      <c r="J6" s="309"/>
      <c r="K6" s="307"/>
    </row>
    <row r="7" spans="2:11" s="1" customFormat="1" ht="15" customHeight="1">
      <c r="B7" s="310"/>
      <c r="C7" s="309" t="s">
        <v>433</v>
      </c>
      <c r="D7" s="309"/>
      <c r="E7" s="309"/>
      <c r="F7" s="309"/>
      <c r="G7" s="309"/>
      <c r="H7" s="309"/>
      <c r="I7" s="309"/>
      <c r="J7" s="309"/>
      <c r="K7" s="307"/>
    </row>
    <row r="8" spans="2:11" s="1" customFormat="1" ht="12.75" customHeight="1">
      <c r="B8" s="310"/>
      <c r="C8" s="309"/>
      <c r="D8" s="309"/>
      <c r="E8" s="309"/>
      <c r="F8" s="309"/>
      <c r="G8" s="309"/>
      <c r="H8" s="309"/>
      <c r="I8" s="309"/>
      <c r="J8" s="309"/>
      <c r="K8" s="307"/>
    </row>
    <row r="9" spans="2:11" s="1" customFormat="1" ht="15" customHeight="1">
      <c r="B9" s="310"/>
      <c r="C9" s="309" t="s">
        <v>434</v>
      </c>
      <c r="D9" s="309"/>
      <c r="E9" s="309"/>
      <c r="F9" s="309"/>
      <c r="G9" s="309"/>
      <c r="H9" s="309"/>
      <c r="I9" s="309"/>
      <c r="J9" s="309"/>
      <c r="K9" s="307"/>
    </row>
    <row r="10" spans="2:11" s="1" customFormat="1" ht="15" customHeight="1">
      <c r="B10" s="310"/>
      <c r="C10" s="309"/>
      <c r="D10" s="309" t="s">
        <v>435</v>
      </c>
      <c r="E10" s="309"/>
      <c r="F10" s="309"/>
      <c r="G10" s="309"/>
      <c r="H10" s="309"/>
      <c r="I10" s="309"/>
      <c r="J10" s="309"/>
      <c r="K10" s="307"/>
    </row>
    <row r="11" spans="2:11" s="1" customFormat="1" ht="15" customHeight="1">
      <c r="B11" s="310"/>
      <c r="C11" s="311"/>
      <c r="D11" s="309" t="s">
        <v>436</v>
      </c>
      <c r="E11" s="309"/>
      <c r="F11" s="309"/>
      <c r="G11" s="309"/>
      <c r="H11" s="309"/>
      <c r="I11" s="309"/>
      <c r="J11" s="309"/>
      <c r="K11" s="307"/>
    </row>
    <row r="12" spans="2:11" s="1" customFormat="1" ht="15" customHeight="1">
      <c r="B12" s="310"/>
      <c r="C12" s="311"/>
      <c r="D12" s="309"/>
      <c r="E12" s="309"/>
      <c r="F12" s="309"/>
      <c r="G12" s="309"/>
      <c r="H12" s="309"/>
      <c r="I12" s="309"/>
      <c r="J12" s="309"/>
      <c r="K12" s="307"/>
    </row>
    <row r="13" spans="2:11" s="1" customFormat="1" ht="15" customHeight="1">
      <c r="B13" s="310"/>
      <c r="C13" s="311"/>
      <c r="D13" s="312" t="s">
        <v>437</v>
      </c>
      <c r="E13" s="309"/>
      <c r="F13" s="309"/>
      <c r="G13" s="309"/>
      <c r="H13" s="309"/>
      <c r="I13" s="309"/>
      <c r="J13" s="309"/>
      <c r="K13" s="307"/>
    </row>
    <row r="14" spans="2:11" s="1" customFormat="1" ht="12.75" customHeight="1">
      <c r="B14" s="310"/>
      <c r="C14" s="311"/>
      <c r="D14" s="311"/>
      <c r="E14" s="311"/>
      <c r="F14" s="311"/>
      <c r="G14" s="311"/>
      <c r="H14" s="311"/>
      <c r="I14" s="311"/>
      <c r="J14" s="311"/>
      <c r="K14" s="307"/>
    </row>
    <row r="15" spans="2:11" s="1" customFormat="1" ht="15" customHeight="1">
      <c r="B15" s="310"/>
      <c r="C15" s="311"/>
      <c r="D15" s="309" t="s">
        <v>438</v>
      </c>
      <c r="E15" s="309"/>
      <c r="F15" s="309"/>
      <c r="G15" s="309"/>
      <c r="H15" s="309"/>
      <c r="I15" s="309"/>
      <c r="J15" s="309"/>
      <c r="K15" s="307"/>
    </row>
    <row r="16" spans="2:11" s="1" customFormat="1" ht="15" customHeight="1">
      <c r="B16" s="310"/>
      <c r="C16" s="311"/>
      <c r="D16" s="309" t="s">
        <v>439</v>
      </c>
      <c r="E16" s="309"/>
      <c r="F16" s="309"/>
      <c r="G16" s="309"/>
      <c r="H16" s="309"/>
      <c r="I16" s="309"/>
      <c r="J16" s="309"/>
      <c r="K16" s="307"/>
    </row>
    <row r="17" spans="2:11" s="1" customFormat="1" ht="15" customHeight="1">
      <c r="B17" s="310"/>
      <c r="C17" s="311"/>
      <c r="D17" s="309" t="s">
        <v>440</v>
      </c>
      <c r="E17" s="309"/>
      <c r="F17" s="309"/>
      <c r="G17" s="309"/>
      <c r="H17" s="309"/>
      <c r="I17" s="309"/>
      <c r="J17" s="309"/>
      <c r="K17" s="307"/>
    </row>
    <row r="18" spans="2:11" s="1" customFormat="1" ht="15" customHeight="1">
      <c r="B18" s="310"/>
      <c r="C18" s="311"/>
      <c r="D18" s="311"/>
      <c r="E18" s="313" t="s">
        <v>82</v>
      </c>
      <c r="F18" s="309" t="s">
        <v>441</v>
      </c>
      <c r="G18" s="309"/>
      <c r="H18" s="309"/>
      <c r="I18" s="309"/>
      <c r="J18" s="309"/>
      <c r="K18" s="307"/>
    </row>
    <row r="19" spans="2:11" s="1" customFormat="1" ht="15" customHeight="1">
      <c r="B19" s="310"/>
      <c r="C19" s="311"/>
      <c r="D19" s="311"/>
      <c r="E19" s="313" t="s">
        <v>442</v>
      </c>
      <c r="F19" s="309" t="s">
        <v>443</v>
      </c>
      <c r="G19" s="309"/>
      <c r="H19" s="309"/>
      <c r="I19" s="309"/>
      <c r="J19" s="309"/>
      <c r="K19" s="307"/>
    </row>
    <row r="20" spans="2:11" s="1" customFormat="1" ht="15" customHeight="1">
      <c r="B20" s="310"/>
      <c r="C20" s="311"/>
      <c r="D20" s="311"/>
      <c r="E20" s="313" t="s">
        <v>444</v>
      </c>
      <c r="F20" s="309" t="s">
        <v>445</v>
      </c>
      <c r="G20" s="309"/>
      <c r="H20" s="309"/>
      <c r="I20" s="309"/>
      <c r="J20" s="309"/>
      <c r="K20" s="307"/>
    </row>
    <row r="21" spans="2:11" s="1" customFormat="1" ht="15" customHeight="1">
      <c r="B21" s="310"/>
      <c r="C21" s="311"/>
      <c r="D21" s="311"/>
      <c r="E21" s="313" t="s">
        <v>446</v>
      </c>
      <c r="F21" s="309" t="s">
        <v>447</v>
      </c>
      <c r="G21" s="309"/>
      <c r="H21" s="309"/>
      <c r="I21" s="309"/>
      <c r="J21" s="309"/>
      <c r="K21" s="307"/>
    </row>
    <row r="22" spans="2:11" s="1" customFormat="1" ht="15" customHeight="1">
      <c r="B22" s="310"/>
      <c r="C22" s="311"/>
      <c r="D22" s="311"/>
      <c r="E22" s="313" t="s">
        <v>448</v>
      </c>
      <c r="F22" s="309" t="s">
        <v>449</v>
      </c>
      <c r="G22" s="309"/>
      <c r="H22" s="309"/>
      <c r="I22" s="309"/>
      <c r="J22" s="309"/>
      <c r="K22" s="307"/>
    </row>
    <row r="23" spans="2:11" s="1" customFormat="1" ht="15" customHeight="1">
      <c r="B23" s="310"/>
      <c r="C23" s="311"/>
      <c r="D23" s="311"/>
      <c r="E23" s="313" t="s">
        <v>450</v>
      </c>
      <c r="F23" s="309" t="s">
        <v>451</v>
      </c>
      <c r="G23" s="309"/>
      <c r="H23" s="309"/>
      <c r="I23" s="309"/>
      <c r="J23" s="309"/>
      <c r="K23" s="307"/>
    </row>
    <row r="24" spans="2:11" s="1" customFormat="1" ht="12.75" customHeight="1">
      <c r="B24" s="310"/>
      <c r="C24" s="311"/>
      <c r="D24" s="311"/>
      <c r="E24" s="311"/>
      <c r="F24" s="311"/>
      <c r="G24" s="311"/>
      <c r="H24" s="311"/>
      <c r="I24" s="311"/>
      <c r="J24" s="311"/>
      <c r="K24" s="307"/>
    </row>
    <row r="25" spans="2:11" s="1" customFormat="1" ht="15" customHeight="1">
      <c r="B25" s="310"/>
      <c r="C25" s="309" t="s">
        <v>452</v>
      </c>
      <c r="D25" s="309"/>
      <c r="E25" s="309"/>
      <c r="F25" s="309"/>
      <c r="G25" s="309"/>
      <c r="H25" s="309"/>
      <c r="I25" s="309"/>
      <c r="J25" s="309"/>
      <c r="K25" s="307"/>
    </row>
    <row r="26" spans="2:11" s="1" customFormat="1" ht="15" customHeight="1">
      <c r="B26" s="310"/>
      <c r="C26" s="309" t="s">
        <v>453</v>
      </c>
      <c r="D26" s="309"/>
      <c r="E26" s="309"/>
      <c r="F26" s="309"/>
      <c r="G26" s="309"/>
      <c r="H26" s="309"/>
      <c r="I26" s="309"/>
      <c r="J26" s="309"/>
      <c r="K26" s="307"/>
    </row>
    <row r="27" spans="2:11" s="1" customFormat="1" ht="15" customHeight="1">
      <c r="B27" s="310"/>
      <c r="C27" s="309"/>
      <c r="D27" s="309" t="s">
        <v>454</v>
      </c>
      <c r="E27" s="309"/>
      <c r="F27" s="309"/>
      <c r="G27" s="309"/>
      <c r="H27" s="309"/>
      <c r="I27" s="309"/>
      <c r="J27" s="309"/>
      <c r="K27" s="307"/>
    </row>
    <row r="28" spans="2:11" s="1" customFormat="1" ht="15" customHeight="1">
      <c r="B28" s="310"/>
      <c r="C28" s="311"/>
      <c r="D28" s="309" t="s">
        <v>455</v>
      </c>
      <c r="E28" s="309"/>
      <c r="F28" s="309"/>
      <c r="G28" s="309"/>
      <c r="H28" s="309"/>
      <c r="I28" s="309"/>
      <c r="J28" s="309"/>
      <c r="K28" s="307"/>
    </row>
    <row r="29" spans="2:11" s="1" customFormat="1" ht="12.75" customHeight="1">
      <c r="B29" s="310"/>
      <c r="C29" s="311"/>
      <c r="D29" s="311"/>
      <c r="E29" s="311"/>
      <c r="F29" s="311"/>
      <c r="G29" s="311"/>
      <c r="H29" s="311"/>
      <c r="I29" s="311"/>
      <c r="J29" s="311"/>
      <c r="K29" s="307"/>
    </row>
    <row r="30" spans="2:11" s="1" customFormat="1" ht="15" customHeight="1">
      <c r="B30" s="310"/>
      <c r="C30" s="311"/>
      <c r="D30" s="309" t="s">
        <v>456</v>
      </c>
      <c r="E30" s="309"/>
      <c r="F30" s="309"/>
      <c r="G30" s="309"/>
      <c r="H30" s="309"/>
      <c r="I30" s="309"/>
      <c r="J30" s="309"/>
      <c r="K30" s="307"/>
    </row>
    <row r="31" spans="2:11" s="1" customFormat="1" ht="15" customHeight="1">
      <c r="B31" s="310"/>
      <c r="C31" s="311"/>
      <c r="D31" s="309" t="s">
        <v>457</v>
      </c>
      <c r="E31" s="309"/>
      <c r="F31" s="309"/>
      <c r="G31" s="309"/>
      <c r="H31" s="309"/>
      <c r="I31" s="309"/>
      <c r="J31" s="309"/>
      <c r="K31" s="307"/>
    </row>
    <row r="32" spans="2:11" s="1" customFormat="1" ht="12.75" customHeight="1">
      <c r="B32" s="310"/>
      <c r="C32" s="311"/>
      <c r="D32" s="311"/>
      <c r="E32" s="311"/>
      <c r="F32" s="311"/>
      <c r="G32" s="311"/>
      <c r="H32" s="311"/>
      <c r="I32" s="311"/>
      <c r="J32" s="311"/>
      <c r="K32" s="307"/>
    </row>
    <row r="33" spans="2:11" s="1" customFormat="1" ht="15" customHeight="1">
      <c r="B33" s="310"/>
      <c r="C33" s="311"/>
      <c r="D33" s="309" t="s">
        <v>458</v>
      </c>
      <c r="E33" s="309"/>
      <c r="F33" s="309"/>
      <c r="G33" s="309"/>
      <c r="H33" s="309"/>
      <c r="I33" s="309"/>
      <c r="J33" s="309"/>
      <c r="K33" s="307"/>
    </row>
    <row r="34" spans="2:11" s="1" customFormat="1" ht="15" customHeight="1">
      <c r="B34" s="310"/>
      <c r="C34" s="311"/>
      <c r="D34" s="309" t="s">
        <v>459</v>
      </c>
      <c r="E34" s="309"/>
      <c r="F34" s="309"/>
      <c r="G34" s="309"/>
      <c r="H34" s="309"/>
      <c r="I34" s="309"/>
      <c r="J34" s="309"/>
      <c r="K34" s="307"/>
    </row>
    <row r="35" spans="2:11" s="1" customFormat="1" ht="15" customHeight="1">
      <c r="B35" s="310"/>
      <c r="C35" s="311"/>
      <c r="D35" s="309" t="s">
        <v>460</v>
      </c>
      <c r="E35" s="309"/>
      <c r="F35" s="309"/>
      <c r="G35" s="309"/>
      <c r="H35" s="309"/>
      <c r="I35" s="309"/>
      <c r="J35" s="309"/>
      <c r="K35" s="307"/>
    </row>
    <row r="36" spans="2:11" s="1" customFormat="1" ht="15" customHeight="1">
      <c r="B36" s="310"/>
      <c r="C36" s="311"/>
      <c r="D36" s="309"/>
      <c r="E36" s="312" t="s">
        <v>98</v>
      </c>
      <c r="F36" s="309"/>
      <c r="G36" s="309" t="s">
        <v>461</v>
      </c>
      <c r="H36" s="309"/>
      <c r="I36" s="309"/>
      <c r="J36" s="309"/>
      <c r="K36" s="307"/>
    </row>
    <row r="37" spans="2:11" s="1" customFormat="1" ht="30.75" customHeight="1">
      <c r="B37" s="310"/>
      <c r="C37" s="311"/>
      <c r="D37" s="309"/>
      <c r="E37" s="312" t="s">
        <v>462</v>
      </c>
      <c r="F37" s="309"/>
      <c r="G37" s="309" t="s">
        <v>463</v>
      </c>
      <c r="H37" s="309"/>
      <c r="I37" s="309"/>
      <c r="J37" s="309"/>
      <c r="K37" s="307"/>
    </row>
    <row r="38" spans="2:11" s="1" customFormat="1" ht="15" customHeight="1">
      <c r="B38" s="310"/>
      <c r="C38" s="311"/>
      <c r="D38" s="309"/>
      <c r="E38" s="312" t="s">
        <v>56</v>
      </c>
      <c r="F38" s="309"/>
      <c r="G38" s="309" t="s">
        <v>464</v>
      </c>
      <c r="H38" s="309"/>
      <c r="I38" s="309"/>
      <c r="J38" s="309"/>
      <c r="K38" s="307"/>
    </row>
    <row r="39" spans="2:11" s="1" customFormat="1" ht="15" customHeight="1">
      <c r="B39" s="310"/>
      <c r="C39" s="311"/>
      <c r="D39" s="309"/>
      <c r="E39" s="312" t="s">
        <v>57</v>
      </c>
      <c r="F39" s="309"/>
      <c r="G39" s="309" t="s">
        <v>465</v>
      </c>
      <c r="H39" s="309"/>
      <c r="I39" s="309"/>
      <c r="J39" s="309"/>
      <c r="K39" s="307"/>
    </row>
    <row r="40" spans="2:11" s="1" customFormat="1" ht="15" customHeight="1">
      <c r="B40" s="310"/>
      <c r="C40" s="311"/>
      <c r="D40" s="309"/>
      <c r="E40" s="312" t="s">
        <v>99</v>
      </c>
      <c r="F40" s="309"/>
      <c r="G40" s="309" t="s">
        <v>466</v>
      </c>
      <c r="H40" s="309"/>
      <c r="I40" s="309"/>
      <c r="J40" s="309"/>
      <c r="K40" s="307"/>
    </row>
    <row r="41" spans="2:11" s="1" customFormat="1" ht="15" customHeight="1">
      <c r="B41" s="310"/>
      <c r="C41" s="311"/>
      <c r="D41" s="309"/>
      <c r="E41" s="312" t="s">
        <v>100</v>
      </c>
      <c r="F41" s="309"/>
      <c r="G41" s="309" t="s">
        <v>467</v>
      </c>
      <c r="H41" s="309"/>
      <c r="I41" s="309"/>
      <c r="J41" s="309"/>
      <c r="K41" s="307"/>
    </row>
    <row r="42" spans="2:11" s="1" customFormat="1" ht="15" customHeight="1">
      <c r="B42" s="310"/>
      <c r="C42" s="311"/>
      <c r="D42" s="309"/>
      <c r="E42" s="312" t="s">
        <v>468</v>
      </c>
      <c r="F42" s="309"/>
      <c r="G42" s="309" t="s">
        <v>469</v>
      </c>
      <c r="H42" s="309"/>
      <c r="I42" s="309"/>
      <c r="J42" s="309"/>
      <c r="K42" s="307"/>
    </row>
    <row r="43" spans="2:11" s="1" customFormat="1" ht="15" customHeight="1">
      <c r="B43" s="310"/>
      <c r="C43" s="311"/>
      <c r="D43" s="309"/>
      <c r="E43" s="312"/>
      <c r="F43" s="309"/>
      <c r="G43" s="309" t="s">
        <v>470</v>
      </c>
      <c r="H43" s="309"/>
      <c r="I43" s="309"/>
      <c r="J43" s="309"/>
      <c r="K43" s="307"/>
    </row>
    <row r="44" spans="2:11" s="1" customFormat="1" ht="15" customHeight="1">
      <c r="B44" s="310"/>
      <c r="C44" s="311"/>
      <c r="D44" s="309"/>
      <c r="E44" s="312" t="s">
        <v>471</v>
      </c>
      <c r="F44" s="309"/>
      <c r="G44" s="309" t="s">
        <v>472</v>
      </c>
      <c r="H44" s="309"/>
      <c r="I44" s="309"/>
      <c r="J44" s="309"/>
      <c r="K44" s="307"/>
    </row>
    <row r="45" spans="2:11" s="1" customFormat="1" ht="15" customHeight="1">
      <c r="B45" s="310"/>
      <c r="C45" s="311"/>
      <c r="D45" s="309"/>
      <c r="E45" s="312" t="s">
        <v>102</v>
      </c>
      <c r="F45" s="309"/>
      <c r="G45" s="309" t="s">
        <v>473</v>
      </c>
      <c r="H45" s="309"/>
      <c r="I45" s="309"/>
      <c r="J45" s="309"/>
      <c r="K45" s="307"/>
    </row>
    <row r="46" spans="2:11" s="1" customFormat="1" ht="12.75" customHeight="1">
      <c r="B46" s="310"/>
      <c r="C46" s="311"/>
      <c r="D46" s="309"/>
      <c r="E46" s="309"/>
      <c r="F46" s="309"/>
      <c r="G46" s="309"/>
      <c r="H46" s="309"/>
      <c r="I46" s="309"/>
      <c r="J46" s="309"/>
      <c r="K46" s="307"/>
    </row>
    <row r="47" spans="2:11" s="1" customFormat="1" ht="15" customHeight="1">
      <c r="B47" s="310"/>
      <c r="C47" s="311"/>
      <c r="D47" s="309" t="s">
        <v>474</v>
      </c>
      <c r="E47" s="309"/>
      <c r="F47" s="309"/>
      <c r="G47" s="309"/>
      <c r="H47" s="309"/>
      <c r="I47" s="309"/>
      <c r="J47" s="309"/>
      <c r="K47" s="307"/>
    </row>
    <row r="48" spans="2:11" s="1" customFormat="1" ht="15" customHeight="1">
      <c r="B48" s="310"/>
      <c r="C48" s="311"/>
      <c r="D48" s="311"/>
      <c r="E48" s="309" t="s">
        <v>475</v>
      </c>
      <c r="F48" s="309"/>
      <c r="G48" s="309"/>
      <c r="H48" s="309"/>
      <c r="I48" s="309"/>
      <c r="J48" s="309"/>
      <c r="K48" s="307"/>
    </row>
    <row r="49" spans="2:11" s="1" customFormat="1" ht="15" customHeight="1">
      <c r="B49" s="310"/>
      <c r="C49" s="311"/>
      <c r="D49" s="311"/>
      <c r="E49" s="309" t="s">
        <v>476</v>
      </c>
      <c r="F49" s="309"/>
      <c r="G49" s="309"/>
      <c r="H49" s="309"/>
      <c r="I49" s="309"/>
      <c r="J49" s="309"/>
      <c r="K49" s="307"/>
    </row>
    <row r="50" spans="2:11" s="1" customFormat="1" ht="15" customHeight="1">
      <c r="B50" s="310"/>
      <c r="C50" s="311"/>
      <c r="D50" s="311"/>
      <c r="E50" s="309" t="s">
        <v>477</v>
      </c>
      <c r="F50" s="309"/>
      <c r="G50" s="309"/>
      <c r="H50" s="309"/>
      <c r="I50" s="309"/>
      <c r="J50" s="309"/>
      <c r="K50" s="307"/>
    </row>
    <row r="51" spans="2:11" s="1" customFormat="1" ht="15" customHeight="1">
      <c r="B51" s="310"/>
      <c r="C51" s="311"/>
      <c r="D51" s="309" t="s">
        <v>478</v>
      </c>
      <c r="E51" s="309"/>
      <c r="F51" s="309"/>
      <c r="G51" s="309"/>
      <c r="H51" s="309"/>
      <c r="I51" s="309"/>
      <c r="J51" s="309"/>
      <c r="K51" s="307"/>
    </row>
    <row r="52" spans="2:11" s="1" customFormat="1" ht="25.5" customHeight="1">
      <c r="B52" s="305"/>
      <c r="C52" s="306" t="s">
        <v>479</v>
      </c>
      <c r="D52" s="306"/>
      <c r="E52" s="306"/>
      <c r="F52" s="306"/>
      <c r="G52" s="306"/>
      <c r="H52" s="306"/>
      <c r="I52" s="306"/>
      <c r="J52" s="306"/>
      <c r="K52" s="307"/>
    </row>
    <row r="53" spans="2:11" s="1" customFormat="1" ht="5.25" customHeight="1">
      <c r="B53" s="305"/>
      <c r="C53" s="308"/>
      <c r="D53" s="308"/>
      <c r="E53" s="308"/>
      <c r="F53" s="308"/>
      <c r="G53" s="308"/>
      <c r="H53" s="308"/>
      <c r="I53" s="308"/>
      <c r="J53" s="308"/>
      <c r="K53" s="307"/>
    </row>
    <row r="54" spans="2:11" s="1" customFormat="1" ht="15" customHeight="1">
      <c r="B54" s="305"/>
      <c r="C54" s="309" t="s">
        <v>480</v>
      </c>
      <c r="D54" s="309"/>
      <c r="E54" s="309"/>
      <c r="F54" s="309"/>
      <c r="G54" s="309"/>
      <c r="H54" s="309"/>
      <c r="I54" s="309"/>
      <c r="J54" s="309"/>
      <c r="K54" s="307"/>
    </row>
    <row r="55" spans="2:11" s="1" customFormat="1" ht="15" customHeight="1">
      <c r="B55" s="305"/>
      <c r="C55" s="309" t="s">
        <v>481</v>
      </c>
      <c r="D55" s="309"/>
      <c r="E55" s="309"/>
      <c r="F55" s="309"/>
      <c r="G55" s="309"/>
      <c r="H55" s="309"/>
      <c r="I55" s="309"/>
      <c r="J55" s="309"/>
      <c r="K55" s="307"/>
    </row>
    <row r="56" spans="2:11" s="1" customFormat="1" ht="12.75" customHeight="1">
      <c r="B56" s="305"/>
      <c r="C56" s="309"/>
      <c r="D56" s="309"/>
      <c r="E56" s="309"/>
      <c r="F56" s="309"/>
      <c r="G56" s="309"/>
      <c r="H56" s="309"/>
      <c r="I56" s="309"/>
      <c r="J56" s="309"/>
      <c r="K56" s="307"/>
    </row>
    <row r="57" spans="2:11" s="1" customFormat="1" ht="15" customHeight="1">
      <c r="B57" s="305"/>
      <c r="C57" s="309" t="s">
        <v>482</v>
      </c>
      <c r="D57" s="309"/>
      <c r="E57" s="309"/>
      <c r="F57" s="309"/>
      <c r="G57" s="309"/>
      <c r="H57" s="309"/>
      <c r="I57" s="309"/>
      <c r="J57" s="309"/>
      <c r="K57" s="307"/>
    </row>
    <row r="58" spans="2:11" s="1" customFormat="1" ht="15" customHeight="1">
      <c r="B58" s="305"/>
      <c r="C58" s="311"/>
      <c r="D58" s="309" t="s">
        <v>483</v>
      </c>
      <c r="E58" s="309"/>
      <c r="F58" s="309"/>
      <c r="G58" s="309"/>
      <c r="H58" s="309"/>
      <c r="I58" s="309"/>
      <c r="J58" s="309"/>
      <c r="K58" s="307"/>
    </row>
    <row r="59" spans="2:11" s="1" customFormat="1" ht="15" customHeight="1">
      <c r="B59" s="305"/>
      <c r="C59" s="311"/>
      <c r="D59" s="309" t="s">
        <v>484</v>
      </c>
      <c r="E59" s="309"/>
      <c r="F59" s="309"/>
      <c r="G59" s="309"/>
      <c r="H59" s="309"/>
      <c r="I59" s="309"/>
      <c r="J59" s="309"/>
      <c r="K59" s="307"/>
    </row>
    <row r="60" spans="2:11" s="1" customFormat="1" ht="15" customHeight="1">
      <c r="B60" s="305"/>
      <c r="C60" s="311"/>
      <c r="D60" s="309" t="s">
        <v>485</v>
      </c>
      <c r="E60" s="309"/>
      <c r="F60" s="309"/>
      <c r="G60" s="309"/>
      <c r="H60" s="309"/>
      <c r="I60" s="309"/>
      <c r="J60" s="309"/>
      <c r="K60" s="307"/>
    </row>
    <row r="61" spans="2:11" s="1" customFormat="1" ht="15" customHeight="1">
      <c r="B61" s="305"/>
      <c r="C61" s="311"/>
      <c r="D61" s="309" t="s">
        <v>486</v>
      </c>
      <c r="E61" s="309"/>
      <c r="F61" s="309"/>
      <c r="G61" s="309"/>
      <c r="H61" s="309"/>
      <c r="I61" s="309"/>
      <c r="J61" s="309"/>
      <c r="K61" s="307"/>
    </row>
    <row r="62" spans="2:11" s="1" customFormat="1" ht="15" customHeight="1">
      <c r="B62" s="305"/>
      <c r="C62" s="311"/>
      <c r="D62" s="314" t="s">
        <v>487</v>
      </c>
      <c r="E62" s="314"/>
      <c r="F62" s="314"/>
      <c r="G62" s="314"/>
      <c r="H62" s="314"/>
      <c r="I62" s="314"/>
      <c r="J62" s="314"/>
      <c r="K62" s="307"/>
    </row>
    <row r="63" spans="2:11" s="1" customFormat="1" ht="15" customHeight="1">
      <c r="B63" s="305"/>
      <c r="C63" s="311"/>
      <c r="D63" s="309" t="s">
        <v>488</v>
      </c>
      <c r="E63" s="309"/>
      <c r="F63" s="309"/>
      <c r="G63" s="309"/>
      <c r="H63" s="309"/>
      <c r="I63" s="309"/>
      <c r="J63" s="309"/>
      <c r="K63" s="307"/>
    </row>
    <row r="64" spans="2:11" s="1" customFormat="1" ht="12.75" customHeight="1">
      <c r="B64" s="305"/>
      <c r="C64" s="311"/>
      <c r="D64" s="311"/>
      <c r="E64" s="315"/>
      <c r="F64" s="311"/>
      <c r="G64" s="311"/>
      <c r="H64" s="311"/>
      <c r="I64" s="311"/>
      <c r="J64" s="311"/>
      <c r="K64" s="307"/>
    </row>
    <row r="65" spans="2:11" s="1" customFormat="1" ht="15" customHeight="1">
      <c r="B65" s="305"/>
      <c r="C65" s="311"/>
      <c r="D65" s="309" t="s">
        <v>489</v>
      </c>
      <c r="E65" s="309"/>
      <c r="F65" s="309"/>
      <c r="G65" s="309"/>
      <c r="H65" s="309"/>
      <c r="I65" s="309"/>
      <c r="J65" s="309"/>
      <c r="K65" s="307"/>
    </row>
    <row r="66" spans="2:11" s="1" customFormat="1" ht="15" customHeight="1">
      <c r="B66" s="305"/>
      <c r="C66" s="311"/>
      <c r="D66" s="314" t="s">
        <v>490</v>
      </c>
      <c r="E66" s="314"/>
      <c r="F66" s="314"/>
      <c r="G66" s="314"/>
      <c r="H66" s="314"/>
      <c r="I66" s="314"/>
      <c r="J66" s="314"/>
      <c r="K66" s="307"/>
    </row>
    <row r="67" spans="2:11" s="1" customFormat="1" ht="15" customHeight="1">
      <c r="B67" s="305"/>
      <c r="C67" s="311"/>
      <c r="D67" s="309" t="s">
        <v>491</v>
      </c>
      <c r="E67" s="309"/>
      <c r="F67" s="309"/>
      <c r="G67" s="309"/>
      <c r="H67" s="309"/>
      <c r="I67" s="309"/>
      <c r="J67" s="309"/>
      <c r="K67" s="307"/>
    </row>
    <row r="68" spans="2:11" s="1" customFormat="1" ht="15" customHeight="1">
      <c r="B68" s="305"/>
      <c r="C68" s="311"/>
      <c r="D68" s="309" t="s">
        <v>492</v>
      </c>
      <c r="E68" s="309"/>
      <c r="F68" s="309"/>
      <c r="G68" s="309"/>
      <c r="H68" s="309"/>
      <c r="I68" s="309"/>
      <c r="J68" s="309"/>
      <c r="K68" s="307"/>
    </row>
    <row r="69" spans="2:11" s="1" customFormat="1" ht="15" customHeight="1">
      <c r="B69" s="305"/>
      <c r="C69" s="311"/>
      <c r="D69" s="309" t="s">
        <v>493</v>
      </c>
      <c r="E69" s="309"/>
      <c r="F69" s="309"/>
      <c r="G69" s="309"/>
      <c r="H69" s="309"/>
      <c r="I69" s="309"/>
      <c r="J69" s="309"/>
      <c r="K69" s="307"/>
    </row>
    <row r="70" spans="2:11" s="1" customFormat="1" ht="15" customHeight="1">
      <c r="B70" s="305"/>
      <c r="C70" s="311"/>
      <c r="D70" s="309" t="s">
        <v>494</v>
      </c>
      <c r="E70" s="309"/>
      <c r="F70" s="309"/>
      <c r="G70" s="309"/>
      <c r="H70" s="309"/>
      <c r="I70" s="309"/>
      <c r="J70" s="309"/>
      <c r="K70" s="307"/>
    </row>
    <row r="71" spans="2:11" s="1" customFormat="1" ht="12.75" customHeight="1">
      <c r="B71" s="316"/>
      <c r="C71" s="317"/>
      <c r="D71" s="317"/>
      <c r="E71" s="317"/>
      <c r="F71" s="317"/>
      <c r="G71" s="317"/>
      <c r="H71" s="317"/>
      <c r="I71" s="317"/>
      <c r="J71" s="317"/>
      <c r="K71" s="318"/>
    </row>
    <row r="72" spans="2:11" s="1" customFormat="1" ht="18.75" customHeight="1">
      <c r="B72" s="319"/>
      <c r="C72" s="319"/>
      <c r="D72" s="319"/>
      <c r="E72" s="319"/>
      <c r="F72" s="319"/>
      <c r="G72" s="319"/>
      <c r="H72" s="319"/>
      <c r="I72" s="319"/>
      <c r="J72" s="319"/>
      <c r="K72" s="320"/>
    </row>
    <row r="73" spans="2:11" s="1" customFormat="1" ht="18.75" customHeight="1">
      <c r="B73" s="320"/>
      <c r="C73" s="320"/>
      <c r="D73" s="320"/>
      <c r="E73" s="320"/>
      <c r="F73" s="320"/>
      <c r="G73" s="320"/>
      <c r="H73" s="320"/>
      <c r="I73" s="320"/>
      <c r="J73" s="320"/>
      <c r="K73" s="320"/>
    </row>
    <row r="74" spans="2:11" s="1" customFormat="1" ht="7.5" customHeight="1">
      <c r="B74" s="321"/>
      <c r="C74" s="322"/>
      <c r="D74" s="322"/>
      <c r="E74" s="322"/>
      <c r="F74" s="322"/>
      <c r="G74" s="322"/>
      <c r="H74" s="322"/>
      <c r="I74" s="322"/>
      <c r="J74" s="322"/>
      <c r="K74" s="323"/>
    </row>
    <row r="75" spans="2:11" s="1" customFormat="1" ht="45" customHeight="1">
      <c r="B75" s="324"/>
      <c r="C75" s="325" t="s">
        <v>495</v>
      </c>
      <c r="D75" s="325"/>
      <c r="E75" s="325"/>
      <c r="F75" s="325"/>
      <c r="G75" s="325"/>
      <c r="H75" s="325"/>
      <c r="I75" s="325"/>
      <c r="J75" s="325"/>
      <c r="K75" s="326"/>
    </row>
    <row r="76" spans="2:11" s="1" customFormat="1" ht="17.25" customHeight="1">
      <c r="B76" s="324"/>
      <c r="C76" s="327" t="s">
        <v>496</v>
      </c>
      <c r="D76" s="327"/>
      <c r="E76" s="327"/>
      <c r="F76" s="327" t="s">
        <v>497</v>
      </c>
      <c r="G76" s="328"/>
      <c r="H76" s="327" t="s">
        <v>57</v>
      </c>
      <c r="I76" s="327" t="s">
        <v>60</v>
      </c>
      <c r="J76" s="327" t="s">
        <v>498</v>
      </c>
      <c r="K76" s="326"/>
    </row>
    <row r="77" spans="2:11" s="1" customFormat="1" ht="17.25" customHeight="1">
      <c r="B77" s="324"/>
      <c r="C77" s="329" t="s">
        <v>499</v>
      </c>
      <c r="D77" s="329"/>
      <c r="E77" s="329"/>
      <c r="F77" s="330" t="s">
        <v>500</v>
      </c>
      <c r="G77" s="331"/>
      <c r="H77" s="329"/>
      <c r="I77" s="329"/>
      <c r="J77" s="329" t="s">
        <v>501</v>
      </c>
      <c r="K77" s="326"/>
    </row>
    <row r="78" spans="2:11" s="1" customFormat="1" ht="5.25" customHeight="1">
      <c r="B78" s="324"/>
      <c r="C78" s="332"/>
      <c r="D78" s="332"/>
      <c r="E78" s="332"/>
      <c r="F78" s="332"/>
      <c r="G78" s="333"/>
      <c r="H78" s="332"/>
      <c r="I78" s="332"/>
      <c r="J78" s="332"/>
      <c r="K78" s="326"/>
    </row>
    <row r="79" spans="2:11" s="1" customFormat="1" ht="15" customHeight="1">
      <c r="B79" s="324"/>
      <c r="C79" s="312" t="s">
        <v>56</v>
      </c>
      <c r="D79" s="332"/>
      <c r="E79" s="332"/>
      <c r="F79" s="334" t="s">
        <v>502</v>
      </c>
      <c r="G79" s="333"/>
      <c r="H79" s="312" t="s">
        <v>503</v>
      </c>
      <c r="I79" s="312" t="s">
        <v>504</v>
      </c>
      <c r="J79" s="312">
        <v>20</v>
      </c>
      <c r="K79" s="326"/>
    </row>
    <row r="80" spans="2:11" s="1" customFormat="1" ht="15" customHeight="1">
      <c r="B80" s="324"/>
      <c r="C80" s="312" t="s">
        <v>505</v>
      </c>
      <c r="D80" s="312"/>
      <c r="E80" s="312"/>
      <c r="F80" s="334" t="s">
        <v>502</v>
      </c>
      <c r="G80" s="333"/>
      <c r="H80" s="312" t="s">
        <v>506</v>
      </c>
      <c r="I80" s="312" t="s">
        <v>504</v>
      </c>
      <c r="J80" s="312">
        <v>120</v>
      </c>
      <c r="K80" s="326"/>
    </row>
    <row r="81" spans="2:11" s="1" customFormat="1" ht="15" customHeight="1">
      <c r="B81" s="335"/>
      <c r="C81" s="312" t="s">
        <v>507</v>
      </c>
      <c r="D81" s="312"/>
      <c r="E81" s="312"/>
      <c r="F81" s="334" t="s">
        <v>508</v>
      </c>
      <c r="G81" s="333"/>
      <c r="H81" s="312" t="s">
        <v>509</v>
      </c>
      <c r="I81" s="312" t="s">
        <v>504</v>
      </c>
      <c r="J81" s="312">
        <v>50</v>
      </c>
      <c r="K81" s="326"/>
    </row>
    <row r="82" spans="2:11" s="1" customFormat="1" ht="15" customHeight="1">
      <c r="B82" s="335"/>
      <c r="C82" s="312" t="s">
        <v>510</v>
      </c>
      <c r="D82" s="312"/>
      <c r="E82" s="312"/>
      <c r="F82" s="334" t="s">
        <v>502</v>
      </c>
      <c r="G82" s="333"/>
      <c r="H82" s="312" t="s">
        <v>511</v>
      </c>
      <c r="I82" s="312" t="s">
        <v>512</v>
      </c>
      <c r="J82" s="312"/>
      <c r="K82" s="326"/>
    </row>
    <row r="83" spans="2:11" s="1" customFormat="1" ht="15" customHeight="1">
      <c r="B83" s="335"/>
      <c r="C83" s="336" t="s">
        <v>513</v>
      </c>
      <c r="D83" s="336"/>
      <c r="E83" s="336"/>
      <c r="F83" s="337" t="s">
        <v>508</v>
      </c>
      <c r="G83" s="336"/>
      <c r="H83" s="336" t="s">
        <v>514</v>
      </c>
      <c r="I83" s="336" t="s">
        <v>504</v>
      </c>
      <c r="J83" s="336">
        <v>15</v>
      </c>
      <c r="K83" s="326"/>
    </row>
    <row r="84" spans="2:11" s="1" customFormat="1" ht="15" customHeight="1">
      <c r="B84" s="335"/>
      <c r="C84" s="336" t="s">
        <v>515</v>
      </c>
      <c r="D84" s="336"/>
      <c r="E84" s="336"/>
      <c r="F84" s="337" t="s">
        <v>508</v>
      </c>
      <c r="G84" s="336"/>
      <c r="H84" s="336" t="s">
        <v>516</v>
      </c>
      <c r="I84" s="336" t="s">
        <v>504</v>
      </c>
      <c r="J84" s="336">
        <v>15</v>
      </c>
      <c r="K84" s="326"/>
    </row>
    <row r="85" spans="2:11" s="1" customFormat="1" ht="15" customHeight="1">
      <c r="B85" s="335"/>
      <c r="C85" s="336" t="s">
        <v>517</v>
      </c>
      <c r="D85" s="336"/>
      <c r="E85" s="336"/>
      <c r="F85" s="337" t="s">
        <v>508</v>
      </c>
      <c r="G85" s="336"/>
      <c r="H85" s="336" t="s">
        <v>518</v>
      </c>
      <c r="I85" s="336" t="s">
        <v>504</v>
      </c>
      <c r="J85" s="336">
        <v>20</v>
      </c>
      <c r="K85" s="326"/>
    </row>
    <row r="86" spans="2:11" s="1" customFormat="1" ht="15" customHeight="1">
      <c r="B86" s="335"/>
      <c r="C86" s="336" t="s">
        <v>519</v>
      </c>
      <c r="D86" s="336"/>
      <c r="E86" s="336"/>
      <c r="F86" s="337" t="s">
        <v>508</v>
      </c>
      <c r="G86" s="336"/>
      <c r="H86" s="336" t="s">
        <v>520</v>
      </c>
      <c r="I86" s="336" t="s">
        <v>504</v>
      </c>
      <c r="J86" s="336">
        <v>20</v>
      </c>
      <c r="K86" s="326"/>
    </row>
    <row r="87" spans="2:11" s="1" customFormat="1" ht="15" customHeight="1">
      <c r="B87" s="335"/>
      <c r="C87" s="312" t="s">
        <v>521</v>
      </c>
      <c r="D87" s="312"/>
      <c r="E87" s="312"/>
      <c r="F87" s="334" t="s">
        <v>508</v>
      </c>
      <c r="G87" s="333"/>
      <c r="H87" s="312" t="s">
        <v>522</v>
      </c>
      <c r="I87" s="312" t="s">
        <v>504</v>
      </c>
      <c r="J87" s="312">
        <v>50</v>
      </c>
      <c r="K87" s="326"/>
    </row>
    <row r="88" spans="2:11" s="1" customFormat="1" ht="15" customHeight="1">
      <c r="B88" s="335"/>
      <c r="C88" s="312" t="s">
        <v>523</v>
      </c>
      <c r="D88" s="312"/>
      <c r="E88" s="312"/>
      <c r="F88" s="334" t="s">
        <v>508</v>
      </c>
      <c r="G88" s="333"/>
      <c r="H88" s="312" t="s">
        <v>524</v>
      </c>
      <c r="I88" s="312" t="s">
        <v>504</v>
      </c>
      <c r="J88" s="312">
        <v>20</v>
      </c>
      <c r="K88" s="326"/>
    </row>
    <row r="89" spans="2:11" s="1" customFormat="1" ht="15" customHeight="1">
      <c r="B89" s="335"/>
      <c r="C89" s="312" t="s">
        <v>525</v>
      </c>
      <c r="D89" s="312"/>
      <c r="E89" s="312"/>
      <c r="F89" s="334" t="s">
        <v>508</v>
      </c>
      <c r="G89" s="333"/>
      <c r="H89" s="312" t="s">
        <v>526</v>
      </c>
      <c r="I89" s="312" t="s">
        <v>504</v>
      </c>
      <c r="J89" s="312">
        <v>20</v>
      </c>
      <c r="K89" s="326"/>
    </row>
    <row r="90" spans="2:11" s="1" customFormat="1" ht="15" customHeight="1">
      <c r="B90" s="335"/>
      <c r="C90" s="312" t="s">
        <v>527</v>
      </c>
      <c r="D90" s="312"/>
      <c r="E90" s="312"/>
      <c r="F90" s="334" t="s">
        <v>508</v>
      </c>
      <c r="G90" s="333"/>
      <c r="H90" s="312" t="s">
        <v>528</v>
      </c>
      <c r="I90" s="312" t="s">
        <v>504</v>
      </c>
      <c r="J90" s="312">
        <v>50</v>
      </c>
      <c r="K90" s="326"/>
    </row>
    <row r="91" spans="2:11" s="1" customFormat="1" ht="15" customHeight="1">
      <c r="B91" s="335"/>
      <c r="C91" s="312" t="s">
        <v>529</v>
      </c>
      <c r="D91" s="312"/>
      <c r="E91" s="312"/>
      <c r="F91" s="334" t="s">
        <v>508</v>
      </c>
      <c r="G91" s="333"/>
      <c r="H91" s="312" t="s">
        <v>529</v>
      </c>
      <c r="I91" s="312" t="s">
        <v>504</v>
      </c>
      <c r="J91" s="312">
        <v>50</v>
      </c>
      <c r="K91" s="326"/>
    </row>
    <row r="92" spans="2:11" s="1" customFormat="1" ht="15" customHeight="1">
      <c r="B92" s="335"/>
      <c r="C92" s="312" t="s">
        <v>530</v>
      </c>
      <c r="D92" s="312"/>
      <c r="E92" s="312"/>
      <c r="F92" s="334" t="s">
        <v>508</v>
      </c>
      <c r="G92" s="333"/>
      <c r="H92" s="312" t="s">
        <v>531</v>
      </c>
      <c r="I92" s="312" t="s">
        <v>504</v>
      </c>
      <c r="J92" s="312">
        <v>255</v>
      </c>
      <c r="K92" s="326"/>
    </row>
    <row r="93" spans="2:11" s="1" customFormat="1" ht="15" customHeight="1">
      <c r="B93" s="335"/>
      <c r="C93" s="312" t="s">
        <v>532</v>
      </c>
      <c r="D93" s="312"/>
      <c r="E93" s="312"/>
      <c r="F93" s="334" t="s">
        <v>502</v>
      </c>
      <c r="G93" s="333"/>
      <c r="H93" s="312" t="s">
        <v>533</v>
      </c>
      <c r="I93" s="312" t="s">
        <v>534</v>
      </c>
      <c r="J93" s="312"/>
      <c r="K93" s="326"/>
    </row>
    <row r="94" spans="2:11" s="1" customFormat="1" ht="15" customHeight="1">
      <c r="B94" s="335"/>
      <c r="C94" s="312" t="s">
        <v>535</v>
      </c>
      <c r="D94" s="312"/>
      <c r="E94" s="312"/>
      <c r="F94" s="334" t="s">
        <v>502</v>
      </c>
      <c r="G94" s="333"/>
      <c r="H94" s="312" t="s">
        <v>536</v>
      </c>
      <c r="I94" s="312" t="s">
        <v>537</v>
      </c>
      <c r="J94" s="312"/>
      <c r="K94" s="326"/>
    </row>
    <row r="95" spans="2:11" s="1" customFormat="1" ht="15" customHeight="1">
      <c r="B95" s="335"/>
      <c r="C95" s="312" t="s">
        <v>538</v>
      </c>
      <c r="D95" s="312"/>
      <c r="E95" s="312"/>
      <c r="F95" s="334" t="s">
        <v>502</v>
      </c>
      <c r="G95" s="333"/>
      <c r="H95" s="312" t="s">
        <v>538</v>
      </c>
      <c r="I95" s="312" t="s">
        <v>537</v>
      </c>
      <c r="J95" s="312"/>
      <c r="K95" s="326"/>
    </row>
    <row r="96" spans="2:11" s="1" customFormat="1" ht="15" customHeight="1">
      <c r="B96" s="335"/>
      <c r="C96" s="312" t="s">
        <v>41</v>
      </c>
      <c r="D96" s="312"/>
      <c r="E96" s="312"/>
      <c r="F96" s="334" t="s">
        <v>502</v>
      </c>
      <c r="G96" s="333"/>
      <c r="H96" s="312" t="s">
        <v>539</v>
      </c>
      <c r="I96" s="312" t="s">
        <v>537</v>
      </c>
      <c r="J96" s="312"/>
      <c r="K96" s="326"/>
    </row>
    <row r="97" spans="2:11" s="1" customFormat="1" ht="15" customHeight="1">
      <c r="B97" s="335"/>
      <c r="C97" s="312" t="s">
        <v>51</v>
      </c>
      <c r="D97" s="312"/>
      <c r="E97" s="312"/>
      <c r="F97" s="334" t="s">
        <v>502</v>
      </c>
      <c r="G97" s="333"/>
      <c r="H97" s="312" t="s">
        <v>540</v>
      </c>
      <c r="I97" s="312" t="s">
        <v>537</v>
      </c>
      <c r="J97" s="312"/>
      <c r="K97" s="326"/>
    </row>
    <row r="98" spans="2:11" s="1" customFormat="1" ht="15" customHeight="1">
      <c r="B98" s="338"/>
      <c r="C98" s="339"/>
      <c r="D98" s="339"/>
      <c r="E98" s="339"/>
      <c r="F98" s="339"/>
      <c r="G98" s="339"/>
      <c r="H98" s="339"/>
      <c r="I98" s="339"/>
      <c r="J98" s="339"/>
      <c r="K98" s="340"/>
    </row>
    <row r="99" spans="2:11" s="1" customFormat="1" ht="18.75" customHeight="1">
      <c r="B99" s="341"/>
      <c r="C99" s="342"/>
      <c r="D99" s="342"/>
      <c r="E99" s="342"/>
      <c r="F99" s="342"/>
      <c r="G99" s="342"/>
      <c r="H99" s="342"/>
      <c r="I99" s="342"/>
      <c r="J99" s="342"/>
      <c r="K99" s="341"/>
    </row>
    <row r="100" spans="2:11" s="1" customFormat="1" ht="18.75" customHeight="1">
      <c r="B100" s="320"/>
      <c r="C100" s="320"/>
      <c r="D100" s="320"/>
      <c r="E100" s="320"/>
      <c r="F100" s="320"/>
      <c r="G100" s="320"/>
      <c r="H100" s="320"/>
      <c r="I100" s="320"/>
      <c r="J100" s="320"/>
      <c r="K100" s="320"/>
    </row>
    <row r="101" spans="2:11" s="1" customFormat="1" ht="7.5" customHeight="1">
      <c r="B101" s="321"/>
      <c r="C101" s="322"/>
      <c r="D101" s="322"/>
      <c r="E101" s="322"/>
      <c r="F101" s="322"/>
      <c r="G101" s="322"/>
      <c r="H101" s="322"/>
      <c r="I101" s="322"/>
      <c r="J101" s="322"/>
      <c r="K101" s="323"/>
    </row>
    <row r="102" spans="2:11" s="1" customFormat="1" ht="45" customHeight="1">
      <c r="B102" s="324"/>
      <c r="C102" s="325" t="s">
        <v>541</v>
      </c>
      <c r="D102" s="325"/>
      <c r="E102" s="325"/>
      <c r="F102" s="325"/>
      <c r="G102" s="325"/>
      <c r="H102" s="325"/>
      <c r="I102" s="325"/>
      <c r="J102" s="325"/>
      <c r="K102" s="326"/>
    </row>
    <row r="103" spans="2:11" s="1" customFormat="1" ht="17.25" customHeight="1">
      <c r="B103" s="324"/>
      <c r="C103" s="327" t="s">
        <v>496</v>
      </c>
      <c r="D103" s="327"/>
      <c r="E103" s="327"/>
      <c r="F103" s="327" t="s">
        <v>497</v>
      </c>
      <c r="G103" s="328"/>
      <c r="H103" s="327" t="s">
        <v>57</v>
      </c>
      <c r="I103" s="327" t="s">
        <v>60</v>
      </c>
      <c r="J103" s="327" t="s">
        <v>498</v>
      </c>
      <c r="K103" s="326"/>
    </row>
    <row r="104" spans="2:11" s="1" customFormat="1" ht="17.25" customHeight="1">
      <c r="B104" s="324"/>
      <c r="C104" s="329" t="s">
        <v>499</v>
      </c>
      <c r="D104" s="329"/>
      <c r="E104" s="329"/>
      <c r="F104" s="330" t="s">
        <v>500</v>
      </c>
      <c r="G104" s="331"/>
      <c r="H104" s="329"/>
      <c r="I104" s="329"/>
      <c r="J104" s="329" t="s">
        <v>501</v>
      </c>
      <c r="K104" s="326"/>
    </row>
    <row r="105" spans="2:11" s="1" customFormat="1" ht="5.25" customHeight="1">
      <c r="B105" s="324"/>
      <c r="C105" s="327"/>
      <c r="D105" s="327"/>
      <c r="E105" s="327"/>
      <c r="F105" s="327"/>
      <c r="G105" s="343"/>
      <c r="H105" s="327"/>
      <c r="I105" s="327"/>
      <c r="J105" s="327"/>
      <c r="K105" s="326"/>
    </row>
    <row r="106" spans="2:11" s="1" customFormat="1" ht="15" customHeight="1">
      <c r="B106" s="324"/>
      <c r="C106" s="312" t="s">
        <v>56</v>
      </c>
      <c r="D106" s="332"/>
      <c r="E106" s="332"/>
      <c r="F106" s="334" t="s">
        <v>502</v>
      </c>
      <c r="G106" s="343"/>
      <c r="H106" s="312" t="s">
        <v>542</v>
      </c>
      <c r="I106" s="312" t="s">
        <v>504</v>
      </c>
      <c r="J106" s="312">
        <v>20</v>
      </c>
      <c r="K106" s="326"/>
    </row>
    <row r="107" spans="2:11" s="1" customFormat="1" ht="15" customHeight="1">
      <c r="B107" s="324"/>
      <c r="C107" s="312" t="s">
        <v>505</v>
      </c>
      <c r="D107" s="312"/>
      <c r="E107" s="312"/>
      <c r="F107" s="334" t="s">
        <v>502</v>
      </c>
      <c r="G107" s="312"/>
      <c r="H107" s="312" t="s">
        <v>542</v>
      </c>
      <c r="I107" s="312" t="s">
        <v>504</v>
      </c>
      <c r="J107" s="312">
        <v>120</v>
      </c>
      <c r="K107" s="326"/>
    </row>
    <row r="108" spans="2:11" s="1" customFormat="1" ht="15" customHeight="1">
      <c r="B108" s="335"/>
      <c r="C108" s="312" t="s">
        <v>507</v>
      </c>
      <c r="D108" s="312"/>
      <c r="E108" s="312"/>
      <c r="F108" s="334" t="s">
        <v>508</v>
      </c>
      <c r="G108" s="312"/>
      <c r="H108" s="312" t="s">
        <v>542</v>
      </c>
      <c r="I108" s="312" t="s">
        <v>504</v>
      </c>
      <c r="J108" s="312">
        <v>50</v>
      </c>
      <c r="K108" s="326"/>
    </row>
    <row r="109" spans="2:11" s="1" customFormat="1" ht="15" customHeight="1">
      <c r="B109" s="335"/>
      <c r="C109" s="312" t="s">
        <v>510</v>
      </c>
      <c r="D109" s="312"/>
      <c r="E109" s="312"/>
      <c r="F109" s="334" t="s">
        <v>502</v>
      </c>
      <c r="G109" s="312"/>
      <c r="H109" s="312" t="s">
        <v>542</v>
      </c>
      <c r="I109" s="312" t="s">
        <v>512</v>
      </c>
      <c r="J109" s="312"/>
      <c r="K109" s="326"/>
    </row>
    <row r="110" spans="2:11" s="1" customFormat="1" ht="15" customHeight="1">
      <c r="B110" s="335"/>
      <c r="C110" s="312" t="s">
        <v>521</v>
      </c>
      <c r="D110" s="312"/>
      <c r="E110" s="312"/>
      <c r="F110" s="334" t="s">
        <v>508</v>
      </c>
      <c r="G110" s="312"/>
      <c r="H110" s="312" t="s">
        <v>542</v>
      </c>
      <c r="I110" s="312" t="s">
        <v>504</v>
      </c>
      <c r="J110" s="312">
        <v>50</v>
      </c>
      <c r="K110" s="326"/>
    </row>
    <row r="111" spans="2:11" s="1" customFormat="1" ht="15" customHeight="1">
      <c r="B111" s="335"/>
      <c r="C111" s="312" t="s">
        <v>529</v>
      </c>
      <c r="D111" s="312"/>
      <c r="E111" s="312"/>
      <c r="F111" s="334" t="s">
        <v>508</v>
      </c>
      <c r="G111" s="312"/>
      <c r="H111" s="312" t="s">
        <v>542</v>
      </c>
      <c r="I111" s="312" t="s">
        <v>504</v>
      </c>
      <c r="J111" s="312">
        <v>50</v>
      </c>
      <c r="K111" s="326"/>
    </row>
    <row r="112" spans="2:11" s="1" customFormat="1" ht="15" customHeight="1">
      <c r="B112" s="335"/>
      <c r="C112" s="312" t="s">
        <v>527</v>
      </c>
      <c r="D112" s="312"/>
      <c r="E112" s="312"/>
      <c r="F112" s="334" t="s">
        <v>508</v>
      </c>
      <c r="G112" s="312"/>
      <c r="H112" s="312" t="s">
        <v>542</v>
      </c>
      <c r="I112" s="312" t="s">
        <v>504</v>
      </c>
      <c r="J112" s="312">
        <v>50</v>
      </c>
      <c r="K112" s="326"/>
    </row>
    <row r="113" spans="2:11" s="1" customFormat="1" ht="15" customHeight="1">
      <c r="B113" s="335"/>
      <c r="C113" s="312" t="s">
        <v>56</v>
      </c>
      <c r="D113" s="312"/>
      <c r="E113" s="312"/>
      <c r="F113" s="334" t="s">
        <v>502</v>
      </c>
      <c r="G113" s="312"/>
      <c r="H113" s="312" t="s">
        <v>543</v>
      </c>
      <c r="I113" s="312" t="s">
        <v>504</v>
      </c>
      <c r="J113" s="312">
        <v>20</v>
      </c>
      <c r="K113" s="326"/>
    </row>
    <row r="114" spans="2:11" s="1" customFormat="1" ht="15" customHeight="1">
      <c r="B114" s="335"/>
      <c r="C114" s="312" t="s">
        <v>544</v>
      </c>
      <c r="D114" s="312"/>
      <c r="E114" s="312"/>
      <c r="F114" s="334" t="s">
        <v>502</v>
      </c>
      <c r="G114" s="312"/>
      <c r="H114" s="312" t="s">
        <v>545</v>
      </c>
      <c r="I114" s="312" t="s">
        <v>504</v>
      </c>
      <c r="J114" s="312">
        <v>120</v>
      </c>
      <c r="K114" s="326"/>
    </row>
    <row r="115" spans="2:11" s="1" customFormat="1" ht="15" customHeight="1">
      <c r="B115" s="335"/>
      <c r="C115" s="312" t="s">
        <v>41</v>
      </c>
      <c r="D115" s="312"/>
      <c r="E115" s="312"/>
      <c r="F115" s="334" t="s">
        <v>502</v>
      </c>
      <c r="G115" s="312"/>
      <c r="H115" s="312" t="s">
        <v>546</v>
      </c>
      <c r="I115" s="312" t="s">
        <v>537</v>
      </c>
      <c r="J115" s="312"/>
      <c r="K115" s="326"/>
    </row>
    <row r="116" spans="2:11" s="1" customFormat="1" ht="15" customHeight="1">
      <c r="B116" s="335"/>
      <c r="C116" s="312" t="s">
        <v>51</v>
      </c>
      <c r="D116" s="312"/>
      <c r="E116" s="312"/>
      <c r="F116" s="334" t="s">
        <v>502</v>
      </c>
      <c r="G116" s="312"/>
      <c r="H116" s="312" t="s">
        <v>547</v>
      </c>
      <c r="I116" s="312" t="s">
        <v>537</v>
      </c>
      <c r="J116" s="312"/>
      <c r="K116" s="326"/>
    </row>
    <row r="117" spans="2:11" s="1" customFormat="1" ht="15" customHeight="1">
      <c r="B117" s="335"/>
      <c r="C117" s="312" t="s">
        <v>60</v>
      </c>
      <c r="D117" s="312"/>
      <c r="E117" s="312"/>
      <c r="F117" s="334" t="s">
        <v>502</v>
      </c>
      <c r="G117" s="312"/>
      <c r="H117" s="312" t="s">
        <v>548</v>
      </c>
      <c r="I117" s="312" t="s">
        <v>549</v>
      </c>
      <c r="J117" s="312"/>
      <c r="K117" s="326"/>
    </row>
    <row r="118" spans="2:11" s="1" customFormat="1" ht="15" customHeight="1">
      <c r="B118" s="338"/>
      <c r="C118" s="344"/>
      <c r="D118" s="344"/>
      <c r="E118" s="344"/>
      <c r="F118" s="344"/>
      <c r="G118" s="344"/>
      <c r="H118" s="344"/>
      <c r="I118" s="344"/>
      <c r="J118" s="344"/>
      <c r="K118" s="340"/>
    </row>
    <row r="119" spans="2:11" s="1" customFormat="1" ht="18.75" customHeight="1">
      <c r="B119" s="345"/>
      <c r="C119" s="309"/>
      <c r="D119" s="309"/>
      <c r="E119" s="309"/>
      <c r="F119" s="346"/>
      <c r="G119" s="309"/>
      <c r="H119" s="309"/>
      <c r="I119" s="309"/>
      <c r="J119" s="309"/>
      <c r="K119" s="345"/>
    </row>
    <row r="120" spans="2:11" s="1" customFormat="1" ht="18.75" customHeight="1">
      <c r="B120" s="320"/>
      <c r="C120" s="320"/>
      <c r="D120" s="320"/>
      <c r="E120" s="320"/>
      <c r="F120" s="320"/>
      <c r="G120" s="320"/>
      <c r="H120" s="320"/>
      <c r="I120" s="320"/>
      <c r="J120" s="320"/>
      <c r="K120" s="320"/>
    </row>
    <row r="121" spans="2:11" s="1" customFormat="1" ht="7.5" customHeight="1">
      <c r="B121" s="347"/>
      <c r="C121" s="348"/>
      <c r="D121" s="348"/>
      <c r="E121" s="348"/>
      <c r="F121" s="348"/>
      <c r="G121" s="348"/>
      <c r="H121" s="348"/>
      <c r="I121" s="348"/>
      <c r="J121" s="348"/>
      <c r="K121" s="349"/>
    </row>
    <row r="122" spans="2:11" s="1" customFormat="1" ht="45" customHeight="1">
      <c r="B122" s="350"/>
      <c r="C122" s="303" t="s">
        <v>550</v>
      </c>
      <c r="D122" s="303"/>
      <c r="E122" s="303"/>
      <c r="F122" s="303"/>
      <c r="G122" s="303"/>
      <c r="H122" s="303"/>
      <c r="I122" s="303"/>
      <c r="J122" s="303"/>
      <c r="K122" s="351"/>
    </row>
    <row r="123" spans="2:11" s="1" customFormat="1" ht="17.25" customHeight="1">
      <c r="B123" s="352"/>
      <c r="C123" s="327" t="s">
        <v>496</v>
      </c>
      <c r="D123" s="327"/>
      <c r="E123" s="327"/>
      <c r="F123" s="327" t="s">
        <v>497</v>
      </c>
      <c r="G123" s="328"/>
      <c r="H123" s="327" t="s">
        <v>57</v>
      </c>
      <c r="I123" s="327" t="s">
        <v>60</v>
      </c>
      <c r="J123" s="327" t="s">
        <v>498</v>
      </c>
      <c r="K123" s="353"/>
    </row>
    <row r="124" spans="2:11" s="1" customFormat="1" ht="17.25" customHeight="1">
      <c r="B124" s="352"/>
      <c r="C124" s="329" t="s">
        <v>499</v>
      </c>
      <c r="D124" s="329"/>
      <c r="E124" s="329"/>
      <c r="F124" s="330" t="s">
        <v>500</v>
      </c>
      <c r="G124" s="331"/>
      <c r="H124" s="329"/>
      <c r="I124" s="329"/>
      <c r="J124" s="329" t="s">
        <v>501</v>
      </c>
      <c r="K124" s="353"/>
    </row>
    <row r="125" spans="2:11" s="1" customFormat="1" ht="5.25" customHeight="1">
      <c r="B125" s="354"/>
      <c r="C125" s="332"/>
      <c r="D125" s="332"/>
      <c r="E125" s="332"/>
      <c r="F125" s="332"/>
      <c r="G125" s="312"/>
      <c r="H125" s="332"/>
      <c r="I125" s="332"/>
      <c r="J125" s="332"/>
      <c r="K125" s="355"/>
    </row>
    <row r="126" spans="2:11" s="1" customFormat="1" ht="15" customHeight="1">
      <c r="B126" s="354"/>
      <c r="C126" s="312" t="s">
        <v>505</v>
      </c>
      <c r="D126" s="332"/>
      <c r="E126" s="332"/>
      <c r="F126" s="334" t="s">
        <v>502</v>
      </c>
      <c r="G126" s="312"/>
      <c r="H126" s="312" t="s">
        <v>542</v>
      </c>
      <c r="I126" s="312" t="s">
        <v>504</v>
      </c>
      <c r="J126" s="312">
        <v>120</v>
      </c>
      <c r="K126" s="356"/>
    </row>
    <row r="127" spans="2:11" s="1" customFormat="1" ht="15" customHeight="1">
      <c r="B127" s="354"/>
      <c r="C127" s="312" t="s">
        <v>551</v>
      </c>
      <c r="D127" s="312"/>
      <c r="E127" s="312"/>
      <c r="F127" s="334" t="s">
        <v>502</v>
      </c>
      <c r="G127" s="312"/>
      <c r="H127" s="312" t="s">
        <v>552</v>
      </c>
      <c r="I127" s="312" t="s">
        <v>504</v>
      </c>
      <c r="J127" s="312" t="s">
        <v>553</v>
      </c>
      <c r="K127" s="356"/>
    </row>
    <row r="128" spans="2:11" s="1" customFormat="1" ht="15" customHeight="1">
      <c r="B128" s="354"/>
      <c r="C128" s="312" t="s">
        <v>450</v>
      </c>
      <c r="D128" s="312"/>
      <c r="E128" s="312"/>
      <c r="F128" s="334" t="s">
        <v>502</v>
      </c>
      <c r="G128" s="312"/>
      <c r="H128" s="312" t="s">
        <v>554</v>
      </c>
      <c r="I128" s="312" t="s">
        <v>504</v>
      </c>
      <c r="J128" s="312" t="s">
        <v>553</v>
      </c>
      <c r="K128" s="356"/>
    </row>
    <row r="129" spans="2:11" s="1" customFormat="1" ht="15" customHeight="1">
      <c r="B129" s="354"/>
      <c r="C129" s="312" t="s">
        <v>513</v>
      </c>
      <c r="D129" s="312"/>
      <c r="E129" s="312"/>
      <c r="F129" s="334" t="s">
        <v>508</v>
      </c>
      <c r="G129" s="312"/>
      <c r="H129" s="312" t="s">
        <v>514</v>
      </c>
      <c r="I129" s="312" t="s">
        <v>504</v>
      </c>
      <c r="J129" s="312">
        <v>15</v>
      </c>
      <c r="K129" s="356"/>
    </row>
    <row r="130" spans="2:11" s="1" customFormat="1" ht="15" customHeight="1">
      <c r="B130" s="354"/>
      <c r="C130" s="336" t="s">
        <v>515</v>
      </c>
      <c r="D130" s="336"/>
      <c r="E130" s="336"/>
      <c r="F130" s="337" t="s">
        <v>508</v>
      </c>
      <c r="G130" s="336"/>
      <c r="H130" s="336" t="s">
        <v>516</v>
      </c>
      <c r="I130" s="336" t="s">
        <v>504</v>
      </c>
      <c r="J130" s="336">
        <v>15</v>
      </c>
      <c r="K130" s="356"/>
    </row>
    <row r="131" spans="2:11" s="1" customFormat="1" ht="15" customHeight="1">
      <c r="B131" s="354"/>
      <c r="C131" s="336" t="s">
        <v>517</v>
      </c>
      <c r="D131" s="336"/>
      <c r="E131" s="336"/>
      <c r="F131" s="337" t="s">
        <v>508</v>
      </c>
      <c r="G131" s="336"/>
      <c r="H131" s="336" t="s">
        <v>518</v>
      </c>
      <c r="I131" s="336" t="s">
        <v>504</v>
      </c>
      <c r="J131" s="336">
        <v>20</v>
      </c>
      <c r="K131" s="356"/>
    </row>
    <row r="132" spans="2:11" s="1" customFormat="1" ht="15" customHeight="1">
      <c r="B132" s="354"/>
      <c r="C132" s="336" t="s">
        <v>519</v>
      </c>
      <c r="D132" s="336"/>
      <c r="E132" s="336"/>
      <c r="F132" s="337" t="s">
        <v>508</v>
      </c>
      <c r="G132" s="336"/>
      <c r="H132" s="336" t="s">
        <v>520</v>
      </c>
      <c r="I132" s="336" t="s">
        <v>504</v>
      </c>
      <c r="J132" s="336">
        <v>20</v>
      </c>
      <c r="K132" s="356"/>
    </row>
    <row r="133" spans="2:11" s="1" customFormat="1" ht="15" customHeight="1">
      <c r="B133" s="354"/>
      <c r="C133" s="312" t="s">
        <v>507</v>
      </c>
      <c r="D133" s="312"/>
      <c r="E133" s="312"/>
      <c r="F133" s="334" t="s">
        <v>508</v>
      </c>
      <c r="G133" s="312"/>
      <c r="H133" s="312" t="s">
        <v>542</v>
      </c>
      <c r="I133" s="312" t="s">
        <v>504</v>
      </c>
      <c r="J133" s="312">
        <v>50</v>
      </c>
      <c r="K133" s="356"/>
    </row>
    <row r="134" spans="2:11" s="1" customFormat="1" ht="15" customHeight="1">
      <c r="B134" s="354"/>
      <c r="C134" s="312" t="s">
        <v>521</v>
      </c>
      <c r="D134" s="312"/>
      <c r="E134" s="312"/>
      <c r="F134" s="334" t="s">
        <v>508</v>
      </c>
      <c r="G134" s="312"/>
      <c r="H134" s="312" t="s">
        <v>542</v>
      </c>
      <c r="I134" s="312" t="s">
        <v>504</v>
      </c>
      <c r="J134" s="312">
        <v>50</v>
      </c>
      <c r="K134" s="356"/>
    </row>
    <row r="135" spans="2:11" s="1" customFormat="1" ht="15" customHeight="1">
      <c r="B135" s="354"/>
      <c r="C135" s="312" t="s">
        <v>527</v>
      </c>
      <c r="D135" s="312"/>
      <c r="E135" s="312"/>
      <c r="F135" s="334" t="s">
        <v>508</v>
      </c>
      <c r="G135" s="312"/>
      <c r="H135" s="312" t="s">
        <v>542</v>
      </c>
      <c r="I135" s="312" t="s">
        <v>504</v>
      </c>
      <c r="J135" s="312">
        <v>50</v>
      </c>
      <c r="K135" s="356"/>
    </row>
    <row r="136" spans="2:11" s="1" customFormat="1" ht="15" customHeight="1">
      <c r="B136" s="354"/>
      <c r="C136" s="312" t="s">
        <v>529</v>
      </c>
      <c r="D136" s="312"/>
      <c r="E136" s="312"/>
      <c r="F136" s="334" t="s">
        <v>508</v>
      </c>
      <c r="G136" s="312"/>
      <c r="H136" s="312" t="s">
        <v>542</v>
      </c>
      <c r="I136" s="312" t="s">
        <v>504</v>
      </c>
      <c r="J136" s="312">
        <v>50</v>
      </c>
      <c r="K136" s="356"/>
    </row>
    <row r="137" spans="2:11" s="1" customFormat="1" ht="15" customHeight="1">
      <c r="B137" s="354"/>
      <c r="C137" s="312" t="s">
        <v>530</v>
      </c>
      <c r="D137" s="312"/>
      <c r="E137" s="312"/>
      <c r="F137" s="334" t="s">
        <v>508</v>
      </c>
      <c r="G137" s="312"/>
      <c r="H137" s="312" t="s">
        <v>555</v>
      </c>
      <c r="I137" s="312" t="s">
        <v>504</v>
      </c>
      <c r="J137" s="312">
        <v>255</v>
      </c>
      <c r="K137" s="356"/>
    </row>
    <row r="138" spans="2:11" s="1" customFormat="1" ht="15" customHeight="1">
      <c r="B138" s="354"/>
      <c r="C138" s="312" t="s">
        <v>532</v>
      </c>
      <c r="D138" s="312"/>
      <c r="E138" s="312"/>
      <c r="F138" s="334" t="s">
        <v>502</v>
      </c>
      <c r="G138" s="312"/>
      <c r="H138" s="312" t="s">
        <v>556</v>
      </c>
      <c r="I138" s="312" t="s">
        <v>534</v>
      </c>
      <c r="J138" s="312"/>
      <c r="K138" s="356"/>
    </row>
    <row r="139" spans="2:11" s="1" customFormat="1" ht="15" customHeight="1">
      <c r="B139" s="354"/>
      <c r="C139" s="312" t="s">
        <v>535</v>
      </c>
      <c r="D139" s="312"/>
      <c r="E139" s="312"/>
      <c r="F139" s="334" t="s">
        <v>502</v>
      </c>
      <c r="G139" s="312"/>
      <c r="H139" s="312" t="s">
        <v>557</v>
      </c>
      <c r="I139" s="312" t="s">
        <v>537</v>
      </c>
      <c r="J139" s="312"/>
      <c r="K139" s="356"/>
    </row>
    <row r="140" spans="2:11" s="1" customFormat="1" ht="15" customHeight="1">
      <c r="B140" s="354"/>
      <c r="C140" s="312" t="s">
        <v>538</v>
      </c>
      <c r="D140" s="312"/>
      <c r="E140" s="312"/>
      <c r="F140" s="334" t="s">
        <v>502</v>
      </c>
      <c r="G140" s="312"/>
      <c r="H140" s="312" t="s">
        <v>538</v>
      </c>
      <c r="I140" s="312" t="s">
        <v>537</v>
      </c>
      <c r="J140" s="312"/>
      <c r="K140" s="356"/>
    </row>
    <row r="141" spans="2:11" s="1" customFormat="1" ht="15" customHeight="1">
      <c r="B141" s="354"/>
      <c r="C141" s="312" t="s">
        <v>41</v>
      </c>
      <c r="D141" s="312"/>
      <c r="E141" s="312"/>
      <c r="F141" s="334" t="s">
        <v>502</v>
      </c>
      <c r="G141" s="312"/>
      <c r="H141" s="312" t="s">
        <v>558</v>
      </c>
      <c r="I141" s="312" t="s">
        <v>537</v>
      </c>
      <c r="J141" s="312"/>
      <c r="K141" s="356"/>
    </row>
    <row r="142" spans="2:11" s="1" customFormat="1" ht="15" customHeight="1">
      <c r="B142" s="354"/>
      <c r="C142" s="312" t="s">
        <v>559</v>
      </c>
      <c r="D142" s="312"/>
      <c r="E142" s="312"/>
      <c r="F142" s="334" t="s">
        <v>502</v>
      </c>
      <c r="G142" s="312"/>
      <c r="H142" s="312" t="s">
        <v>560</v>
      </c>
      <c r="I142" s="312" t="s">
        <v>537</v>
      </c>
      <c r="J142" s="312"/>
      <c r="K142" s="356"/>
    </row>
    <row r="143" spans="2:11" s="1" customFormat="1" ht="15" customHeight="1">
      <c r="B143" s="357"/>
      <c r="C143" s="358"/>
      <c r="D143" s="358"/>
      <c r="E143" s="358"/>
      <c r="F143" s="358"/>
      <c r="G143" s="358"/>
      <c r="H143" s="358"/>
      <c r="I143" s="358"/>
      <c r="J143" s="358"/>
      <c r="K143" s="359"/>
    </row>
    <row r="144" spans="2:11" s="1" customFormat="1" ht="18.75" customHeight="1">
      <c r="B144" s="309"/>
      <c r="C144" s="309"/>
      <c r="D144" s="309"/>
      <c r="E144" s="309"/>
      <c r="F144" s="346"/>
      <c r="G144" s="309"/>
      <c r="H144" s="309"/>
      <c r="I144" s="309"/>
      <c r="J144" s="309"/>
      <c r="K144" s="309"/>
    </row>
    <row r="145" spans="2:11" s="1" customFormat="1" ht="18.75" customHeight="1">
      <c r="B145" s="320"/>
      <c r="C145" s="320"/>
      <c r="D145" s="320"/>
      <c r="E145" s="320"/>
      <c r="F145" s="320"/>
      <c r="G145" s="320"/>
      <c r="H145" s="320"/>
      <c r="I145" s="320"/>
      <c r="J145" s="320"/>
      <c r="K145" s="320"/>
    </row>
    <row r="146" spans="2:11" s="1" customFormat="1" ht="7.5" customHeight="1">
      <c r="B146" s="321"/>
      <c r="C146" s="322"/>
      <c r="D146" s="322"/>
      <c r="E146" s="322"/>
      <c r="F146" s="322"/>
      <c r="G146" s="322"/>
      <c r="H146" s="322"/>
      <c r="I146" s="322"/>
      <c r="J146" s="322"/>
      <c r="K146" s="323"/>
    </row>
    <row r="147" spans="2:11" s="1" customFormat="1" ht="45" customHeight="1">
      <c r="B147" s="324"/>
      <c r="C147" s="325" t="s">
        <v>561</v>
      </c>
      <c r="D147" s="325"/>
      <c r="E147" s="325"/>
      <c r="F147" s="325"/>
      <c r="G147" s="325"/>
      <c r="H147" s="325"/>
      <c r="I147" s="325"/>
      <c r="J147" s="325"/>
      <c r="K147" s="326"/>
    </row>
    <row r="148" spans="2:11" s="1" customFormat="1" ht="17.25" customHeight="1">
      <c r="B148" s="324"/>
      <c r="C148" s="327" t="s">
        <v>496</v>
      </c>
      <c r="D148" s="327"/>
      <c r="E148" s="327"/>
      <c r="F148" s="327" t="s">
        <v>497</v>
      </c>
      <c r="G148" s="328"/>
      <c r="H148" s="327" t="s">
        <v>57</v>
      </c>
      <c r="I148" s="327" t="s">
        <v>60</v>
      </c>
      <c r="J148" s="327" t="s">
        <v>498</v>
      </c>
      <c r="K148" s="326"/>
    </row>
    <row r="149" spans="2:11" s="1" customFormat="1" ht="17.25" customHeight="1">
      <c r="B149" s="324"/>
      <c r="C149" s="329" t="s">
        <v>499</v>
      </c>
      <c r="D149" s="329"/>
      <c r="E149" s="329"/>
      <c r="F149" s="330" t="s">
        <v>500</v>
      </c>
      <c r="G149" s="331"/>
      <c r="H149" s="329"/>
      <c r="I149" s="329"/>
      <c r="J149" s="329" t="s">
        <v>501</v>
      </c>
      <c r="K149" s="326"/>
    </row>
    <row r="150" spans="2:11" s="1" customFormat="1" ht="5.25" customHeight="1">
      <c r="B150" s="335"/>
      <c r="C150" s="332"/>
      <c r="D150" s="332"/>
      <c r="E150" s="332"/>
      <c r="F150" s="332"/>
      <c r="G150" s="333"/>
      <c r="H150" s="332"/>
      <c r="I150" s="332"/>
      <c r="J150" s="332"/>
      <c r="K150" s="356"/>
    </row>
    <row r="151" spans="2:11" s="1" customFormat="1" ht="15" customHeight="1">
      <c r="B151" s="335"/>
      <c r="C151" s="360" t="s">
        <v>505</v>
      </c>
      <c r="D151" s="312"/>
      <c r="E151" s="312"/>
      <c r="F151" s="361" t="s">
        <v>502</v>
      </c>
      <c r="G151" s="312"/>
      <c r="H151" s="360" t="s">
        <v>542</v>
      </c>
      <c r="I151" s="360" t="s">
        <v>504</v>
      </c>
      <c r="J151" s="360">
        <v>120</v>
      </c>
      <c r="K151" s="356"/>
    </row>
    <row r="152" spans="2:11" s="1" customFormat="1" ht="15" customHeight="1">
      <c r="B152" s="335"/>
      <c r="C152" s="360" t="s">
        <v>551</v>
      </c>
      <c r="D152" s="312"/>
      <c r="E152" s="312"/>
      <c r="F152" s="361" t="s">
        <v>502</v>
      </c>
      <c r="G152" s="312"/>
      <c r="H152" s="360" t="s">
        <v>562</v>
      </c>
      <c r="I152" s="360" t="s">
        <v>504</v>
      </c>
      <c r="J152" s="360" t="s">
        <v>553</v>
      </c>
      <c r="K152" s="356"/>
    </row>
    <row r="153" spans="2:11" s="1" customFormat="1" ht="15" customHeight="1">
      <c r="B153" s="335"/>
      <c r="C153" s="360" t="s">
        <v>450</v>
      </c>
      <c r="D153" s="312"/>
      <c r="E153" s="312"/>
      <c r="F153" s="361" t="s">
        <v>502</v>
      </c>
      <c r="G153" s="312"/>
      <c r="H153" s="360" t="s">
        <v>563</v>
      </c>
      <c r="I153" s="360" t="s">
        <v>504</v>
      </c>
      <c r="J153" s="360" t="s">
        <v>553</v>
      </c>
      <c r="K153" s="356"/>
    </row>
    <row r="154" spans="2:11" s="1" customFormat="1" ht="15" customHeight="1">
      <c r="B154" s="335"/>
      <c r="C154" s="360" t="s">
        <v>507</v>
      </c>
      <c r="D154" s="312"/>
      <c r="E154" s="312"/>
      <c r="F154" s="361" t="s">
        <v>508</v>
      </c>
      <c r="G154" s="312"/>
      <c r="H154" s="360" t="s">
        <v>542</v>
      </c>
      <c r="I154" s="360" t="s">
        <v>504</v>
      </c>
      <c r="J154" s="360">
        <v>50</v>
      </c>
      <c r="K154" s="356"/>
    </row>
    <row r="155" spans="2:11" s="1" customFormat="1" ht="15" customHeight="1">
      <c r="B155" s="335"/>
      <c r="C155" s="360" t="s">
        <v>510</v>
      </c>
      <c r="D155" s="312"/>
      <c r="E155" s="312"/>
      <c r="F155" s="361" t="s">
        <v>502</v>
      </c>
      <c r="G155" s="312"/>
      <c r="H155" s="360" t="s">
        <v>542</v>
      </c>
      <c r="I155" s="360" t="s">
        <v>512</v>
      </c>
      <c r="J155" s="360"/>
      <c r="K155" s="356"/>
    </row>
    <row r="156" spans="2:11" s="1" customFormat="1" ht="15" customHeight="1">
      <c r="B156" s="335"/>
      <c r="C156" s="360" t="s">
        <v>521</v>
      </c>
      <c r="D156" s="312"/>
      <c r="E156" s="312"/>
      <c r="F156" s="361" t="s">
        <v>508</v>
      </c>
      <c r="G156" s="312"/>
      <c r="H156" s="360" t="s">
        <v>542</v>
      </c>
      <c r="I156" s="360" t="s">
        <v>504</v>
      </c>
      <c r="J156" s="360">
        <v>50</v>
      </c>
      <c r="K156" s="356"/>
    </row>
    <row r="157" spans="2:11" s="1" customFormat="1" ht="15" customHeight="1">
      <c r="B157" s="335"/>
      <c r="C157" s="360" t="s">
        <v>529</v>
      </c>
      <c r="D157" s="312"/>
      <c r="E157" s="312"/>
      <c r="F157" s="361" t="s">
        <v>508</v>
      </c>
      <c r="G157" s="312"/>
      <c r="H157" s="360" t="s">
        <v>542</v>
      </c>
      <c r="I157" s="360" t="s">
        <v>504</v>
      </c>
      <c r="J157" s="360">
        <v>50</v>
      </c>
      <c r="K157" s="356"/>
    </row>
    <row r="158" spans="2:11" s="1" customFormat="1" ht="15" customHeight="1">
      <c r="B158" s="335"/>
      <c r="C158" s="360" t="s">
        <v>527</v>
      </c>
      <c r="D158" s="312"/>
      <c r="E158" s="312"/>
      <c r="F158" s="361" t="s">
        <v>508</v>
      </c>
      <c r="G158" s="312"/>
      <c r="H158" s="360" t="s">
        <v>542</v>
      </c>
      <c r="I158" s="360" t="s">
        <v>504</v>
      </c>
      <c r="J158" s="360">
        <v>50</v>
      </c>
      <c r="K158" s="356"/>
    </row>
    <row r="159" spans="2:11" s="1" customFormat="1" ht="15" customHeight="1">
      <c r="B159" s="335"/>
      <c r="C159" s="360" t="s">
        <v>93</v>
      </c>
      <c r="D159" s="312"/>
      <c r="E159" s="312"/>
      <c r="F159" s="361" t="s">
        <v>502</v>
      </c>
      <c r="G159" s="312"/>
      <c r="H159" s="360" t="s">
        <v>564</v>
      </c>
      <c r="I159" s="360" t="s">
        <v>504</v>
      </c>
      <c r="J159" s="360" t="s">
        <v>565</v>
      </c>
      <c r="K159" s="356"/>
    </row>
    <row r="160" spans="2:11" s="1" customFormat="1" ht="15" customHeight="1">
      <c r="B160" s="335"/>
      <c r="C160" s="360" t="s">
        <v>566</v>
      </c>
      <c r="D160" s="312"/>
      <c r="E160" s="312"/>
      <c r="F160" s="361" t="s">
        <v>502</v>
      </c>
      <c r="G160" s="312"/>
      <c r="H160" s="360" t="s">
        <v>567</v>
      </c>
      <c r="I160" s="360" t="s">
        <v>537</v>
      </c>
      <c r="J160" s="360"/>
      <c r="K160" s="356"/>
    </row>
    <row r="161" spans="2:11" s="1" customFormat="1" ht="15" customHeight="1">
      <c r="B161" s="362"/>
      <c r="C161" s="344"/>
      <c r="D161" s="344"/>
      <c r="E161" s="344"/>
      <c r="F161" s="344"/>
      <c r="G161" s="344"/>
      <c r="H161" s="344"/>
      <c r="I161" s="344"/>
      <c r="J161" s="344"/>
      <c r="K161" s="363"/>
    </row>
    <row r="162" spans="2:11" s="1" customFormat="1" ht="18.75" customHeight="1">
      <c r="B162" s="309"/>
      <c r="C162" s="312"/>
      <c r="D162" s="312"/>
      <c r="E162" s="312"/>
      <c r="F162" s="334"/>
      <c r="G162" s="312"/>
      <c r="H162" s="312"/>
      <c r="I162" s="312"/>
      <c r="J162" s="312"/>
      <c r="K162" s="309"/>
    </row>
    <row r="163" spans="2:11" s="1" customFormat="1" ht="18.75" customHeight="1">
      <c r="B163" s="320"/>
      <c r="C163" s="320"/>
      <c r="D163" s="320"/>
      <c r="E163" s="320"/>
      <c r="F163" s="320"/>
      <c r="G163" s="320"/>
      <c r="H163" s="320"/>
      <c r="I163" s="320"/>
      <c r="J163" s="320"/>
      <c r="K163" s="320"/>
    </row>
    <row r="164" spans="2:11" s="1" customFormat="1" ht="7.5" customHeight="1">
      <c r="B164" s="299"/>
      <c r="C164" s="300"/>
      <c r="D164" s="300"/>
      <c r="E164" s="300"/>
      <c r="F164" s="300"/>
      <c r="G164" s="300"/>
      <c r="H164" s="300"/>
      <c r="I164" s="300"/>
      <c r="J164" s="300"/>
      <c r="K164" s="301"/>
    </row>
    <row r="165" spans="2:11" s="1" customFormat="1" ht="45" customHeight="1">
      <c r="B165" s="302"/>
      <c r="C165" s="303" t="s">
        <v>568</v>
      </c>
      <c r="D165" s="303"/>
      <c r="E165" s="303"/>
      <c r="F165" s="303"/>
      <c r="G165" s="303"/>
      <c r="H165" s="303"/>
      <c r="I165" s="303"/>
      <c r="J165" s="303"/>
      <c r="K165" s="304"/>
    </row>
    <row r="166" spans="2:11" s="1" customFormat="1" ht="17.25" customHeight="1">
      <c r="B166" s="302"/>
      <c r="C166" s="327" t="s">
        <v>496</v>
      </c>
      <c r="D166" s="327"/>
      <c r="E166" s="327"/>
      <c r="F166" s="327" t="s">
        <v>497</v>
      </c>
      <c r="G166" s="364"/>
      <c r="H166" s="365" t="s">
        <v>57</v>
      </c>
      <c r="I166" s="365" t="s">
        <v>60</v>
      </c>
      <c r="J166" s="327" t="s">
        <v>498</v>
      </c>
      <c r="K166" s="304"/>
    </row>
    <row r="167" spans="2:11" s="1" customFormat="1" ht="17.25" customHeight="1">
      <c r="B167" s="305"/>
      <c r="C167" s="329" t="s">
        <v>499</v>
      </c>
      <c r="D167" s="329"/>
      <c r="E167" s="329"/>
      <c r="F167" s="330" t="s">
        <v>500</v>
      </c>
      <c r="G167" s="366"/>
      <c r="H167" s="367"/>
      <c r="I167" s="367"/>
      <c r="J167" s="329" t="s">
        <v>501</v>
      </c>
      <c r="K167" s="307"/>
    </row>
    <row r="168" spans="2:11" s="1" customFormat="1" ht="5.25" customHeight="1">
      <c r="B168" s="335"/>
      <c r="C168" s="332"/>
      <c r="D168" s="332"/>
      <c r="E168" s="332"/>
      <c r="F168" s="332"/>
      <c r="G168" s="333"/>
      <c r="H168" s="332"/>
      <c r="I168" s="332"/>
      <c r="J168" s="332"/>
      <c r="K168" s="356"/>
    </row>
    <row r="169" spans="2:11" s="1" customFormat="1" ht="15" customHeight="1">
      <c r="B169" s="335"/>
      <c r="C169" s="312" t="s">
        <v>505</v>
      </c>
      <c r="D169" s="312"/>
      <c r="E169" s="312"/>
      <c r="F169" s="334" t="s">
        <v>502</v>
      </c>
      <c r="G169" s="312"/>
      <c r="H169" s="312" t="s">
        <v>542</v>
      </c>
      <c r="I169" s="312" t="s">
        <v>504</v>
      </c>
      <c r="J169" s="312">
        <v>120</v>
      </c>
      <c r="K169" s="356"/>
    </row>
    <row r="170" spans="2:11" s="1" customFormat="1" ht="15" customHeight="1">
      <c r="B170" s="335"/>
      <c r="C170" s="312" t="s">
        <v>551</v>
      </c>
      <c r="D170" s="312"/>
      <c r="E170" s="312"/>
      <c r="F170" s="334" t="s">
        <v>502</v>
      </c>
      <c r="G170" s="312"/>
      <c r="H170" s="312" t="s">
        <v>552</v>
      </c>
      <c r="I170" s="312" t="s">
        <v>504</v>
      </c>
      <c r="J170" s="312" t="s">
        <v>553</v>
      </c>
      <c r="K170" s="356"/>
    </row>
    <row r="171" spans="2:11" s="1" customFormat="1" ht="15" customHeight="1">
      <c r="B171" s="335"/>
      <c r="C171" s="312" t="s">
        <v>450</v>
      </c>
      <c r="D171" s="312"/>
      <c r="E171" s="312"/>
      <c r="F171" s="334" t="s">
        <v>502</v>
      </c>
      <c r="G171" s="312"/>
      <c r="H171" s="312" t="s">
        <v>569</v>
      </c>
      <c r="I171" s="312" t="s">
        <v>504</v>
      </c>
      <c r="J171" s="312" t="s">
        <v>553</v>
      </c>
      <c r="K171" s="356"/>
    </row>
    <row r="172" spans="2:11" s="1" customFormat="1" ht="15" customHeight="1">
      <c r="B172" s="335"/>
      <c r="C172" s="312" t="s">
        <v>507</v>
      </c>
      <c r="D172" s="312"/>
      <c r="E172" s="312"/>
      <c r="F172" s="334" t="s">
        <v>508</v>
      </c>
      <c r="G172" s="312"/>
      <c r="H172" s="312" t="s">
        <v>569</v>
      </c>
      <c r="I172" s="312" t="s">
        <v>504</v>
      </c>
      <c r="J172" s="312">
        <v>50</v>
      </c>
      <c r="K172" s="356"/>
    </row>
    <row r="173" spans="2:11" s="1" customFormat="1" ht="15" customHeight="1">
      <c r="B173" s="335"/>
      <c r="C173" s="312" t="s">
        <v>510</v>
      </c>
      <c r="D173" s="312"/>
      <c r="E173" s="312"/>
      <c r="F173" s="334" t="s">
        <v>502</v>
      </c>
      <c r="G173" s="312"/>
      <c r="H173" s="312" t="s">
        <v>569</v>
      </c>
      <c r="I173" s="312" t="s">
        <v>512</v>
      </c>
      <c r="J173" s="312"/>
      <c r="K173" s="356"/>
    </row>
    <row r="174" spans="2:11" s="1" customFormat="1" ht="15" customHeight="1">
      <c r="B174" s="335"/>
      <c r="C174" s="312" t="s">
        <v>521</v>
      </c>
      <c r="D174" s="312"/>
      <c r="E174" s="312"/>
      <c r="F174" s="334" t="s">
        <v>508</v>
      </c>
      <c r="G174" s="312"/>
      <c r="H174" s="312" t="s">
        <v>569</v>
      </c>
      <c r="I174" s="312" t="s">
        <v>504</v>
      </c>
      <c r="J174" s="312">
        <v>50</v>
      </c>
      <c r="K174" s="356"/>
    </row>
    <row r="175" spans="2:11" s="1" customFormat="1" ht="15" customHeight="1">
      <c r="B175" s="335"/>
      <c r="C175" s="312" t="s">
        <v>529</v>
      </c>
      <c r="D175" s="312"/>
      <c r="E175" s="312"/>
      <c r="F175" s="334" t="s">
        <v>508</v>
      </c>
      <c r="G175" s="312"/>
      <c r="H175" s="312" t="s">
        <v>569</v>
      </c>
      <c r="I175" s="312" t="s">
        <v>504</v>
      </c>
      <c r="J175" s="312">
        <v>50</v>
      </c>
      <c r="K175" s="356"/>
    </row>
    <row r="176" spans="2:11" s="1" customFormat="1" ht="15" customHeight="1">
      <c r="B176" s="335"/>
      <c r="C176" s="312" t="s">
        <v>527</v>
      </c>
      <c r="D176" s="312"/>
      <c r="E176" s="312"/>
      <c r="F176" s="334" t="s">
        <v>508</v>
      </c>
      <c r="G176" s="312"/>
      <c r="H176" s="312" t="s">
        <v>569</v>
      </c>
      <c r="I176" s="312" t="s">
        <v>504</v>
      </c>
      <c r="J176" s="312">
        <v>50</v>
      </c>
      <c r="K176" s="356"/>
    </row>
    <row r="177" spans="2:11" s="1" customFormat="1" ht="15" customHeight="1">
      <c r="B177" s="335"/>
      <c r="C177" s="312" t="s">
        <v>98</v>
      </c>
      <c r="D177" s="312"/>
      <c r="E177" s="312"/>
      <c r="F177" s="334" t="s">
        <v>502</v>
      </c>
      <c r="G177" s="312"/>
      <c r="H177" s="312" t="s">
        <v>570</v>
      </c>
      <c r="I177" s="312" t="s">
        <v>571</v>
      </c>
      <c r="J177" s="312"/>
      <c r="K177" s="356"/>
    </row>
    <row r="178" spans="2:11" s="1" customFormat="1" ht="15" customHeight="1">
      <c r="B178" s="335"/>
      <c r="C178" s="312" t="s">
        <v>60</v>
      </c>
      <c r="D178" s="312"/>
      <c r="E178" s="312"/>
      <c r="F178" s="334" t="s">
        <v>502</v>
      </c>
      <c r="G178" s="312"/>
      <c r="H178" s="312" t="s">
        <v>572</v>
      </c>
      <c r="I178" s="312" t="s">
        <v>573</v>
      </c>
      <c r="J178" s="312">
        <v>1</v>
      </c>
      <c r="K178" s="356"/>
    </row>
    <row r="179" spans="2:11" s="1" customFormat="1" ht="15" customHeight="1">
      <c r="B179" s="335"/>
      <c r="C179" s="312" t="s">
        <v>56</v>
      </c>
      <c r="D179" s="312"/>
      <c r="E179" s="312"/>
      <c r="F179" s="334" t="s">
        <v>502</v>
      </c>
      <c r="G179" s="312"/>
      <c r="H179" s="312" t="s">
        <v>574</v>
      </c>
      <c r="I179" s="312" t="s">
        <v>504</v>
      </c>
      <c r="J179" s="312">
        <v>20</v>
      </c>
      <c r="K179" s="356"/>
    </row>
    <row r="180" spans="2:11" s="1" customFormat="1" ht="15" customHeight="1">
      <c r="B180" s="335"/>
      <c r="C180" s="312" t="s">
        <v>57</v>
      </c>
      <c r="D180" s="312"/>
      <c r="E180" s="312"/>
      <c r="F180" s="334" t="s">
        <v>502</v>
      </c>
      <c r="G180" s="312"/>
      <c r="H180" s="312" t="s">
        <v>575</v>
      </c>
      <c r="I180" s="312" t="s">
        <v>504</v>
      </c>
      <c r="J180" s="312">
        <v>255</v>
      </c>
      <c r="K180" s="356"/>
    </row>
    <row r="181" spans="2:11" s="1" customFormat="1" ht="15" customHeight="1">
      <c r="B181" s="335"/>
      <c r="C181" s="312" t="s">
        <v>99</v>
      </c>
      <c r="D181" s="312"/>
      <c r="E181" s="312"/>
      <c r="F181" s="334" t="s">
        <v>502</v>
      </c>
      <c r="G181" s="312"/>
      <c r="H181" s="312" t="s">
        <v>466</v>
      </c>
      <c r="I181" s="312" t="s">
        <v>504</v>
      </c>
      <c r="J181" s="312">
        <v>10</v>
      </c>
      <c r="K181" s="356"/>
    </row>
    <row r="182" spans="2:11" s="1" customFormat="1" ht="15" customHeight="1">
      <c r="B182" s="335"/>
      <c r="C182" s="312" t="s">
        <v>100</v>
      </c>
      <c r="D182" s="312"/>
      <c r="E182" s="312"/>
      <c r="F182" s="334" t="s">
        <v>502</v>
      </c>
      <c r="G182" s="312"/>
      <c r="H182" s="312" t="s">
        <v>576</v>
      </c>
      <c r="I182" s="312" t="s">
        <v>537</v>
      </c>
      <c r="J182" s="312"/>
      <c r="K182" s="356"/>
    </row>
    <row r="183" spans="2:11" s="1" customFormat="1" ht="15" customHeight="1">
      <c r="B183" s="335"/>
      <c r="C183" s="312" t="s">
        <v>577</v>
      </c>
      <c r="D183" s="312"/>
      <c r="E183" s="312"/>
      <c r="F183" s="334" t="s">
        <v>502</v>
      </c>
      <c r="G183" s="312"/>
      <c r="H183" s="312" t="s">
        <v>578</v>
      </c>
      <c r="I183" s="312" t="s">
        <v>537</v>
      </c>
      <c r="J183" s="312"/>
      <c r="K183" s="356"/>
    </row>
    <row r="184" spans="2:11" s="1" customFormat="1" ht="15" customHeight="1">
      <c r="B184" s="335"/>
      <c r="C184" s="312" t="s">
        <v>566</v>
      </c>
      <c r="D184" s="312"/>
      <c r="E184" s="312"/>
      <c r="F184" s="334" t="s">
        <v>502</v>
      </c>
      <c r="G184" s="312"/>
      <c r="H184" s="312" t="s">
        <v>579</v>
      </c>
      <c r="I184" s="312" t="s">
        <v>537</v>
      </c>
      <c r="J184" s="312"/>
      <c r="K184" s="356"/>
    </row>
    <row r="185" spans="2:11" s="1" customFormat="1" ht="15" customHeight="1">
      <c r="B185" s="335"/>
      <c r="C185" s="312" t="s">
        <v>102</v>
      </c>
      <c r="D185" s="312"/>
      <c r="E185" s="312"/>
      <c r="F185" s="334" t="s">
        <v>508</v>
      </c>
      <c r="G185" s="312"/>
      <c r="H185" s="312" t="s">
        <v>580</v>
      </c>
      <c r="I185" s="312" t="s">
        <v>504</v>
      </c>
      <c r="J185" s="312">
        <v>50</v>
      </c>
      <c r="K185" s="356"/>
    </row>
    <row r="186" spans="2:11" s="1" customFormat="1" ht="15" customHeight="1">
      <c r="B186" s="335"/>
      <c r="C186" s="312" t="s">
        <v>581</v>
      </c>
      <c r="D186" s="312"/>
      <c r="E186" s="312"/>
      <c r="F186" s="334" t="s">
        <v>508</v>
      </c>
      <c r="G186" s="312"/>
      <c r="H186" s="312" t="s">
        <v>582</v>
      </c>
      <c r="I186" s="312" t="s">
        <v>583</v>
      </c>
      <c r="J186" s="312"/>
      <c r="K186" s="356"/>
    </row>
    <row r="187" spans="2:11" s="1" customFormat="1" ht="15" customHeight="1">
      <c r="B187" s="335"/>
      <c r="C187" s="312" t="s">
        <v>584</v>
      </c>
      <c r="D187" s="312"/>
      <c r="E187" s="312"/>
      <c r="F187" s="334" t="s">
        <v>508</v>
      </c>
      <c r="G187" s="312"/>
      <c r="H187" s="312" t="s">
        <v>585</v>
      </c>
      <c r="I187" s="312" t="s">
        <v>583</v>
      </c>
      <c r="J187" s="312"/>
      <c r="K187" s="356"/>
    </row>
    <row r="188" spans="2:11" s="1" customFormat="1" ht="15" customHeight="1">
      <c r="B188" s="335"/>
      <c r="C188" s="312" t="s">
        <v>586</v>
      </c>
      <c r="D188" s="312"/>
      <c r="E188" s="312"/>
      <c r="F188" s="334" t="s">
        <v>508</v>
      </c>
      <c r="G188" s="312"/>
      <c r="H188" s="312" t="s">
        <v>587</v>
      </c>
      <c r="I188" s="312" t="s">
        <v>583</v>
      </c>
      <c r="J188" s="312"/>
      <c r="K188" s="356"/>
    </row>
    <row r="189" spans="2:11" s="1" customFormat="1" ht="15" customHeight="1">
      <c r="B189" s="335"/>
      <c r="C189" s="368" t="s">
        <v>588</v>
      </c>
      <c r="D189" s="312"/>
      <c r="E189" s="312"/>
      <c r="F189" s="334" t="s">
        <v>508</v>
      </c>
      <c r="G189" s="312"/>
      <c r="H189" s="312" t="s">
        <v>589</v>
      </c>
      <c r="I189" s="312" t="s">
        <v>590</v>
      </c>
      <c r="J189" s="369" t="s">
        <v>591</v>
      </c>
      <c r="K189" s="356"/>
    </row>
    <row r="190" spans="2:11" s="1" customFormat="1" ht="15" customHeight="1">
      <c r="B190" s="335"/>
      <c r="C190" s="319" t="s">
        <v>45</v>
      </c>
      <c r="D190" s="312"/>
      <c r="E190" s="312"/>
      <c r="F190" s="334" t="s">
        <v>502</v>
      </c>
      <c r="G190" s="312"/>
      <c r="H190" s="309" t="s">
        <v>592</v>
      </c>
      <c r="I190" s="312" t="s">
        <v>593</v>
      </c>
      <c r="J190" s="312"/>
      <c r="K190" s="356"/>
    </row>
    <row r="191" spans="2:11" s="1" customFormat="1" ht="15" customHeight="1">
      <c r="B191" s="335"/>
      <c r="C191" s="319" t="s">
        <v>594</v>
      </c>
      <c r="D191" s="312"/>
      <c r="E191" s="312"/>
      <c r="F191" s="334" t="s">
        <v>502</v>
      </c>
      <c r="G191" s="312"/>
      <c r="H191" s="312" t="s">
        <v>595</v>
      </c>
      <c r="I191" s="312" t="s">
        <v>537</v>
      </c>
      <c r="J191" s="312"/>
      <c r="K191" s="356"/>
    </row>
    <row r="192" spans="2:11" s="1" customFormat="1" ht="15" customHeight="1">
      <c r="B192" s="335"/>
      <c r="C192" s="319" t="s">
        <v>596</v>
      </c>
      <c r="D192" s="312"/>
      <c r="E192" s="312"/>
      <c r="F192" s="334" t="s">
        <v>502</v>
      </c>
      <c r="G192" s="312"/>
      <c r="H192" s="312" t="s">
        <v>597</v>
      </c>
      <c r="I192" s="312" t="s">
        <v>537</v>
      </c>
      <c r="J192" s="312"/>
      <c r="K192" s="356"/>
    </row>
    <row r="193" spans="2:11" s="1" customFormat="1" ht="15" customHeight="1">
      <c r="B193" s="335"/>
      <c r="C193" s="319" t="s">
        <v>598</v>
      </c>
      <c r="D193" s="312"/>
      <c r="E193" s="312"/>
      <c r="F193" s="334" t="s">
        <v>508</v>
      </c>
      <c r="G193" s="312"/>
      <c r="H193" s="312" t="s">
        <v>599</v>
      </c>
      <c r="I193" s="312" t="s">
        <v>537</v>
      </c>
      <c r="J193" s="312"/>
      <c r="K193" s="356"/>
    </row>
    <row r="194" spans="2:11" s="1" customFormat="1" ht="15" customHeight="1">
      <c r="B194" s="362"/>
      <c r="C194" s="370"/>
      <c r="D194" s="344"/>
      <c r="E194" s="344"/>
      <c r="F194" s="344"/>
      <c r="G194" s="344"/>
      <c r="H194" s="344"/>
      <c r="I194" s="344"/>
      <c r="J194" s="344"/>
      <c r="K194" s="363"/>
    </row>
    <row r="195" spans="2:11" s="1" customFormat="1" ht="18.75" customHeight="1">
      <c r="B195" s="309"/>
      <c r="C195" s="312"/>
      <c r="D195" s="312"/>
      <c r="E195" s="312"/>
      <c r="F195" s="334"/>
      <c r="G195" s="312"/>
      <c r="H195" s="312"/>
      <c r="I195" s="312"/>
      <c r="J195" s="312"/>
      <c r="K195" s="309"/>
    </row>
    <row r="196" spans="2:11" s="1" customFormat="1" ht="18.75" customHeight="1">
      <c r="B196" s="309"/>
      <c r="C196" s="312"/>
      <c r="D196" s="312"/>
      <c r="E196" s="312"/>
      <c r="F196" s="334"/>
      <c r="G196" s="312"/>
      <c r="H196" s="312"/>
      <c r="I196" s="312"/>
      <c r="J196" s="312"/>
      <c r="K196" s="309"/>
    </row>
    <row r="197" spans="2:11" s="1" customFormat="1" ht="18.75" customHeight="1">
      <c r="B197" s="320"/>
      <c r="C197" s="320"/>
      <c r="D197" s="320"/>
      <c r="E197" s="320"/>
      <c r="F197" s="320"/>
      <c r="G197" s="320"/>
      <c r="H197" s="320"/>
      <c r="I197" s="320"/>
      <c r="J197" s="320"/>
      <c r="K197" s="320"/>
    </row>
    <row r="198" spans="2:11" s="1" customFormat="1" ht="13.5">
      <c r="B198" s="299"/>
      <c r="C198" s="300"/>
      <c r="D198" s="300"/>
      <c r="E198" s="300"/>
      <c r="F198" s="300"/>
      <c r="G198" s="300"/>
      <c r="H198" s="300"/>
      <c r="I198" s="300"/>
      <c r="J198" s="300"/>
      <c r="K198" s="301"/>
    </row>
    <row r="199" spans="2:11" s="1" customFormat="1" ht="21">
      <c r="B199" s="302"/>
      <c r="C199" s="303" t="s">
        <v>600</v>
      </c>
      <c r="D199" s="303"/>
      <c r="E199" s="303"/>
      <c r="F199" s="303"/>
      <c r="G199" s="303"/>
      <c r="H199" s="303"/>
      <c r="I199" s="303"/>
      <c r="J199" s="303"/>
      <c r="K199" s="304"/>
    </row>
    <row r="200" spans="2:11" s="1" customFormat="1" ht="25.5" customHeight="1">
      <c r="B200" s="302"/>
      <c r="C200" s="371" t="s">
        <v>601</v>
      </c>
      <c r="D200" s="371"/>
      <c r="E200" s="371"/>
      <c r="F200" s="371" t="s">
        <v>602</v>
      </c>
      <c r="G200" s="372"/>
      <c r="H200" s="371" t="s">
        <v>603</v>
      </c>
      <c r="I200" s="371"/>
      <c r="J200" s="371"/>
      <c r="K200" s="304"/>
    </row>
    <row r="201" spans="2:11" s="1" customFormat="1" ht="5.25" customHeight="1">
      <c r="B201" s="335"/>
      <c r="C201" s="332"/>
      <c r="D201" s="332"/>
      <c r="E201" s="332"/>
      <c r="F201" s="332"/>
      <c r="G201" s="312"/>
      <c r="H201" s="332"/>
      <c r="I201" s="332"/>
      <c r="J201" s="332"/>
      <c r="K201" s="356"/>
    </row>
    <row r="202" spans="2:11" s="1" customFormat="1" ht="15" customHeight="1">
      <c r="B202" s="335"/>
      <c r="C202" s="312" t="s">
        <v>593</v>
      </c>
      <c r="D202" s="312"/>
      <c r="E202" s="312"/>
      <c r="F202" s="334" t="s">
        <v>46</v>
      </c>
      <c r="G202" s="312"/>
      <c r="H202" s="312" t="s">
        <v>604</v>
      </c>
      <c r="I202" s="312"/>
      <c r="J202" s="312"/>
      <c r="K202" s="356"/>
    </row>
    <row r="203" spans="2:11" s="1" customFormat="1" ht="15" customHeight="1">
      <c r="B203" s="335"/>
      <c r="C203" s="341"/>
      <c r="D203" s="312"/>
      <c r="E203" s="312"/>
      <c r="F203" s="334" t="s">
        <v>47</v>
      </c>
      <c r="G203" s="312"/>
      <c r="H203" s="312" t="s">
        <v>605</v>
      </c>
      <c r="I203" s="312"/>
      <c r="J203" s="312"/>
      <c r="K203" s="356"/>
    </row>
    <row r="204" spans="2:11" s="1" customFormat="1" ht="15" customHeight="1">
      <c r="B204" s="335"/>
      <c r="C204" s="341"/>
      <c r="D204" s="312"/>
      <c r="E204" s="312"/>
      <c r="F204" s="334" t="s">
        <v>50</v>
      </c>
      <c r="G204" s="312"/>
      <c r="H204" s="312" t="s">
        <v>606</v>
      </c>
      <c r="I204" s="312"/>
      <c r="J204" s="312"/>
      <c r="K204" s="356"/>
    </row>
    <row r="205" spans="2:11" s="1" customFormat="1" ht="15" customHeight="1">
      <c r="B205" s="335"/>
      <c r="C205" s="312"/>
      <c r="D205" s="312"/>
      <c r="E205" s="312"/>
      <c r="F205" s="334" t="s">
        <v>48</v>
      </c>
      <c r="G205" s="312"/>
      <c r="H205" s="312" t="s">
        <v>607</v>
      </c>
      <c r="I205" s="312"/>
      <c r="J205" s="312"/>
      <c r="K205" s="356"/>
    </row>
    <row r="206" spans="2:11" s="1" customFormat="1" ht="15" customHeight="1">
      <c r="B206" s="335"/>
      <c r="C206" s="312"/>
      <c r="D206" s="312"/>
      <c r="E206" s="312"/>
      <c r="F206" s="334" t="s">
        <v>49</v>
      </c>
      <c r="G206" s="312"/>
      <c r="H206" s="312" t="s">
        <v>608</v>
      </c>
      <c r="I206" s="312"/>
      <c r="J206" s="312"/>
      <c r="K206" s="356"/>
    </row>
    <row r="207" spans="2:11" s="1" customFormat="1" ht="15" customHeight="1">
      <c r="B207" s="335"/>
      <c r="C207" s="312"/>
      <c r="D207" s="312"/>
      <c r="E207" s="312"/>
      <c r="F207" s="334"/>
      <c r="G207" s="312"/>
      <c r="H207" s="312"/>
      <c r="I207" s="312"/>
      <c r="J207" s="312"/>
      <c r="K207" s="356"/>
    </row>
    <row r="208" spans="2:11" s="1" customFormat="1" ht="15" customHeight="1">
      <c r="B208" s="335"/>
      <c r="C208" s="312" t="s">
        <v>549</v>
      </c>
      <c r="D208" s="312"/>
      <c r="E208" s="312"/>
      <c r="F208" s="334" t="s">
        <v>82</v>
      </c>
      <c r="G208" s="312"/>
      <c r="H208" s="312" t="s">
        <v>609</v>
      </c>
      <c r="I208" s="312"/>
      <c r="J208" s="312"/>
      <c r="K208" s="356"/>
    </row>
    <row r="209" spans="2:11" s="1" customFormat="1" ht="15" customHeight="1">
      <c r="B209" s="335"/>
      <c r="C209" s="341"/>
      <c r="D209" s="312"/>
      <c r="E209" s="312"/>
      <c r="F209" s="334" t="s">
        <v>444</v>
      </c>
      <c r="G209" s="312"/>
      <c r="H209" s="312" t="s">
        <v>445</v>
      </c>
      <c r="I209" s="312"/>
      <c r="J209" s="312"/>
      <c r="K209" s="356"/>
    </row>
    <row r="210" spans="2:11" s="1" customFormat="1" ht="15" customHeight="1">
      <c r="B210" s="335"/>
      <c r="C210" s="312"/>
      <c r="D210" s="312"/>
      <c r="E210" s="312"/>
      <c r="F210" s="334" t="s">
        <v>442</v>
      </c>
      <c r="G210" s="312"/>
      <c r="H210" s="312" t="s">
        <v>610</v>
      </c>
      <c r="I210" s="312"/>
      <c r="J210" s="312"/>
      <c r="K210" s="356"/>
    </row>
    <row r="211" spans="2:11" s="1" customFormat="1" ht="15" customHeight="1">
      <c r="B211" s="373"/>
      <c r="C211" s="341"/>
      <c r="D211" s="341"/>
      <c r="E211" s="341"/>
      <c r="F211" s="334" t="s">
        <v>446</v>
      </c>
      <c r="G211" s="319"/>
      <c r="H211" s="360" t="s">
        <v>447</v>
      </c>
      <c r="I211" s="360"/>
      <c r="J211" s="360"/>
      <c r="K211" s="374"/>
    </row>
    <row r="212" spans="2:11" s="1" customFormat="1" ht="15" customHeight="1">
      <c r="B212" s="373"/>
      <c r="C212" s="341"/>
      <c r="D212" s="341"/>
      <c r="E212" s="341"/>
      <c r="F212" s="334" t="s">
        <v>448</v>
      </c>
      <c r="G212" s="319"/>
      <c r="H212" s="360" t="s">
        <v>611</v>
      </c>
      <c r="I212" s="360"/>
      <c r="J212" s="360"/>
      <c r="K212" s="374"/>
    </row>
    <row r="213" spans="2:11" s="1" customFormat="1" ht="15" customHeight="1">
      <c r="B213" s="373"/>
      <c r="C213" s="341"/>
      <c r="D213" s="341"/>
      <c r="E213" s="341"/>
      <c r="F213" s="375"/>
      <c r="G213" s="319"/>
      <c r="H213" s="376"/>
      <c r="I213" s="376"/>
      <c r="J213" s="376"/>
      <c r="K213" s="374"/>
    </row>
    <row r="214" spans="2:11" s="1" customFormat="1" ht="15" customHeight="1">
      <c r="B214" s="373"/>
      <c r="C214" s="312" t="s">
        <v>573</v>
      </c>
      <c r="D214" s="341"/>
      <c r="E214" s="341"/>
      <c r="F214" s="334">
        <v>1</v>
      </c>
      <c r="G214" s="319"/>
      <c r="H214" s="360" t="s">
        <v>612</v>
      </c>
      <c r="I214" s="360"/>
      <c r="J214" s="360"/>
      <c r="K214" s="374"/>
    </row>
    <row r="215" spans="2:11" s="1" customFormat="1" ht="15" customHeight="1">
      <c r="B215" s="373"/>
      <c r="C215" s="341"/>
      <c r="D215" s="341"/>
      <c r="E215" s="341"/>
      <c r="F215" s="334">
        <v>2</v>
      </c>
      <c r="G215" s="319"/>
      <c r="H215" s="360" t="s">
        <v>613</v>
      </c>
      <c r="I215" s="360"/>
      <c r="J215" s="360"/>
      <c r="K215" s="374"/>
    </row>
    <row r="216" spans="2:11" s="1" customFormat="1" ht="15" customHeight="1">
      <c r="B216" s="373"/>
      <c r="C216" s="341"/>
      <c r="D216" s="341"/>
      <c r="E216" s="341"/>
      <c r="F216" s="334">
        <v>3</v>
      </c>
      <c r="G216" s="319"/>
      <c r="H216" s="360" t="s">
        <v>614</v>
      </c>
      <c r="I216" s="360"/>
      <c r="J216" s="360"/>
      <c r="K216" s="374"/>
    </row>
    <row r="217" spans="2:11" s="1" customFormat="1" ht="15" customHeight="1">
      <c r="B217" s="373"/>
      <c r="C217" s="341"/>
      <c r="D217" s="341"/>
      <c r="E217" s="341"/>
      <c r="F217" s="334">
        <v>4</v>
      </c>
      <c r="G217" s="319"/>
      <c r="H217" s="360" t="s">
        <v>615</v>
      </c>
      <c r="I217" s="360"/>
      <c r="J217" s="360"/>
      <c r="K217" s="374"/>
    </row>
    <row r="218" spans="2:11" s="1" customFormat="1" ht="12.75" customHeight="1">
      <c r="B218" s="377"/>
      <c r="C218" s="378"/>
      <c r="D218" s="378"/>
      <c r="E218" s="378"/>
      <c r="F218" s="378"/>
      <c r="G218" s="378"/>
      <c r="H218" s="378"/>
      <c r="I218" s="378"/>
      <c r="J218" s="378"/>
      <c r="K218" s="37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Třasák</dc:creator>
  <cp:keywords/>
  <dc:description/>
  <cp:lastModifiedBy>Lukáš Třasák</cp:lastModifiedBy>
  <dcterms:created xsi:type="dcterms:W3CDTF">2020-08-28T08:42:09Z</dcterms:created>
  <dcterms:modified xsi:type="dcterms:W3CDTF">2020-08-28T08:42:14Z</dcterms:modified>
  <cp:category/>
  <cp:version/>
  <cp:contentType/>
  <cp:contentStatus/>
</cp:coreProperties>
</file>