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44-2020_11 - Vedlejší ro..." sheetId="2" r:id="rId2"/>
    <sheet name="044-2020_1 - Pravostranný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'044-2020_11 - Vedlejší ro...'!$C$79:$K$87</definedName>
    <definedName name="_xlnm.Print_Area" localSheetId="1">'044-2020_11 - Vedlejší ro...'!$C$4:$J$39,'044-2020_11 - Vedlejší ro...'!$C$45:$J$61,'044-2020_11 - Vedlejší ro...'!$C$67:$K$87</definedName>
    <definedName name="_xlnm.Print_Titles" localSheetId="1">'044-2020_11 - Vedlejší ro...'!$79:$79</definedName>
    <definedName name="_xlnm._FilterDatabase" localSheetId="2" hidden="1">'044-2020_1 - Pravostranný...'!$C$87:$K$285</definedName>
    <definedName name="_xlnm.Print_Area" localSheetId="2">'044-2020_1 - Pravostranný...'!$C$4:$J$39,'044-2020_1 - Pravostranný...'!$C$45:$J$69,'044-2020_1 - Pravostranný...'!$C$75:$K$285</definedName>
    <definedName name="_xlnm.Print_Titles" localSheetId="2">'044-2020_1 - Pravostranný...'!$87:$87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83"/>
  <c r="BH283"/>
  <c r="BG283"/>
  <c r="BF283"/>
  <c r="T283"/>
  <c r="T282"/>
  <c r="T281"/>
  <c r="R283"/>
  <c r="R282"/>
  <c r="R281"/>
  <c r="P283"/>
  <c r="P282"/>
  <c r="P281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64"/>
  <c r="BH164"/>
  <c r="BG164"/>
  <c r="BF164"/>
  <c r="T164"/>
  <c r="R164"/>
  <c r="P164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2" r="J37"/>
  <c r="J36"/>
  <c i="1" r="AY55"/>
  <c i="2" r="J35"/>
  <c i="1" r="AX55"/>
  <c i="2"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3" r="BK283"/>
  <c r="BK253"/>
  <c r="J226"/>
  <c r="BK200"/>
  <c r="J164"/>
  <c r="J134"/>
  <c r="J91"/>
  <c i="2" r="BK83"/>
  <c i="3" r="J243"/>
  <c r="J216"/>
  <c r="BK177"/>
  <c r="J151"/>
  <c r="J113"/>
  <c i="2" r="J83"/>
  <c i="3" r="J277"/>
  <c r="J238"/>
  <c r="BK216"/>
  <c r="J147"/>
  <c r="BK137"/>
  <c r="J106"/>
  <c r="J99"/>
  <c i="2" r="J86"/>
  <c i="3" r="J280"/>
  <c r="J270"/>
  <c r="BK238"/>
  <c r="J210"/>
  <c r="BK184"/>
  <c r="J174"/>
  <c r="BK151"/>
  <c r="J109"/>
  <c i="2" r="BK85"/>
  <c i="3" r="BK275"/>
  <c r="BK250"/>
  <c r="BK233"/>
  <c r="J219"/>
  <c r="BK195"/>
  <c r="J144"/>
  <c r="BK113"/>
  <c i="2" r="BK86"/>
  <c i="3" r="BK277"/>
  <c r="J246"/>
  <c r="BK219"/>
  <c r="BK181"/>
  <c r="BK157"/>
  <c r="J131"/>
  <c r="BK106"/>
  <c i="2" r="BK82"/>
  <c i="3" r="J275"/>
  <c r="J250"/>
  <c r="BK218"/>
  <c r="BK144"/>
  <c r="BK131"/>
  <c r="J117"/>
  <c r="J95"/>
  <c r="J283"/>
  <c r="BK243"/>
  <c r="J233"/>
  <c r="J206"/>
  <c r="J181"/>
  <c r="J155"/>
  <c r="J141"/>
  <c r="BK134"/>
  <c i="2" r="BK87"/>
  <c i="3" r="BK264"/>
  <c r="BK259"/>
  <c r="J222"/>
  <c r="BK190"/>
  <c r="J157"/>
  <c r="BK117"/>
  <c i="2" r="J87"/>
  <c r="J84"/>
  <c i="3" r="J264"/>
  <c r="BK210"/>
  <c r="BK164"/>
  <c r="BK155"/>
  <c r="J121"/>
  <c r="J103"/>
  <c r="BK280"/>
  <c r="J253"/>
  <c r="BK226"/>
  <c r="J190"/>
  <c r="BK141"/>
  <c r="BK121"/>
  <c r="BK103"/>
  <c r="BK91"/>
  <c i="2" r="J82"/>
  <c i="3" r="J259"/>
  <c r="J218"/>
  <c r="J200"/>
  <c r="J177"/>
  <c r="BK153"/>
  <c r="J137"/>
  <c r="BK99"/>
  <c i="1" r="AS54"/>
  <c i="3" r="BK246"/>
  <c r="BK206"/>
  <c r="J184"/>
  <c r="BK147"/>
  <c r="BK95"/>
  <c i="2" r="J85"/>
  <c i="3" r="BK270"/>
  <c r="BK222"/>
  <c r="J195"/>
  <c r="BK174"/>
  <c r="J153"/>
  <c r="BK109"/>
  <c i="2" r="BK84"/>
  <c l="1" r="BK81"/>
  <c r="J81"/>
  <c r="J60"/>
  <c r="R81"/>
  <c r="R80"/>
  <c i="3" r="BK90"/>
  <c r="J90"/>
  <c r="J61"/>
  <c r="BK163"/>
  <c r="J163"/>
  <c r="J62"/>
  <c r="BK215"/>
  <c r="J215"/>
  <c r="J63"/>
  <c r="BK225"/>
  <c r="J225"/>
  <c r="J64"/>
  <c r="BK258"/>
  <c r="J258"/>
  <c r="J65"/>
  <c i="2" r="P81"/>
  <c r="P80"/>
  <c i="1" r="AU55"/>
  <c i="3" r="P90"/>
  <c r="P163"/>
  <c r="P215"/>
  <c r="P225"/>
  <c r="P258"/>
  <c r="R90"/>
  <c r="T163"/>
  <c r="T215"/>
  <c r="R225"/>
  <c r="T258"/>
  <c i="2" r="T81"/>
  <c r="T80"/>
  <c i="3" r="T90"/>
  <c r="R163"/>
  <c r="R215"/>
  <c r="T225"/>
  <c r="R258"/>
  <c i="2" r="J74"/>
  <c r="F77"/>
  <c r="BE82"/>
  <c r="BE84"/>
  <c r="BE86"/>
  <c r="BE87"/>
  <c i="3" r="E78"/>
  <c r="F85"/>
  <c r="BE95"/>
  <c r="BE113"/>
  <c r="BE137"/>
  <c r="BE141"/>
  <c r="BE238"/>
  <c r="BE253"/>
  <c r="BE259"/>
  <c i="2" r="E70"/>
  <c r="BE83"/>
  <c r="BE85"/>
  <c i="3" r="J52"/>
  <c r="BE91"/>
  <c r="BE99"/>
  <c r="BE103"/>
  <c r="BE106"/>
  <c r="BE117"/>
  <c r="BE121"/>
  <c r="BE131"/>
  <c r="BE134"/>
  <c r="BE174"/>
  <c r="BE181"/>
  <c r="BE210"/>
  <c r="BE216"/>
  <c r="BE275"/>
  <c r="BE277"/>
  <c r="BE280"/>
  <c r="BE144"/>
  <c r="BE147"/>
  <c r="BE164"/>
  <c r="BE218"/>
  <c r="BE219"/>
  <c r="BE222"/>
  <c r="BE226"/>
  <c r="BE233"/>
  <c r="BE246"/>
  <c r="BE250"/>
  <c r="BE270"/>
  <c r="BE283"/>
  <c r="BK282"/>
  <c r="J282"/>
  <c r="J68"/>
  <c r="BE109"/>
  <c r="BE151"/>
  <c r="BE153"/>
  <c r="BE155"/>
  <c r="BE157"/>
  <c r="BE177"/>
  <c r="BE184"/>
  <c r="BE190"/>
  <c r="BE195"/>
  <c r="BE200"/>
  <c r="BE206"/>
  <c r="BE243"/>
  <c r="BE264"/>
  <c r="BK279"/>
  <c r="J279"/>
  <c r="J66"/>
  <c r="F36"/>
  <c i="1" r="BC56"/>
  <c i="2" r="F37"/>
  <c i="1" r="BD55"/>
  <c i="3" r="F37"/>
  <c i="1" r="BD56"/>
  <c i="2" r="F35"/>
  <c i="1" r="BB55"/>
  <c i="2" r="F36"/>
  <c i="1" r="BC55"/>
  <c i="2" r="J34"/>
  <c i="1" r="AW55"/>
  <c i="3" r="F35"/>
  <c i="1" r="BB56"/>
  <c i="2" r="F34"/>
  <c i="1" r="BA55"/>
  <c i="3" r="F34"/>
  <c i="1" r="BA56"/>
  <c i="3" r="J34"/>
  <c i="1" r="AW56"/>
  <c i="3" l="1" r="P89"/>
  <c r="P88"/>
  <c i="1" r="AU56"/>
  <c i="3" r="R89"/>
  <c r="R88"/>
  <c r="T89"/>
  <c r="T88"/>
  <c r="BK89"/>
  <c r="J89"/>
  <c r="J60"/>
  <c i="2" r="BK80"/>
  <c r="J80"/>
  <c i="3" r="BK281"/>
  <c r="J281"/>
  <c r="J67"/>
  <c i="1" r="BA54"/>
  <c r="W30"/>
  <c i="3" r="F33"/>
  <c i="1" r="AZ56"/>
  <c i="3" r="J33"/>
  <c i="1" r="AV56"/>
  <c r="AT56"/>
  <c i="2" r="J33"/>
  <c i="1" r="AV55"/>
  <c r="AT55"/>
  <c r="BB54"/>
  <c r="AX54"/>
  <c r="BD54"/>
  <c r="W33"/>
  <c r="AU54"/>
  <c r="BC54"/>
  <c r="W32"/>
  <c i="2" r="F33"/>
  <c i="1" r="AZ55"/>
  <c i="2" r="J30"/>
  <c i="1" r="AG55"/>
  <c i="2" l="1" r="J39"/>
  <c r="J59"/>
  <c i="3" r="BK88"/>
  <c r="J88"/>
  <c i="1" r="AN55"/>
  <c r="AZ54"/>
  <c r="AV54"/>
  <c r="AK29"/>
  <c r="W31"/>
  <c r="AW54"/>
  <c r="AK30"/>
  <c r="AY54"/>
  <c i="3" r="J30"/>
  <c i="1" r="AG56"/>
  <c r="AN56"/>
  <c i="3" l="1" r="J39"/>
  <c r="J59"/>
  <c i="1" r="AG54"/>
  <c r="AT54"/>
  <c r="W29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<sst xmlns="http://schemas.openxmlformats.org/spreadsheetml/2006/main">
  <si>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</si>
  <si>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</si>
  <si>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</si>
  <si>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</si>
  <si>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</si>
  <si>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{faf11410-9865-412c-9bb7-edefd100464d}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</si>
  <si>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</si>
  <si>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</si>
  <si>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</si>
  <si>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</si>
  <si>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</si>
  <si>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</si>
  <si>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</si>
  <si>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</si>
  <si>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044/2020_1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</si>
  <si>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</si>
  <si>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</si>
  <si>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chodníků ul. Gallova, Kostelec nad Orlicí</t>
  </si>
  <si>
    <t>KSO:</t>
  </si>
  <si>
    <t/>
  </si>
  <si>
    <t>CC-CZ:</t>
  </si>
  <si>
    <t>Místo:</t>
  </si>
  <si>
    <t>ul. Gallova pravostranný chodník</t>
  </si>
  <si>
    <t>Datum:</t>
  </si>
  <si>
    <t>26. 8. 2020</t>
  </si>
  <si>
    <t>Zadavatel:</t>
  </si>
  <si>
    <t>IČ:</t>
  </si>
  <si>
    <t>00274968</t>
  </si>
  <si>
    <t>Město Kostelec nad Orlicí</t>
  </si>
  <si>
    <t>DIČ:</t>
  </si>
  <si>
    <t>CZ00274968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</si>
  <si>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</si>
  <si>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</si>
  <si>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</si>
  <si>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</si>
  <si>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</si>
  <si>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</si>
  <si>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</si>
  <si>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</si>
  <si>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</si>
  <si>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</si>
  <si>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</si>
  <si>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</si>
  <si>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</si>
  <si>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</si>
  <si>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</si>
  <si>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</si>
  <si>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</si>
  <si>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</si>
  <si>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</si>
  <si>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</si>
  <si>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</si>
  <si>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</si>
  <si>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</si>
  <si>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</si>
  <si>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</si>
  <si>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</si>
  <si>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</si>
  <si>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</si>
  <si>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</si>
  <si>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</si>
  <si>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</si>
  <si>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</si>
  <si>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</si>
  <si>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</si>
  <si>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</si>
  <si>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</si>
  <si>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</si>
  <si>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</si>
  <si>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</si>
  <si>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</si>
  <si>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</si>
  <si>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</si>
  <si>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</si>
  <si>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</si>
  <si>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</si>
  <si>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</si>
  <si>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</si>
  <si>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</si>
  <si>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</si>
  <si>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044/2020_11</t>
  </si>
  <si>
    <t>Vedlejší rozpočtové náklady</t>
  </si>
  <si>
    <t>STA</t>
  </si>
  <si>
    <t>1</t>
  </si>
  <si>
    <t>{36217b95-50b9-40c9-a5e7-16fb451b8899}</t>
  </si>
  <si>
    <t>2</t>
  </si>
  <si>
    <t>Pravostranný chodník</t>
  </si>
  <si>
    <t>{60374c54-f3c1-442b-94d4-d66ef9e768d2}</t>
  </si>
  <si>
    <t>KRYCÍ LIST SOUPISU PRACÍ</t>
  </si>
  <si>
    <t>Objekt:</t>
  </si>
  <si>
    <t>044/2020_11 - Vedlejší rozpočtové náklady</t>
  </si>
  <si>
    <t>ul. Gallova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</si>
  <si>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</si>
  <si>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</si>
  <si>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</si>
  <si>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</si>
  <si>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</si>
  <si>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</si>
  <si>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</si>
  <si>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</si>
  <si>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</si>
  <si>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</si>
  <si>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</si>
  <si>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</si>
  <si>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</si>
  <si>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</si>
  <si>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</si>
  <si>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</si>
  <si>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</si>
  <si>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</si>
  <si>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</si>
  <si>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</si>
  <si>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</si>
  <si>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K</t>
  </si>
  <si>
    <t>0001</t>
  </si>
  <si>
    <t>Vytyčení inženýrských sítí_x000d_
Ručně kopané sondy pro ověření polohy inženýrských sítí (dle potřeby stavby 10ks)</t>
  </si>
  <si>
    <t>sada</t>
  </si>
  <si>
    <t>4</t>
  </si>
  <si>
    <t>607624161</t>
  </si>
  <si>
    <t>0002</t>
  </si>
  <si>
    <t>Zařízení staveniště, provoz a odstranění</t>
  </si>
  <si>
    <t>1864049884</t>
  </si>
  <si>
    <t>3</t>
  </si>
  <si>
    <t>0003</t>
  </si>
  <si>
    <t>Pomocné práce- zajištění nebo zřízení, regulaci a ochranu dopravy vč. DIOa přechodného dopravního značení - úhrnná částka musí obsahovat veškeré náklady na dočasné úpravy a regulaci (vč. pěších) na staveništi a nezbytné značení a opatření vyplívající z požadeavků BOZP na staveništi, uvažováno jednotyčové zábradlí vysoké min. 1,10m s označením zákazu vstupu, lávky pro pěší, provizorní dopravní značení v rozsahu dle stanovení přechodného dopravního značení</t>
  </si>
  <si>
    <t>506139495</t>
  </si>
  <si>
    <t>0004</t>
  </si>
  <si>
    <t>Geodetické zaměření skutečného provedení stavby - výškopis, polohopis (3x tištěná dokumentace, 3xCD)</t>
  </si>
  <si>
    <t>-921206811</t>
  </si>
  <si>
    <t>0005</t>
  </si>
  <si>
    <t>Zkoušení a kontrola prací zkušebnou zhotovitele dle TP</t>
  </si>
  <si>
    <t>1955281048</t>
  </si>
  <si>
    <t>6</t>
  </si>
  <si>
    <t>0006</t>
  </si>
  <si>
    <t>Dokumentace skutečného provedení stavby</t>
  </si>
  <si>
    <t>-966615205</t>
  </si>
  <si>
    <t>044/2020_1 - Pravostranný chodník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</si>
  <si>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</si>
  <si>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</si>
  <si>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</si>
  <si>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</si>
  <si>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</si>
  <si>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</si>
  <si>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</si>
  <si>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</si>
  <si>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</si>
  <si>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</si>
  <si>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</si>
  <si>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</si>
  <si>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111301111</t>
  </si>
  <si>
    <t>Sejmutí drnu tl. do 100 mm, v jakékoliv ploše</t>
  </si>
  <si>
    <t>m2</t>
  </si>
  <si>
    <t>CS ÚRS 2020 01</t>
  </si>
  <si>
    <t>1210469683</t>
  </si>
  <si>
    <t>PSC</t>
  </si>
  <si>
    <t xml:space="preserve">Poznámka k souboru cen:_x000d_
1. V cenách jsou započteny i náklady na nařezání, vyrýpnutí, vyzvednutí, přemístění a složení sejmutého drnu na vzdálenost do 50 m nebo s naložením na dopravní prostředek._x000d_
2. V ceně nejsou započteny náklady na zálivku před sejmutím drnu. Pro tyto práce lze použít ceny části C02 souboru cen 185 80-43 Zalití rostlin vodou._x000d_
3. Ceny jsou určeny jen pro sejmutí drnu pro drnování._x000d_
4. Sejmutím drnu se rozumí sejmutí pláství nebo pásů drnu v takové jakosti, aby se jich mohlo použít pro další drnování._x000d_
5. Ceny nejsou určeny k pokládce travního drnu (koberce). Tyto práce se oceňují cenami souboru cen 181 4.-11 Založení trávníku_x000d_
6. Ceny lze použít při zakládání záhonů pro výsadbu rostlin z důvodu snížení profilu terénu._x000d_
</t>
  </si>
  <si>
    <t>VV</t>
  </si>
  <si>
    <t>"dle přílohy Situace stavby"</t>
  </si>
  <si>
    <t>"travní drn"136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</si>
  <si>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</si>
  <si>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</si>
  <si>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-792756791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</si>
  <si>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</si>
  <si>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"stávající dlažba 30/30"19+24+20+6+60+24+45+38+14+25+41+18+86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</si>
  <si>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</si>
  <si>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</si>
  <si>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-553168339</t>
  </si>
  <si>
    <t>"dle přílohy situace stavby"</t>
  </si>
  <si>
    <t>"odstranění dlažby"10+3+2+2</t>
  </si>
  <si>
    <t>113106185</t>
  </si>
  <si>
    <t>Rozebrání dlažeb a dílců vozovek a ploch s přemístěním hmot na skládku na vzdálenost do 3 m nebo s naložením na dopravní prostředek, s jakoukoliv výplní spár strojně plochy jednotlivě do 50 m2 z drobných kostek nebo odseků s ložem z kameniva</t>
  </si>
  <si>
    <t>-1150763267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</si>
  <si>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</si>
  <si>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"dle přílohy situace stavby"8+10+8+8+9+11+7+11+9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</si>
  <si>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</si>
  <si>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</si>
  <si>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-1461502298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</si>
  <si>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</si>
  <si>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"dle situace stavby"17+31+4+3+17+16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</si>
  <si>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</si>
  <si>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</si>
  <si>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1356599820</t>
  </si>
  <si>
    <t>"dle přílohy Situace stavby a Vzorové příčné řezy"</t>
  </si>
  <si>
    <t>"asfaltový kryt tl.60mm"8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</si>
  <si>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</si>
  <si>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</si>
  <si>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</si>
  <si>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</si>
  <si>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-2051046741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</si>
  <si>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</si>
  <si>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"betonové silniční"1+4+3+3+1+2+7+7+10+3+4+1+13+4+1+1+1+2+3+4+1+3+5+3+8+5+5+4+1+11+1+4+3+12+1+3+2+231+1+3+1+6+6+5+5</t>
  </si>
  <si>
    <t>8</t>
  </si>
  <si>
    <t>113204111</t>
  </si>
  <si>
    <t>Vytrhání obrub s vybouráním lože, s přemístěním hmot na skládku na vzdálenost do 3 m nebo s naložením na dopravní prostředek záhonových</t>
  </si>
  <si>
    <t>383447094</t>
  </si>
  <si>
    <t>"záhonové obruby"1+16+1+16+23+6+13+6+13+6+7+12+17+14+22+12+16+20+12+14+24+21+15+22</t>
  </si>
  <si>
    <t>9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</si>
  <si>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</si>
  <si>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</si>
  <si>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</si>
  <si>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CS ÚRS 2019 02</t>
  </si>
  <si>
    <t>-1008994776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</si>
  <si>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</si>
  <si>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"odkopávky chodníků"(20+34+26+4+41+7+25+47+42+29+28+25+41+17+21+33+48+1+1+1+1+1+2+1+1+3+4)*0,24</t>
  </si>
  <si>
    <t>"odkopávky vjezdy"(11+4+7+3+6+4+9+2+8+2+7+2+7+2+7+2+8+2+16+3+8+3+8+2+10+3+8+2+8+2+9+2+1+1+1+1+1+1+2+1+1+1+1+1+2)*0,36</t>
  </si>
  <si>
    <t>Mezisoučet</t>
  </si>
  <si>
    <t>"sanace podloží v případě neúnosného podloží"</t>
  </si>
  <si>
    <t>"sanace chodníkůa vjezdů"(504+192)*0,15</t>
  </si>
  <si>
    <t>Součet</t>
  </si>
  <si>
    <t>10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</si>
  <si>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</si>
  <si>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</si>
  <si>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10859526</t>
  </si>
  <si>
    <t>"odkopávky"294,48</t>
  </si>
  <si>
    <t>11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</si>
  <si>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</si>
  <si>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</si>
  <si>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-2119646556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</si>
  <si>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</si>
  <si>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</si>
  <si>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</si>
  <si>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</si>
  <si>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-586958955</t>
  </si>
  <si>
    <t>"na skládku do vzdálenosti 14km"294,48*4</t>
  </si>
  <si>
    <t>13</t>
  </si>
  <si>
    <t>171201201</t>
  </si>
  <si>
    <t>Uložení sypaniny na skládky nebo meziskládky bez hutnění s upravením uložené sypaniny do předepsaného tvaru</t>
  </si>
  <si>
    <t>-1034679611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</si>
  <si>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</si>
  <si>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14</t>
  </si>
  <si>
    <t>171201211</t>
  </si>
  <si>
    <t>Poplatek za uložení stavebního odpadu na skládce (skládkovné) zeminy a kameniva zatříděného do Katalogu odpadů pod kódem 170 504</t>
  </si>
  <si>
    <t>t</t>
  </si>
  <si>
    <t>969850476</t>
  </si>
  <si>
    <t xml:space="preserve">Poznámka k souboru cen:_x000d_
1. Ceny uvedené v souboru cen lze po dohodě upravit podle místních podmínek._x000d_
</t>
  </si>
  <si>
    <t>"odkopávky"294,48*1,8</t>
  </si>
  <si>
    <t>180405111</t>
  </si>
  <si>
    <t>Založení trávníků ve vegetačních dlaždicích nebo prefabrikátech výsevem semene v rovině nebo na svahu do 1:5</t>
  </si>
  <si>
    <t>663602534</t>
  </si>
  <si>
    <t xml:space="preserve">Poznámka k souboru cen:_x000d_
1. Ceny lze použít pro založení trávníku ve všech typech vegetačních tvárnic._x000d_
2. V cenách jsou započteny i náklady pokosení, naložení a odvoz odpadu do 20 km se složením._x000d_
3. V cenách nejsou započteny náklady na:_x000d_
a) přípravu půdy,_x000d_
b) travní semeno a substrát, tyto náklady se oceňují ve specifikaci,_x000d_
c) vypletí a zalévání; tyto práce se oceňují cenami části C02 souborů cen 185 80-42 Vypletí a 185 80-43 Zalití rostlin vodou,_x000d_
d) konstrukci podloží a dodání zatravňovacích prefabrikátů,_x000d_
e) uložení odpadu na skládce._x000d_
</t>
  </si>
  <si>
    <t>"osetí travním semenem"10+3+6+2+6+3+6+8+6+11+4+5+8+10+6+6+7+2+9+6+12</t>
  </si>
  <si>
    <t>16</t>
  </si>
  <si>
    <t>M</t>
  </si>
  <si>
    <t>00572410</t>
  </si>
  <si>
    <t>osivo směs travní parková</t>
  </si>
  <si>
    <t>kg</t>
  </si>
  <si>
    <t>-368699214</t>
  </si>
  <si>
    <t>136*0,05</t>
  </si>
  <si>
    <t>17</t>
  </si>
  <si>
    <t>181311103</t>
  </si>
  <si>
    <t>Rozprostření a urovnání ornice v rovině nebo ve svahu sklonu do 1:5 ručně při souvislé ploše, tl. vrstvy do 200 mm</t>
  </si>
  <si>
    <t>-1302705985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</si>
  <si>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</si>
  <si>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18</t>
  </si>
  <si>
    <t>10364101</t>
  </si>
  <si>
    <t xml:space="preserve">zemina pro terénní úpravy -  ornice</t>
  </si>
  <si>
    <t>353307958</t>
  </si>
  <si>
    <t>"nákup ornice"136*0,2*1,8</t>
  </si>
  <si>
    <t>19</t>
  </si>
  <si>
    <t>181951102</t>
  </si>
  <si>
    <t>Úprava pláně vyrovnáním výškových rozdílů v hornině tř. 1 až 4 se zhutněním</t>
  </si>
  <si>
    <t>1967306108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</si>
  <si>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</si>
  <si>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"chodník"20+34+26+4+41+7+25+47+42+29+28+25+41+17+21+33+48+1+1+1+1+1+2+1+1+3+4</t>
  </si>
  <si>
    <t>"vjezdy"11+4+7+3+6+4+9+2+8+2+7+2+7+2+7+2+8+2+16+3+8+3+8+2+10+3+8+2+8+2+9+2+1+1+1+1+1+1+2+1+1+1+1+1+2</t>
  </si>
  <si>
    <t>Komunikace pozemní</t>
  </si>
  <si>
    <t>20</t>
  </si>
  <si>
    <t>564851111</t>
  </si>
  <si>
    <t>Podklad ze štěrkodrti ŠD s rozprostřením a zhutněním, po zhutnění tl. 150 mm</t>
  </si>
  <si>
    <t>-1993433182</t>
  </si>
  <si>
    <t>"vjezdy 2 vrstvy"192</t>
  </si>
  <si>
    <t>"sanace"</t>
  </si>
  <si>
    <t>564861111</t>
  </si>
  <si>
    <t>Podklad ze štěrkodrti ŠD s rozprostřením a zhutněním, po zhutnění tl. 200 mm</t>
  </si>
  <si>
    <t>-987443422</t>
  </si>
  <si>
    <t>22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</si>
  <si>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</si>
  <si>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</si>
  <si>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-560630083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</si>
  <si>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</si>
  <si>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"dle situace stavby"</t>
  </si>
  <si>
    <t>"řádek K10"376*0,1</t>
  </si>
  <si>
    <t>23</t>
  </si>
  <si>
    <t>58381007</t>
  </si>
  <si>
    <t>kostka dlažební žula drobná 8/10</t>
  </si>
  <si>
    <t>-477833972</t>
  </si>
  <si>
    <t>376*0,1</t>
  </si>
  <si>
    <t>37,6*1,02 'Přepočtené koeficientem množství</t>
  </si>
  <si>
    <t>24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</si>
  <si>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</si>
  <si>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</si>
  <si>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1666291686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</si>
  <si>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</si>
  <si>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"plochy ze Situace stavby a Vzorové příčné řezy"</t>
  </si>
  <si>
    <t>"šedá chodník 10/20"20+34+26+4+41+7+25+0,4+47+0,4+0,4+42+0,4+29+28+0,4+26+41+0,4+17+21+33+0,4+48-4</t>
  </si>
  <si>
    <t>"reliéfní červená 10/20"1+2+0,6+0,6+0,6+0,6+0,6+2+0,6+0,6+2+1+4</t>
  </si>
  <si>
    <t>25</t>
  </si>
  <si>
    <t>59245006</t>
  </si>
  <si>
    <t>dlažba tvar obdélník betonová pro nevidomé 200x100x60mm barevná</t>
  </si>
  <si>
    <t>-997031213</t>
  </si>
  <si>
    <t>16,2*1,02</t>
  </si>
  <si>
    <t>26</t>
  </si>
  <si>
    <t>59245018</t>
  </si>
  <si>
    <t>dlažba tvar obdélník betonová 200x100x60mm přírodní</t>
  </si>
  <si>
    <t>886842986</t>
  </si>
  <si>
    <t>487,8*1,02</t>
  </si>
  <si>
    <t>27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</si>
  <si>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</si>
  <si>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</si>
  <si>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1446653470</t>
  </si>
  <si>
    <t>"vjezdy 10/20 antracit"11+7+7+9+8+7+7+7+8+16+8+8+10+8+8+9++6+2+1+4+2</t>
  </si>
  <si>
    <t>"reliéfní 10/20"4+3+2+2+2+2+2+2+2+4+3+2+3+2+2+2</t>
  </si>
  <si>
    <t>28</t>
  </si>
  <si>
    <t>59245005</t>
  </si>
  <si>
    <t>dlažba tvar obdélník betonová 200x100x80mm barevná</t>
  </si>
  <si>
    <t>-294082194</t>
  </si>
  <si>
    <t>"vjezdy 20/20 antracit"11+7+7+9+8+7+7+7+8+16+8+8+10+8+8+9++6+2+1+4+2</t>
  </si>
  <si>
    <t>153*1,02</t>
  </si>
  <si>
    <t>29</t>
  </si>
  <si>
    <t>59245226</t>
  </si>
  <si>
    <t>dlažba tvar obdélník betonová pro nevidomé 200x100x80mm barevná</t>
  </si>
  <si>
    <t>-997198036</t>
  </si>
  <si>
    <t>39*1,02</t>
  </si>
  <si>
    <t>Trubní vedení</t>
  </si>
  <si>
    <t>30</t>
  </si>
  <si>
    <t>8712511211</t>
  </si>
  <si>
    <t>Montáž chrániček inž.sítí vnějšího průměru 110 mm</t>
  </si>
  <si>
    <t>-1529808020</t>
  </si>
  <si>
    <t>"dle potřeby v průběhu výstavby"150</t>
  </si>
  <si>
    <t>31</t>
  </si>
  <si>
    <t>R11</t>
  </si>
  <si>
    <t>Kabelový žlab půlený</t>
  </si>
  <si>
    <t>-1744951143</t>
  </si>
  <si>
    <t>32</t>
  </si>
  <si>
    <t>899331111</t>
  </si>
  <si>
    <t>Výšková úprava uličního vstupu nebo vpusti do 200 mm zvýšením poklopu</t>
  </si>
  <si>
    <t>kus</t>
  </si>
  <si>
    <t>-1601455693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</si>
  <si>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</si>
  <si>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"předpoklad"10</t>
  </si>
  <si>
    <t>33</t>
  </si>
  <si>
    <t>899431111</t>
  </si>
  <si>
    <t>Výšková úprava uličního vstupu nebo vpusti do 200 mm zvýšením krycího hrnce, šoupěte nebo hydrantu bez úpravy armatur</t>
  </si>
  <si>
    <t>1320364850</t>
  </si>
  <si>
    <t>"předpoklad"30</t>
  </si>
  <si>
    <t>Ostatní konstrukce a práce, bourání</t>
  </si>
  <si>
    <t>34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</si>
  <si>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</si>
  <si>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</si>
  <si>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1578261502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</si>
  <si>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</si>
  <si>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"obrubník 15/25"21+42+3+2+1+1+5+1+14+123+105+58+7+21+1+2-53-113,3</t>
  </si>
  <si>
    <t>"obrubník 15/15"6,5+4,5+4+4+5+4,5+1,5+4+1,5+1,5+4+1,5+4,5+5+1,5+10+2,8+5+1,5+5+6+4,5+4,5+3,5+5+2+10</t>
  </si>
  <si>
    <t>"obrubníky náběhové"53</t>
  </si>
  <si>
    <t>35</t>
  </si>
  <si>
    <t>59217031</t>
  </si>
  <si>
    <t>obrubník betonový silniční 1000x150x250mm</t>
  </si>
  <si>
    <t>1472744085</t>
  </si>
  <si>
    <t>240,7*1,02</t>
  </si>
  <si>
    <t>36</t>
  </si>
  <si>
    <t>59217032</t>
  </si>
  <si>
    <t>obrubník betonový silniční 1000x150x150mm</t>
  </si>
  <si>
    <t>467895376</t>
  </si>
  <si>
    <t>113,3*1,02</t>
  </si>
  <si>
    <t>37</t>
  </si>
  <si>
    <t>59217030</t>
  </si>
  <si>
    <t>obrubník betonový silniční přechodový 1000x150x150-250mm</t>
  </si>
  <si>
    <t>-1544274939</t>
  </si>
  <si>
    <t>38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</si>
  <si>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</si>
  <si>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</si>
  <si>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1501705193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</si>
  <si>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</si>
  <si>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"8/25"1+13+5+1+1+5+1+1+11+2+3+2+11+2+5+1+11+2+15+2+12+2+20+2+8+2+10+2+14+2+18+2+11+2+12+2+13+2+4+2+17+2+12+2+11+3+2+4</t>
  </si>
  <si>
    <t>39</t>
  </si>
  <si>
    <t>59217012</t>
  </si>
  <si>
    <t>obrubník betonový zahradní 500x80x250mm</t>
  </si>
  <si>
    <t>1657466394</t>
  </si>
  <si>
    <t>290*1,02</t>
  </si>
  <si>
    <t>40</t>
  </si>
  <si>
    <t>916991121</t>
  </si>
  <si>
    <t>Lože pod obrubníky, krajníky nebo obruby z dlažebních kostek z betonu prostého tř. C 16/20</t>
  </si>
  <si>
    <t>-1689964351</t>
  </si>
  <si>
    <t>"dle obrub"</t>
  </si>
  <si>
    <t>"15/25"407*0,35*0,05</t>
  </si>
  <si>
    <t>"8/25"290*0,28*0,05</t>
  </si>
  <si>
    <t>997</t>
  </si>
  <si>
    <t>Přesun sutě</t>
  </si>
  <si>
    <t>41</t>
  </si>
  <si>
    <t>997221561</t>
  </si>
  <si>
    <t>Vodorovná doprava suti bez naložení, ale se složením a s hrubým urovnáním z kusových materiálů, na vzdálenost do 1 km</t>
  </si>
  <si>
    <t>629150205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</si>
  <si>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</si>
  <si>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"beton"107,1+4,42+25,92+21,384+83,025+13,16</t>
  </si>
  <si>
    <t>"živice"1,76</t>
  </si>
  <si>
    <t>42</t>
  </si>
  <si>
    <t>997221569</t>
  </si>
  <si>
    <t>Vodorovná doprava suti bez naložení, ale se složením a s hrubým urovnáním Příplatek k ceně za každý další i započatý 1 km přes 1 km</t>
  </si>
  <si>
    <t>-776563231</t>
  </si>
  <si>
    <t>"na skládku do 14km"</t>
  </si>
  <si>
    <t>"beton"(107,1+4,42+25,92+21,384+83,025+13,16)*13</t>
  </si>
  <si>
    <t>"živice"1,76*13</t>
  </si>
  <si>
    <t>43</t>
  </si>
  <si>
    <t>997221611</t>
  </si>
  <si>
    <t>Nakládání na dopravní prostředky pro vodorovnou dopravu suti</t>
  </si>
  <si>
    <t>-1482305203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</si>
  <si>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</si>
  <si>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44</t>
  </si>
  <si>
    <t>997221861</t>
  </si>
  <si>
    <t>Poplatek za uložení stavebního odpadu na recyklační skládce (skládkovné) z prostého betonu zatříděného do Katalogu odpadů pod kódem 17 01 01</t>
  </si>
  <si>
    <t>1978782723</t>
  </si>
  <si>
    <t>45</t>
  </si>
  <si>
    <t>997221875</t>
  </si>
  <si>
    <t>Poplatek za uložení stavebního odpadu na recyklační skládce (skládkovné) asfaltového bez obsahu dehtu zatříděného do Katalogu odpadů pod kódem 17 03 02</t>
  </si>
  <si>
    <t>620506690</t>
  </si>
  <si>
    <t>998</t>
  </si>
  <si>
    <t>Přesun hmot</t>
  </si>
  <si>
    <t>46</t>
  </si>
  <si>
    <t>998223011</t>
  </si>
  <si>
    <t>Přesun hmot pro pozemní komunikace s krytem dlážděným dopravní vzdálenost do 200 m jakékoliv délky objektu</t>
  </si>
  <si>
    <t>-898432160</t>
  </si>
  <si>
    <t>PSV</t>
  </si>
  <si>
    <t>Práce a dodávky PSV</t>
  </si>
  <si>
    <t>711</t>
  </si>
  <si>
    <t>Izolace proti vodě, vlhkosti a plynům</t>
  </si>
  <si>
    <t>47</t>
  </si>
  <si>
    <t>711161212</t>
  </si>
  <si>
    <t>Izolace proti zemní vlhkosti a beztlakové vodě nopovými fóliemi na ploše svislé S vrstva ochranná, odvětrávací a drenážní výška nopku 8,0 mm, tl. fólie do 0,6 mm</t>
  </si>
  <si>
    <t>846882313</t>
  </si>
  <si>
    <t>"podél budov a podezdívek"304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</si>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</sst>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044/2020_1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chodníků ul. Gallova, Kostelec nad Orlicí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ul. Gallova pravostranný chodník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26. 8. 2020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Kostelec nad Orlicí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'044-2020_11 - Vedlejší ro...'!J30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'044-2020_11 - Vedlejší ro...'!P80</f>
        <v>0</v>
      </c>
      <c r="AV55" s="122">
        <f>'044-2020_11 - Vedlejší ro...'!J33</f>
        <v>0</v>
      </c>
      <c r="AW55" s="122">
        <f>'044-2020_11 - Vedlejší ro...'!J34</f>
        <v>0</v>
      </c>
      <c r="AX55" s="122">
        <f>'044-2020_11 - Vedlejší ro...'!J35</f>
        <v>0</v>
      </c>
      <c r="AY55" s="122">
        <f>'044-2020_11 - Vedlejší ro...'!J36</f>
        <v>0</v>
      </c>
      <c r="AZ55" s="122">
        <f>'044-2020_11 - Vedlejší ro...'!F33</f>
        <v>0</v>
      </c>
      <c r="BA55" s="122">
        <f>'044-2020_11 - Vedlejší ro...'!F34</f>
        <v>0</v>
      </c>
      <c r="BB55" s="122">
        <f>'044-2020_11 - Vedlejší ro...'!F35</f>
        <v>0</v>
      </c>
      <c r="BC55" s="122">
        <f>'044-2020_11 - Vedlejší ro...'!F36</f>
        <v>0</v>
      </c>
      <c r="BD55" s="124">
        <f>'044-2020_11 - Vedlejší ro...'!F37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14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'044-2020_1 - Pravostranný...'!J30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'044-2020_1 - Pravostranný...'!P88</f>
        <v>0</v>
      </c>
      <c r="AV56" s="127">
        <f>'044-2020_1 - Pravostranný...'!J33</f>
        <v>0</v>
      </c>
      <c r="AW56" s="127">
        <f>'044-2020_1 - Pravostranný...'!J34</f>
        <v>0</v>
      </c>
      <c r="AX56" s="127">
        <f>'044-2020_1 - Pravostranný...'!J35</f>
        <v>0</v>
      </c>
      <c r="AY56" s="127">
        <f>'044-2020_1 - Pravostranný...'!J36</f>
        <v>0</v>
      </c>
      <c r="AZ56" s="127">
        <f>'044-2020_1 - Pravostranný...'!F33</f>
        <v>0</v>
      </c>
      <c r="BA56" s="127">
        <f>'044-2020_1 - Pravostranný...'!F34</f>
        <v>0</v>
      </c>
      <c r="BB56" s="127">
        <f>'044-2020_1 - Pravostranný...'!F35</f>
        <v>0</v>
      </c>
      <c r="BC56" s="127">
        <f>'044-2020_1 - Pravostranný...'!F36</f>
        <v>0</v>
      </c>
      <c r="BD56" s="129">
        <f>'044-2020_1 - Pravostranný...'!F37</f>
        <v>0</v>
      </c>
      <c r="BE56" s="7"/>
      <c r="BT56" s="125" t="s">
        <v>83</v>
      </c>
      <c r="BV56" s="125" t="s">
        <v>77</v>
      </c>
      <c r="BW56" s="125" t="s">
        <v>87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DPLHIvHCS3hm6LZqVzKrN4dwnAgCKap3nc6vp3hkyAeWmyoFZZdwt6AwmuuESMaAJFB/iD0QHKSriw/OArFUsA==" hashValue="zzdeHqJzC44h5jg0lMu7QOjk52nqILhHUhgpcRyZIElkzfNPXXPvoWyu8aLtegdh3gr0A8KrXN4tj9RlV5tOu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44-2020_11 - Vedlejší ro...'!C2" display="/"/>
    <hyperlink ref="A56" location="'044-2020_1 - Pravostranný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85</v>
      </c>
    </row>
    <row r="4" s="1" customFormat="1" ht="24.96" customHeight="1">
      <c r="B4" s="22"/>
      <c r="D4" s="134" t="s">
        <v>88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Rekonstrukce chodníků ul. Gallova, Kostelec nad Orlicí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89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90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91</v>
      </c>
      <c r="G12" s="40"/>
      <c r="H12" s="40"/>
      <c r="I12" s="142" t="s">
        <v>23</v>
      </c>
      <c r="J12" s="143" t="str">
        <f>'Rekapitulace stavby'!AN8</f>
        <v>26. 8. 2020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27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28</v>
      </c>
      <c r="F15" s="40"/>
      <c r="G15" s="40"/>
      <c r="H15" s="40"/>
      <c r="I15" s="142" t="s">
        <v>29</v>
      </c>
      <c r="J15" s="141" t="s">
        <v>30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31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29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33</v>
      </c>
      <c r="E20" s="40"/>
      <c r="F20" s="40"/>
      <c r="G20" s="40"/>
      <c r="H20" s="40"/>
      <c r="I20" s="142" t="s">
        <v>26</v>
      </c>
      <c r="J20" s="141" t="s">
        <v>34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35</v>
      </c>
      <c r="F21" s="40"/>
      <c r="G21" s="40"/>
      <c r="H21" s="40"/>
      <c r="I21" s="142" t="s">
        <v>29</v>
      </c>
      <c r="J21" s="141" t="s">
        <v>36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38</v>
      </c>
      <c r="E23" s="40"/>
      <c r="F23" s="40"/>
      <c r="G23" s="40"/>
      <c r="H23" s="40"/>
      <c r="I23" s="142" t="s">
        <v>26</v>
      </c>
      <c r="J23" s="141" t="s">
        <v>34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35</v>
      </c>
      <c r="F24" s="40"/>
      <c r="G24" s="40"/>
      <c r="H24" s="40"/>
      <c r="I24" s="142" t="s">
        <v>29</v>
      </c>
      <c r="J24" s="141" t="s">
        <v>36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39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41</v>
      </c>
      <c r="E30" s="40"/>
      <c r="F30" s="40"/>
      <c r="G30" s="40"/>
      <c r="H30" s="40"/>
      <c r="I30" s="138"/>
      <c r="J30" s="152">
        <f>ROUND(J80,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43</v>
      </c>
      <c r="G32" s="40"/>
      <c r="H32" s="40"/>
      <c r="I32" s="154" t="s">
        <v>42</v>
      </c>
      <c r="J32" s="153" t="s">
        <v>44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36" t="s">
        <v>46</v>
      </c>
      <c r="F33" s="156">
        <f>ROUND((SUM(BE80:BE87)),  2)</f>
        <v>0</v>
      </c>
      <c r="G33" s="40"/>
      <c r="H33" s="40"/>
      <c r="I33" s="157">
        <v>0.20999999999999999</v>
      </c>
      <c r="J33" s="156">
        <f>ROUND(((SUM(BE80:BE87))*I33),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47</v>
      </c>
      <c r="F34" s="156">
        <f>ROUND((SUM(BF80:BF87)),  2)</f>
        <v>0</v>
      </c>
      <c r="G34" s="40"/>
      <c r="H34" s="40"/>
      <c r="I34" s="157">
        <v>0.14999999999999999</v>
      </c>
      <c r="J34" s="156">
        <f>ROUND(((SUM(BF80:BF87))*I34),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48</v>
      </c>
      <c r="F35" s="156">
        <f>ROUND((SUM(BG80:BG87)),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49</v>
      </c>
      <c r="F36" s="156">
        <f>ROUND((SUM(BH80:BH87)),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50</v>
      </c>
      <c r="F37" s="156">
        <f>ROUND((SUM(BI80:BI87)),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chodníků ul. Gallova, Kostelec nad Orlicí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044/2020_11 - Vedlejší rozpočtové náklady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Gallova</v>
      </c>
      <c r="G52" s="42"/>
      <c r="H52" s="42"/>
      <c r="I52" s="142" t="s">
        <v>23</v>
      </c>
      <c r="J52" s="74" t="str">
        <f>IF(J12="","",J12)</f>
        <v>26. 8. 2020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Kostelec nad Orlicí</v>
      </c>
      <c r="G54" s="42"/>
      <c r="H54" s="42"/>
      <c r="I54" s="142" t="s">
        <v>33</v>
      </c>
      <c r="J54" s="38" t="str">
        <f>E21</f>
        <v>DI PROJEKT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2" t="s">
        <v>38</v>
      </c>
      <c r="J55" s="38" t="str">
        <f>E24</f>
        <v>DI PROJEKT s.r.o.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93</v>
      </c>
      <c r="D57" s="174"/>
      <c r="E57" s="174"/>
      <c r="F57" s="174"/>
      <c r="G57" s="174"/>
      <c r="H57" s="174"/>
      <c r="I57" s="175"/>
      <c r="J57" s="176" t="s">
        <v>94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73</v>
      </c>
      <c r="D59" s="42"/>
      <c r="E59" s="42"/>
      <c r="F59" s="42"/>
      <c r="G59" s="42"/>
      <c r="H59" s="42"/>
      <c r="I59" s="138"/>
      <c r="J59" s="104">
        <f>J80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78"/>
      <c r="C60" s="179"/>
      <c r="D60" s="180" t="s">
        <v>96</v>
      </c>
      <c r="E60" s="181"/>
      <c r="F60" s="181"/>
      <c r="G60" s="181"/>
      <c r="H60" s="181"/>
      <c r="I60" s="182"/>
      <c r="J60" s="183">
        <f>J81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8"/>
      <c r="J61" s="42"/>
      <c r="K61" s="4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68"/>
      <c r="J62" s="62"/>
      <c r="K62" s="6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1"/>
      <c r="J66" s="64"/>
      <c r="K66" s="64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97</v>
      </c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Rekonstrukce chodníků ul. Gallova, Kostelec nad Orlicí</v>
      </c>
      <c r="F70" s="34"/>
      <c r="G70" s="34"/>
      <c r="H70" s="34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89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044/2020_11 - Vedlejší rozpočtové náklady</v>
      </c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ul. Gallova</v>
      </c>
      <c r="G74" s="42"/>
      <c r="H74" s="42"/>
      <c r="I74" s="142" t="s">
        <v>23</v>
      </c>
      <c r="J74" s="74" t="str">
        <f>IF(J12="","",J12)</f>
        <v>26. 8. 2020</v>
      </c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Kostelec nad Orlicí</v>
      </c>
      <c r="G76" s="42"/>
      <c r="H76" s="42"/>
      <c r="I76" s="142" t="s">
        <v>33</v>
      </c>
      <c r="J76" s="38" t="str">
        <f>E21</f>
        <v>DI PROJEKT s.r.o.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2" t="s">
        <v>38</v>
      </c>
      <c r="J77" s="38" t="str">
        <f>E24</f>
        <v>DI PROJEKT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85"/>
      <c r="B79" s="186"/>
      <c r="C79" s="187" t="s">
        <v>98</v>
      </c>
      <c r="D79" s="188" t="s">
        <v>60</v>
      </c>
      <c r="E79" s="188" t="s">
        <v>56</v>
      </c>
      <c r="F79" s="188" t="s">
        <v>57</v>
      </c>
      <c r="G79" s="188" t="s">
        <v>99</v>
      </c>
      <c r="H79" s="188" t="s">
        <v>100</v>
      </c>
      <c r="I79" s="189" t="s">
        <v>101</v>
      </c>
      <c r="J79" s="188" t="s">
        <v>94</v>
      </c>
      <c r="K79" s="190" t="s">
        <v>102</v>
      </c>
      <c r="L79" s="191"/>
      <c r="M79" s="94" t="s">
        <v>19</v>
      </c>
      <c r="N79" s="95" t="s">
        <v>45</v>
      </c>
      <c r="O79" s="95" t="s">
        <v>103</v>
      </c>
      <c r="P79" s="95" t="s">
        <v>104</v>
      </c>
      <c r="Q79" s="95" t="s">
        <v>105</v>
      </c>
      <c r="R79" s="95" t="s">
        <v>106</v>
      </c>
      <c r="S79" s="95" t="s">
        <v>107</v>
      </c>
      <c r="T79" s="96" t="s">
        <v>108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="2" customFormat="1" ht="22.8" customHeight="1">
      <c r="A80" s="40"/>
      <c r="B80" s="41"/>
      <c r="C80" s="101" t="s">
        <v>109</v>
      </c>
      <c r="D80" s="42"/>
      <c r="E80" s="42"/>
      <c r="F80" s="42"/>
      <c r="G80" s="42"/>
      <c r="H80" s="42"/>
      <c r="I80" s="138"/>
      <c r="J80" s="192">
        <f>BK80</f>
        <v>0</v>
      </c>
      <c r="K80" s="42"/>
      <c r="L80" s="46"/>
      <c r="M80" s="97"/>
      <c r="N80" s="193"/>
      <c r="O80" s="98"/>
      <c r="P80" s="194">
        <f>P81</f>
        <v>0</v>
      </c>
      <c r="Q80" s="98"/>
      <c r="R80" s="194">
        <f>R81</f>
        <v>0</v>
      </c>
      <c r="S80" s="98"/>
      <c r="T80" s="195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95</v>
      </c>
      <c r="BK80" s="196">
        <f>BK81</f>
        <v>0</v>
      </c>
    </row>
    <row r="81" s="11" customFormat="1" ht="25.92" customHeight="1">
      <c r="A81" s="11"/>
      <c r="B81" s="197"/>
      <c r="C81" s="198"/>
      <c r="D81" s="199" t="s">
        <v>74</v>
      </c>
      <c r="E81" s="200" t="s">
        <v>110</v>
      </c>
      <c r="F81" s="200" t="s">
        <v>81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SUM(P82:P87)</f>
        <v>0</v>
      </c>
      <c r="Q81" s="205"/>
      <c r="R81" s="206">
        <f>SUM(R82:R87)</f>
        <v>0</v>
      </c>
      <c r="S81" s="205"/>
      <c r="T81" s="207">
        <f>SUM(T82:T87)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8" t="s">
        <v>111</v>
      </c>
      <c r="AT81" s="209" t="s">
        <v>74</v>
      </c>
      <c r="AU81" s="209" t="s">
        <v>75</v>
      </c>
      <c r="AY81" s="208" t="s">
        <v>112</v>
      </c>
      <c r="BK81" s="210">
        <f>SUM(BK82:BK87)</f>
        <v>0</v>
      </c>
    </row>
    <row r="82" s="2" customFormat="1" ht="21.75" customHeight="1">
      <c r="A82" s="40"/>
      <c r="B82" s="41"/>
      <c r="C82" s="211" t="s">
        <v>83</v>
      </c>
      <c r="D82" s="211" t="s">
        <v>113</v>
      </c>
      <c r="E82" s="212" t="s">
        <v>114</v>
      </c>
      <c r="F82" s="213" t="s">
        <v>115</v>
      </c>
      <c r="G82" s="214" t="s">
        <v>116</v>
      </c>
      <c r="H82" s="215">
        <v>1</v>
      </c>
      <c r="I82" s="216"/>
      <c r="J82" s="217">
        <f>ROUND(I82*H82,2)</f>
        <v>0</v>
      </c>
      <c r="K82" s="213" t="s">
        <v>19</v>
      </c>
      <c r="L82" s="46"/>
      <c r="M82" s="218" t="s">
        <v>19</v>
      </c>
      <c r="N82" s="219" t="s">
        <v>46</v>
      </c>
      <c r="O82" s="86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2" t="s">
        <v>117</v>
      </c>
      <c r="AT82" s="222" t="s">
        <v>113</v>
      </c>
      <c r="AU82" s="222" t="s">
        <v>83</v>
      </c>
      <c r="AY82" s="19" t="s">
        <v>112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9" t="s">
        <v>83</v>
      </c>
      <c r="BK82" s="223">
        <f>ROUND(I82*H82,2)</f>
        <v>0</v>
      </c>
      <c r="BL82" s="19" t="s">
        <v>117</v>
      </c>
      <c r="BM82" s="222" t="s">
        <v>118</v>
      </c>
    </row>
    <row r="83" s="2" customFormat="1" ht="16.5" customHeight="1">
      <c r="A83" s="40"/>
      <c r="B83" s="41"/>
      <c r="C83" s="211" t="s">
        <v>85</v>
      </c>
      <c r="D83" s="211" t="s">
        <v>113</v>
      </c>
      <c r="E83" s="212" t="s">
        <v>119</v>
      </c>
      <c r="F83" s="213" t="s">
        <v>120</v>
      </c>
      <c r="G83" s="214" t="s">
        <v>116</v>
      </c>
      <c r="H83" s="215">
        <v>1</v>
      </c>
      <c r="I83" s="216"/>
      <c r="J83" s="217">
        <f>ROUND(I83*H83,2)</f>
        <v>0</v>
      </c>
      <c r="K83" s="213" t="s">
        <v>19</v>
      </c>
      <c r="L83" s="46"/>
      <c r="M83" s="218" t="s">
        <v>19</v>
      </c>
      <c r="N83" s="219" t="s">
        <v>46</v>
      </c>
      <c r="O83" s="86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2" t="s">
        <v>117</v>
      </c>
      <c r="AT83" s="222" t="s">
        <v>113</v>
      </c>
      <c r="AU83" s="222" t="s">
        <v>83</v>
      </c>
      <c r="AY83" s="19" t="s">
        <v>112</v>
      </c>
      <c r="BE83" s="223">
        <f>IF(N83="základní",J83,0)</f>
        <v>0</v>
      </c>
      <c r="BF83" s="223">
        <f>IF(N83="snížená",J83,0)</f>
        <v>0</v>
      </c>
      <c r="BG83" s="223">
        <f>IF(N83="zákl. přenesená",J83,0)</f>
        <v>0</v>
      </c>
      <c r="BH83" s="223">
        <f>IF(N83="sníž. přenesená",J83,0)</f>
        <v>0</v>
      </c>
      <c r="BI83" s="223">
        <f>IF(N83="nulová",J83,0)</f>
        <v>0</v>
      </c>
      <c r="BJ83" s="19" t="s">
        <v>83</v>
      </c>
      <c r="BK83" s="223">
        <f>ROUND(I83*H83,2)</f>
        <v>0</v>
      </c>
      <c r="BL83" s="19" t="s">
        <v>117</v>
      </c>
      <c r="BM83" s="222" t="s">
        <v>121</v>
      </c>
    </row>
    <row r="84" s="2" customFormat="1" ht="55.5" customHeight="1">
      <c r="A84" s="40"/>
      <c r="B84" s="41"/>
      <c r="C84" s="211" t="s">
        <v>122</v>
      </c>
      <c r="D84" s="211" t="s">
        <v>113</v>
      </c>
      <c r="E84" s="212" t="s">
        <v>123</v>
      </c>
      <c r="F84" s="213" t="s">
        <v>124</v>
      </c>
      <c r="G84" s="214" t="s">
        <v>116</v>
      </c>
      <c r="H84" s="215">
        <v>1</v>
      </c>
      <c r="I84" s="216"/>
      <c r="J84" s="217">
        <f>ROUND(I84*H84,2)</f>
        <v>0</v>
      </c>
      <c r="K84" s="213" t="s">
        <v>19</v>
      </c>
      <c r="L84" s="46"/>
      <c r="M84" s="218" t="s">
        <v>19</v>
      </c>
      <c r="N84" s="219" t="s">
        <v>46</v>
      </c>
      <c r="O84" s="86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2" t="s">
        <v>117</v>
      </c>
      <c r="AT84" s="222" t="s">
        <v>113</v>
      </c>
      <c r="AU84" s="222" t="s">
        <v>83</v>
      </c>
      <c r="AY84" s="19" t="s">
        <v>112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9" t="s">
        <v>83</v>
      </c>
      <c r="BK84" s="223">
        <f>ROUND(I84*H84,2)</f>
        <v>0</v>
      </c>
      <c r="BL84" s="19" t="s">
        <v>117</v>
      </c>
      <c r="BM84" s="222" t="s">
        <v>125</v>
      </c>
    </row>
    <row r="85" s="2" customFormat="1" ht="16.5" customHeight="1">
      <c r="A85" s="40"/>
      <c r="B85" s="41"/>
      <c r="C85" s="211" t="s">
        <v>117</v>
      </c>
      <c r="D85" s="211" t="s">
        <v>113</v>
      </c>
      <c r="E85" s="212" t="s">
        <v>126</v>
      </c>
      <c r="F85" s="213" t="s">
        <v>127</v>
      </c>
      <c r="G85" s="214" t="s">
        <v>116</v>
      </c>
      <c r="H85" s="215">
        <v>1</v>
      </c>
      <c r="I85" s="216"/>
      <c r="J85" s="217">
        <f>ROUND(I85*H85,2)</f>
        <v>0</v>
      </c>
      <c r="K85" s="213" t="s">
        <v>19</v>
      </c>
      <c r="L85" s="46"/>
      <c r="M85" s="218" t="s">
        <v>19</v>
      </c>
      <c r="N85" s="219" t="s">
        <v>46</v>
      </c>
      <c r="O85" s="86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2" t="s">
        <v>117</v>
      </c>
      <c r="AT85" s="222" t="s">
        <v>113</v>
      </c>
      <c r="AU85" s="222" t="s">
        <v>83</v>
      </c>
      <c r="AY85" s="19" t="s">
        <v>112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9" t="s">
        <v>83</v>
      </c>
      <c r="BK85" s="223">
        <f>ROUND(I85*H85,2)</f>
        <v>0</v>
      </c>
      <c r="BL85" s="19" t="s">
        <v>117</v>
      </c>
      <c r="BM85" s="222" t="s">
        <v>128</v>
      </c>
    </row>
    <row r="86" s="2" customFormat="1" ht="16.5" customHeight="1">
      <c r="A86" s="40"/>
      <c r="B86" s="41"/>
      <c r="C86" s="211" t="s">
        <v>111</v>
      </c>
      <c r="D86" s="211" t="s">
        <v>113</v>
      </c>
      <c r="E86" s="212" t="s">
        <v>129</v>
      </c>
      <c r="F86" s="213" t="s">
        <v>130</v>
      </c>
      <c r="G86" s="214" t="s">
        <v>116</v>
      </c>
      <c r="H86" s="215">
        <v>1</v>
      </c>
      <c r="I86" s="216"/>
      <c r="J86" s="217">
        <f>ROUND(I86*H86,2)</f>
        <v>0</v>
      </c>
      <c r="K86" s="213" t="s">
        <v>19</v>
      </c>
      <c r="L86" s="46"/>
      <c r="M86" s="218" t="s">
        <v>19</v>
      </c>
      <c r="N86" s="219" t="s">
        <v>46</v>
      </c>
      <c r="O86" s="86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2" t="s">
        <v>117</v>
      </c>
      <c r="AT86" s="222" t="s">
        <v>113</v>
      </c>
      <c r="AU86" s="222" t="s">
        <v>83</v>
      </c>
      <c r="AY86" s="19" t="s">
        <v>112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9" t="s">
        <v>83</v>
      </c>
      <c r="BK86" s="223">
        <f>ROUND(I86*H86,2)</f>
        <v>0</v>
      </c>
      <c r="BL86" s="19" t="s">
        <v>117</v>
      </c>
      <c r="BM86" s="222" t="s">
        <v>131</v>
      </c>
    </row>
    <row r="87" s="2" customFormat="1" ht="16.5" customHeight="1">
      <c r="A87" s="40"/>
      <c r="B87" s="41"/>
      <c r="C87" s="211" t="s">
        <v>132</v>
      </c>
      <c r="D87" s="211" t="s">
        <v>113</v>
      </c>
      <c r="E87" s="212" t="s">
        <v>133</v>
      </c>
      <c r="F87" s="213" t="s">
        <v>134</v>
      </c>
      <c r="G87" s="214" t="s">
        <v>116</v>
      </c>
      <c r="H87" s="215">
        <v>1</v>
      </c>
      <c r="I87" s="216"/>
      <c r="J87" s="217">
        <f>ROUND(I87*H87,2)</f>
        <v>0</v>
      </c>
      <c r="K87" s="213" t="s">
        <v>19</v>
      </c>
      <c r="L87" s="46"/>
      <c r="M87" s="224" t="s">
        <v>19</v>
      </c>
      <c r="N87" s="225" t="s">
        <v>46</v>
      </c>
      <c r="O87" s="226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2" t="s">
        <v>117</v>
      </c>
      <c r="AT87" s="222" t="s">
        <v>113</v>
      </c>
      <c r="AU87" s="222" t="s">
        <v>83</v>
      </c>
      <c r="AY87" s="19" t="s">
        <v>112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9" t="s">
        <v>83</v>
      </c>
      <c r="BK87" s="223">
        <f>ROUND(I87*H87,2)</f>
        <v>0</v>
      </c>
      <c r="BL87" s="19" t="s">
        <v>117</v>
      </c>
      <c r="BM87" s="222" t="s">
        <v>135</v>
      </c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168"/>
      <c r="J88" s="62"/>
      <c r="K88" s="62"/>
      <c r="L88" s="46"/>
      <c r="M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</sheetData>
  <sheetProtection sheet="1" autoFilter="0" formatColumns="0" formatRows="0" objects="1" scenarios="1" spinCount="100000" saltValue="Mgisc+27Zuom5U8FW1FTo8nOb1dArb8lVn/oQPVOev36TSLDLVRMlbo24rcHQb8efQq9a06y6lNsPAgtW6t7Ew==" hashValue="lugvZ8GG85dckDy/Ftwok3d4MTVYPwrjnzqDCbjtRaRWE1SQGYYHQQZBtvENHdG3glrn6Xz5RtUJdQ5+JDLbHA==" algorithmName="SHA-512" password="CC35"/>
  <autoFilter ref="C79:K8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85</v>
      </c>
    </row>
    <row r="4" s="1" customFormat="1" ht="24.96" customHeight="1">
      <c r="B4" s="22"/>
      <c r="D4" s="134" t="s">
        <v>88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Rekonstrukce chodníků ul. Gallova, Kostelec nad Orlicí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89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136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91</v>
      </c>
      <c r="G12" s="40"/>
      <c r="H12" s="40"/>
      <c r="I12" s="142" t="s">
        <v>23</v>
      </c>
      <c r="J12" s="143" t="str">
        <f>'Rekapitulace stavby'!AN8</f>
        <v>26. 8. 2020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27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28</v>
      </c>
      <c r="F15" s="40"/>
      <c r="G15" s="40"/>
      <c r="H15" s="40"/>
      <c r="I15" s="142" t="s">
        <v>29</v>
      </c>
      <c r="J15" s="141" t="s">
        <v>30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31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29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33</v>
      </c>
      <c r="E20" s="40"/>
      <c r="F20" s="40"/>
      <c r="G20" s="40"/>
      <c r="H20" s="40"/>
      <c r="I20" s="142" t="s">
        <v>26</v>
      </c>
      <c r="J20" s="141" t="s">
        <v>34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35</v>
      </c>
      <c r="F21" s="40"/>
      <c r="G21" s="40"/>
      <c r="H21" s="40"/>
      <c r="I21" s="142" t="s">
        <v>29</v>
      </c>
      <c r="J21" s="141" t="s">
        <v>36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38</v>
      </c>
      <c r="E23" s="40"/>
      <c r="F23" s="40"/>
      <c r="G23" s="40"/>
      <c r="H23" s="40"/>
      <c r="I23" s="142" t="s">
        <v>26</v>
      </c>
      <c r="J23" s="141" t="s">
        <v>34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35</v>
      </c>
      <c r="F24" s="40"/>
      <c r="G24" s="40"/>
      <c r="H24" s="40"/>
      <c r="I24" s="142" t="s">
        <v>29</v>
      </c>
      <c r="J24" s="141" t="s">
        <v>36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39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41</v>
      </c>
      <c r="E30" s="40"/>
      <c r="F30" s="40"/>
      <c r="G30" s="40"/>
      <c r="H30" s="40"/>
      <c r="I30" s="138"/>
      <c r="J30" s="152">
        <f>ROUND(J88,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43</v>
      </c>
      <c r="G32" s="40"/>
      <c r="H32" s="40"/>
      <c r="I32" s="154" t="s">
        <v>42</v>
      </c>
      <c r="J32" s="153" t="s">
        <v>44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36" t="s">
        <v>46</v>
      </c>
      <c r="F33" s="156">
        <f>ROUND((SUM(BE88:BE285)),  2)</f>
        <v>0</v>
      </c>
      <c r="G33" s="40"/>
      <c r="H33" s="40"/>
      <c r="I33" s="157">
        <v>0.20999999999999999</v>
      </c>
      <c r="J33" s="156">
        <f>ROUND(((SUM(BE88:BE285))*I33),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47</v>
      </c>
      <c r="F34" s="156">
        <f>ROUND((SUM(BF88:BF285)),  2)</f>
        <v>0</v>
      </c>
      <c r="G34" s="40"/>
      <c r="H34" s="40"/>
      <c r="I34" s="157">
        <v>0.14999999999999999</v>
      </c>
      <c r="J34" s="156">
        <f>ROUND(((SUM(BF88:BF285))*I34),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48</v>
      </c>
      <c r="F35" s="156">
        <f>ROUND((SUM(BG88:BG285)),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49</v>
      </c>
      <c r="F36" s="156">
        <f>ROUND((SUM(BH88:BH285)),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50</v>
      </c>
      <c r="F37" s="156">
        <f>ROUND((SUM(BI88:BI285)),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chodníků ul. Gallova, Kostelec nad Orlicí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044/2020_1 - Pravostranný chodník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Gallova</v>
      </c>
      <c r="G52" s="42"/>
      <c r="H52" s="42"/>
      <c r="I52" s="142" t="s">
        <v>23</v>
      </c>
      <c r="J52" s="74" t="str">
        <f>IF(J12="","",J12)</f>
        <v>26. 8. 2020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Kostelec nad Orlicí</v>
      </c>
      <c r="G54" s="42"/>
      <c r="H54" s="42"/>
      <c r="I54" s="142" t="s">
        <v>33</v>
      </c>
      <c r="J54" s="38" t="str">
        <f>E21</f>
        <v>DI PROJEKT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2" t="s">
        <v>38</v>
      </c>
      <c r="J55" s="38" t="str">
        <f>E24</f>
        <v>DI PROJEKT s.r.o.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93</v>
      </c>
      <c r="D57" s="174"/>
      <c r="E57" s="174"/>
      <c r="F57" s="174"/>
      <c r="G57" s="174"/>
      <c r="H57" s="174"/>
      <c r="I57" s="175"/>
      <c r="J57" s="176" t="s">
        <v>94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73</v>
      </c>
      <c r="D59" s="42"/>
      <c r="E59" s="42"/>
      <c r="F59" s="42"/>
      <c r="G59" s="42"/>
      <c r="H59" s="42"/>
      <c r="I59" s="138"/>
      <c r="J59" s="104">
        <f>J88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78"/>
      <c r="C60" s="179"/>
      <c r="D60" s="180" t="s">
        <v>137</v>
      </c>
      <c r="E60" s="181"/>
      <c r="F60" s="181"/>
      <c r="G60" s="181"/>
      <c r="H60" s="181"/>
      <c r="I60" s="182"/>
      <c r="J60" s="183">
        <f>J89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9"/>
      <c r="C61" s="230"/>
      <c r="D61" s="231" t="s">
        <v>138</v>
      </c>
      <c r="E61" s="232"/>
      <c r="F61" s="232"/>
      <c r="G61" s="232"/>
      <c r="H61" s="232"/>
      <c r="I61" s="233"/>
      <c r="J61" s="234">
        <f>J90</f>
        <v>0</v>
      </c>
      <c r="K61" s="230"/>
      <c r="L61" s="23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9"/>
      <c r="C62" s="230"/>
      <c r="D62" s="231" t="s">
        <v>139</v>
      </c>
      <c r="E62" s="232"/>
      <c r="F62" s="232"/>
      <c r="G62" s="232"/>
      <c r="H62" s="232"/>
      <c r="I62" s="233"/>
      <c r="J62" s="234">
        <f>J163</f>
        <v>0</v>
      </c>
      <c r="K62" s="230"/>
      <c r="L62" s="23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9"/>
      <c r="C63" s="230"/>
      <c r="D63" s="231" t="s">
        <v>140</v>
      </c>
      <c r="E63" s="232"/>
      <c r="F63" s="232"/>
      <c r="G63" s="232"/>
      <c r="H63" s="232"/>
      <c r="I63" s="233"/>
      <c r="J63" s="234">
        <f>J215</f>
        <v>0</v>
      </c>
      <c r="K63" s="230"/>
      <c r="L63" s="23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9"/>
      <c r="C64" s="230"/>
      <c r="D64" s="231" t="s">
        <v>141</v>
      </c>
      <c r="E64" s="232"/>
      <c r="F64" s="232"/>
      <c r="G64" s="232"/>
      <c r="H64" s="232"/>
      <c r="I64" s="233"/>
      <c r="J64" s="234">
        <f>J225</f>
        <v>0</v>
      </c>
      <c r="K64" s="230"/>
      <c r="L64" s="23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29"/>
      <c r="C65" s="230"/>
      <c r="D65" s="231" t="s">
        <v>142</v>
      </c>
      <c r="E65" s="232"/>
      <c r="F65" s="232"/>
      <c r="G65" s="232"/>
      <c r="H65" s="232"/>
      <c r="I65" s="233"/>
      <c r="J65" s="234">
        <f>J258</f>
        <v>0</v>
      </c>
      <c r="K65" s="230"/>
      <c r="L65" s="23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9"/>
      <c r="C66" s="230"/>
      <c r="D66" s="231" t="s">
        <v>143</v>
      </c>
      <c r="E66" s="232"/>
      <c r="F66" s="232"/>
      <c r="G66" s="232"/>
      <c r="H66" s="232"/>
      <c r="I66" s="233"/>
      <c r="J66" s="234">
        <f>J279</f>
        <v>0</v>
      </c>
      <c r="K66" s="230"/>
      <c r="L66" s="23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78"/>
      <c r="C67" s="179"/>
      <c r="D67" s="180" t="s">
        <v>144</v>
      </c>
      <c r="E67" s="181"/>
      <c r="F67" s="181"/>
      <c r="G67" s="181"/>
      <c r="H67" s="181"/>
      <c r="I67" s="182"/>
      <c r="J67" s="183">
        <f>J281</f>
        <v>0</v>
      </c>
      <c r="K67" s="179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29"/>
      <c r="C68" s="230"/>
      <c r="D68" s="231" t="s">
        <v>145</v>
      </c>
      <c r="E68" s="232"/>
      <c r="F68" s="232"/>
      <c r="G68" s="232"/>
      <c r="H68" s="232"/>
      <c r="I68" s="233"/>
      <c r="J68" s="234">
        <f>J282</f>
        <v>0</v>
      </c>
      <c r="K68" s="230"/>
      <c r="L68" s="235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168"/>
      <c r="J70" s="62"/>
      <c r="K70" s="6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171"/>
      <c r="J74" s="64"/>
      <c r="K74" s="64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97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Rekonstrukce chodníků ul. Gallova, Kostelec nad Orlicí</v>
      </c>
      <c r="F78" s="34"/>
      <c r="G78" s="34"/>
      <c r="H78" s="34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89</v>
      </c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044/2020_1 - Pravostranný chodník</v>
      </c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ul. Gallova</v>
      </c>
      <c r="G82" s="42"/>
      <c r="H82" s="42"/>
      <c r="I82" s="142" t="s">
        <v>23</v>
      </c>
      <c r="J82" s="74" t="str">
        <f>IF(J12="","",J12)</f>
        <v>26. 8. 2020</v>
      </c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Město Kostelec nad Orlicí</v>
      </c>
      <c r="G84" s="42"/>
      <c r="H84" s="42"/>
      <c r="I84" s="142" t="s">
        <v>33</v>
      </c>
      <c r="J84" s="38" t="str">
        <f>E21</f>
        <v>DI PROJEKT s.r.o.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142" t="s">
        <v>38</v>
      </c>
      <c r="J85" s="38" t="str">
        <f>E24</f>
        <v>DI PROJEKT s.r.o.</v>
      </c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0" customFormat="1" ht="29.28" customHeight="1">
      <c r="A87" s="185"/>
      <c r="B87" s="186"/>
      <c r="C87" s="187" t="s">
        <v>98</v>
      </c>
      <c r="D87" s="188" t="s">
        <v>60</v>
      </c>
      <c r="E87" s="188" t="s">
        <v>56</v>
      </c>
      <c r="F87" s="188" t="s">
        <v>57</v>
      </c>
      <c r="G87" s="188" t="s">
        <v>99</v>
      </c>
      <c r="H87" s="188" t="s">
        <v>100</v>
      </c>
      <c r="I87" s="189" t="s">
        <v>101</v>
      </c>
      <c r="J87" s="188" t="s">
        <v>94</v>
      </c>
      <c r="K87" s="190" t="s">
        <v>102</v>
      </c>
      <c r="L87" s="191"/>
      <c r="M87" s="94" t="s">
        <v>19</v>
      </c>
      <c r="N87" s="95" t="s">
        <v>45</v>
      </c>
      <c r="O87" s="95" t="s">
        <v>103</v>
      </c>
      <c r="P87" s="95" t="s">
        <v>104</v>
      </c>
      <c r="Q87" s="95" t="s">
        <v>105</v>
      </c>
      <c r="R87" s="95" t="s">
        <v>106</v>
      </c>
      <c r="S87" s="95" t="s">
        <v>107</v>
      </c>
      <c r="T87" s="96" t="s">
        <v>108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40"/>
      <c r="B88" s="41"/>
      <c r="C88" s="101" t="s">
        <v>109</v>
      </c>
      <c r="D88" s="42"/>
      <c r="E88" s="42"/>
      <c r="F88" s="42"/>
      <c r="G88" s="42"/>
      <c r="H88" s="42"/>
      <c r="I88" s="138"/>
      <c r="J88" s="192">
        <f>BK88</f>
        <v>0</v>
      </c>
      <c r="K88" s="42"/>
      <c r="L88" s="46"/>
      <c r="M88" s="97"/>
      <c r="N88" s="193"/>
      <c r="O88" s="98"/>
      <c r="P88" s="194">
        <f>P89+P281</f>
        <v>0</v>
      </c>
      <c r="Q88" s="98"/>
      <c r="R88" s="194">
        <f>R89+R281</f>
        <v>408.28599886000001</v>
      </c>
      <c r="S88" s="98"/>
      <c r="T88" s="195">
        <f>T89+T281</f>
        <v>256.76900000000001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95</v>
      </c>
      <c r="BK88" s="196">
        <f>BK89+BK281</f>
        <v>0</v>
      </c>
    </row>
    <row r="89" s="11" customFormat="1" ht="25.92" customHeight="1">
      <c r="A89" s="11"/>
      <c r="B89" s="197"/>
      <c r="C89" s="198"/>
      <c r="D89" s="199" t="s">
        <v>74</v>
      </c>
      <c r="E89" s="200" t="s">
        <v>146</v>
      </c>
      <c r="F89" s="200" t="s">
        <v>147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P90+P163+P215+P225+P258+P279</f>
        <v>0</v>
      </c>
      <c r="Q89" s="205"/>
      <c r="R89" s="206">
        <f>R90+R163+R215+R225+R258+R279</f>
        <v>408.16591886000003</v>
      </c>
      <c r="S89" s="205"/>
      <c r="T89" s="207">
        <f>T90+T163+T215+T225+T258+T279</f>
        <v>256.76900000000001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8" t="s">
        <v>83</v>
      </c>
      <c r="AT89" s="209" t="s">
        <v>74</v>
      </c>
      <c r="AU89" s="209" t="s">
        <v>75</v>
      </c>
      <c r="AY89" s="208" t="s">
        <v>112</v>
      </c>
      <c r="BK89" s="210">
        <f>BK90+BK163+BK215+BK225+BK258+BK279</f>
        <v>0</v>
      </c>
    </row>
    <row r="90" s="11" customFormat="1" ht="22.8" customHeight="1">
      <c r="A90" s="11"/>
      <c r="B90" s="197"/>
      <c r="C90" s="198"/>
      <c r="D90" s="199" t="s">
        <v>74</v>
      </c>
      <c r="E90" s="236" t="s">
        <v>83</v>
      </c>
      <c r="F90" s="236" t="s">
        <v>148</v>
      </c>
      <c r="G90" s="198"/>
      <c r="H90" s="198"/>
      <c r="I90" s="201"/>
      <c r="J90" s="237">
        <f>BK90</f>
        <v>0</v>
      </c>
      <c r="K90" s="198"/>
      <c r="L90" s="203"/>
      <c r="M90" s="204"/>
      <c r="N90" s="205"/>
      <c r="O90" s="205"/>
      <c r="P90" s="206">
        <f>SUM(P91:P162)</f>
        <v>0</v>
      </c>
      <c r="Q90" s="205"/>
      <c r="R90" s="206">
        <f>SUM(R91:R162)</f>
        <v>48.966799999999999</v>
      </c>
      <c r="S90" s="205"/>
      <c r="T90" s="207">
        <f>SUM(T91:T162)</f>
        <v>256.76900000000001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8" t="s">
        <v>83</v>
      </c>
      <c r="AT90" s="209" t="s">
        <v>74</v>
      </c>
      <c r="AU90" s="209" t="s">
        <v>83</v>
      </c>
      <c r="AY90" s="208" t="s">
        <v>112</v>
      </c>
      <c r="BK90" s="210">
        <f>SUM(BK91:BK162)</f>
        <v>0</v>
      </c>
    </row>
    <row r="91" s="2" customFormat="1" ht="16.5" customHeight="1">
      <c r="A91" s="40"/>
      <c r="B91" s="41"/>
      <c r="C91" s="211" t="s">
        <v>83</v>
      </c>
      <c r="D91" s="211" t="s">
        <v>113</v>
      </c>
      <c r="E91" s="212" t="s">
        <v>149</v>
      </c>
      <c r="F91" s="213" t="s">
        <v>150</v>
      </c>
      <c r="G91" s="214" t="s">
        <v>151</v>
      </c>
      <c r="H91" s="215">
        <v>136</v>
      </c>
      <c r="I91" s="216"/>
      <c r="J91" s="217">
        <f>ROUND(I91*H91,2)</f>
        <v>0</v>
      </c>
      <c r="K91" s="213" t="s">
        <v>152</v>
      </c>
      <c r="L91" s="46"/>
      <c r="M91" s="218" t="s">
        <v>19</v>
      </c>
      <c r="N91" s="219" t="s">
        <v>46</v>
      </c>
      <c r="O91" s="86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2" t="s">
        <v>117</v>
      </c>
      <c r="AT91" s="222" t="s">
        <v>113</v>
      </c>
      <c r="AU91" s="222" t="s">
        <v>85</v>
      </c>
      <c r="AY91" s="19" t="s">
        <v>112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9" t="s">
        <v>83</v>
      </c>
      <c r="BK91" s="223">
        <f>ROUND(I91*H91,2)</f>
        <v>0</v>
      </c>
      <c r="BL91" s="19" t="s">
        <v>117</v>
      </c>
      <c r="BM91" s="222" t="s">
        <v>153</v>
      </c>
    </row>
    <row r="92" s="2" customFormat="1">
      <c r="A92" s="40"/>
      <c r="B92" s="41"/>
      <c r="C92" s="42"/>
      <c r="D92" s="238" t="s">
        <v>154</v>
      </c>
      <c r="E92" s="42"/>
      <c r="F92" s="239" t="s">
        <v>155</v>
      </c>
      <c r="G92" s="42"/>
      <c r="H92" s="42"/>
      <c r="I92" s="138"/>
      <c r="J92" s="42"/>
      <c r="K92" s="42"/>
      <c r="L92" s="46"/>
      <c r="M92" s="240"/>
      <c r="N92" s="24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154</v>
      </c>
      <c r="AU92" s="19" t="s">
        <v>85</v>
      </c>
    </row>
    <row r="93" s="13" customFormat="1">
      <c r="A93" s="13"/>
      <c r="B93" s="242"/>
      <c r="C93" s="243"/>
      <c r="D93" s="238" t="s">
        <v>156</v>
      </c>
      <c r="E93" s="244" t="s">
        <v>19</v>
      </c>
      <c r="F93" s="245" t="s">
        <v>157</v>
      </c>
      <c r="G93" s="243"/>
      <c r="H93" s="244" t="s">
        <v>19</v>
      </c>
      <c r="I93" s="246"/>
      <c r="J93" s="243"/>
      <c r="K93" s="243"/>
      <c r="L93" s="247"/>
      <c r="M93" s="248"/>
      <c r="N93" s="249"/>
      <c r="O93" s="249"/>
      <c r="P93" s="249"/>
      <c r="Q93" s="249"/>
      <c r="R93" s="249"/>
      <c r="S93" s="249"/>
      <c r="T93" s="25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1" t="s">
        <v>156</v>
      </c>
      <c r="AU93" s="251" t="s">
        <v>85</v>
      </c>
      <c r="AV93" s="13" t="s">
        <v>83</v>
      </c>
      <c r="AW93" s="13" t="s">
        <v>37</v>
      </c>
      <c r="AX93" s="13" t="s">
        <v>75</v>
      </c>
      <c r="AY93" s="251" t="s">
        <v>112</v>
      </c>
    </row>
    <row r="94" s="14" customFormat="1">
      <c r="A94" s="14"/>
      <c r="B94" s="252"/>
      <c r="C94" s="253"/>
      <c r="D94" s="238" t="s">
        <v>156</v>
      </c>
      <c r="E94" s="254" t="s">
        <v>19</v>
      </c>
      <c r="F94" s="255" t="s">
        <v>158</v>
      </c>
      <c r="G94" s="253"/>
      <c r="H94" s="256">
        <v>136</v>
      </c>
      <c r="I94" s="257"/>
      <c r="J94" s="253"/>
      <c r="K94" s="253"/>
      <c r="L94" s="258"/>
      <c r="M94" s="259"/>
      <c r="N94" s="260"/>
      <c r="O94" s="260"/>
      <c r="P94" s="260"/>
      <c r="Q94" s="260"/>
      <c r="R94" s="260"/>
      <c r="S94" s="260"/>
      <c r="T94" s="26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2" t="s">
        <v>156</v>
      </c>
      <c r="AU94" s="262" t="s">
        <v>85</v>
      </c>
      <c r="AV94" s="14" t="s">
        <v>85</v>
      </c>
      <c r="AW94" s="14" t="s">
        <v>37</v>
      </c>
      <c r="AX94" s="14" t="s">
        <v>83</v>
      </c>
      <c r="AY94" s="262" t="s">
        <v>112</v>
      </c>
    </row>
    <row r="95" s="2" customFormat="1" ht="33" customHeight="1">
      <c r="A95" s="40"/>
      <c r="B95" s="41"/>
      <c r="C95" s="211" t="s">
        <v>85</v>
      </c>
      <c r="D95" s="211" t="s">
        <v>113</v>
      </c>
      <c r="E95" s="212" t="s">
        <v>159</v>
      </c>
      <c r="F95" s="213" t="s">
        <v>160</v>
      </c>
      <c r="G95" s="214" t="s">
        <v>151</v>
      </c>
      <c r="H95" s="215">
        <v>420</v>
      </c>
      <c r="I95" s="216"/>
      <c r="J95" s="217">
        <f>ROUND(I95*H95,2)</f>
        <v>0</v>
      </c>
      <c r="K95" s="213" t="s">
        <v>152</v>
      </c>
      <c r="L95" s="46"/>
      <c r="M95" s="218" t="s">
        <v>19</v>
      </c>
      <c r="N95" s="219" t="s">
        <v>46</v>
      </c>
      <c r="O95" s="86"/>
      <c r="P95" s="220">
        <f>O95*H95</f>
        <v>0</v>
      </c>
      <c r="Q95" s="220">
        <v>0</v>
      </c>
      <c r="R95" s="220">
        <f>Q95*H95</f>
        <v>0</v>
      </c>
      <c r="S95" s="220">
        <v>0.255</v>
      </c>
      <c r="T95" s="221">
        <f>S95*H95</f>
        <v>107.10000000000001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2" t="s">
        <v>117</v>
      </c>
      <c r="AT95" s="222" t="s">
        <v>113</v>
      </c>
      <c r="AU95" s="222" t="s">
        <v>85</v>
      </c>
      <c r="AY95" s="19" t="s">
        <v>112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9" t="s">
        <v>83</v>
      </c>
      <c r="BK95" s="223">
        <f>ROUND(I95*H95,2)</f>
        <v>0</v>
      </c>
      <c r="BL95" s="19" t="s">
        <v>117</v>
      </c>
      <c r="BM95" s="222" t="s">
        <v>161</v>
      </c>
    </row>
    <row r="96" s="2" customFormat="1">
      <c r="A96" s="40"/>
      <c r="B96" s="41"/>
      <c r="C96" s="42"/>
      <c r="D96" s="238" t="s">
        <v>154</v>
      </c>
      <c r="E96" s="42"/>
      <c r="F96" s="239" t="s">
        <v>162</v>
      </c>
      <c r="G96" s="42"/>
      <c r="H96" s="42"/>
      <c r="I96" s="138"/>
      <c r="J96" s="42"/>
      <c r="K96" s="42"/>
      <c r="L96" s="46"/>
      <c r="M96" s="240"/>
      <c r="N96" s="24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85</v>
      </c>
    </row>
    <row r="97" s="13" customFormat="1">
      <c r="A97" s="13"/>
      <c r="B97" s="242"/>
      <c r="C97" s="243"/>
      <c r="D97" s="238" t="s">
        <v>156</v>
      </c>
      <c r="E97" s="244" t="s">
        <v>19</v>
      </c>
      <c r="F97" s="245" t="s">
        <v>157</v>
      </c>
      <c r="G97" s="243"/>
      <c r="H97" s="244" t="s">
        <v>19</v>
      </c>
      <c r="I97" s="246"/>
      <c r="J97" s="243"/>
      <c r="K97" s="243"/>
      <c r="L97" s="247"/>
      <c r="M97" s="248"/>
      <c r="N97" s="249"/>
      <c r="O97" s="249"/>
      <c r="P97" s="249"/>
      <c r="Q97" s="249"/>
      <c r="R97" s="249"/>
      <c r="S97" s="249"/>
      <c r="T97" s="25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1" t="s">
        <v>156</v>
      </c>
      <c r="AU97" s="251" t="s">
        <v>85</v>
      </c>
      <c r="AV97" s="13" t="s">
        <v>83</v>
      </c>
      <c r="AW97" s="13" t="s">
        <v>37</v>
      </c>
      <c r="AX97" s="13" t="s">
        <v>75</v>
      </c>
      <c r="AY97" s="251" t="s">
        <v>112</v>
      </c>
    </row>
    <row r="98" s="14" customFormat="1">
      <c r="A98" s="14"/>
      <c r="B98" s="252"/>
      <c r="C98" s="253"/>
      <c r="D98" s="238" t="s">
        <v>156</v>
      </c>
      <c r="E98" s="254" t="s">
        <v>19</v>
      </c>
      <c r="F98" s="255" t="s">
        <v>163</v>
      </c>
      <c r="G98" s="253"/>
      <c r="H98" s="256">
        <v>420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2" t="s">
        <v>156</v>
      </c>
      <c r="AU98" s="262" t="s">
        <v>85</v>
      </c>
      <c r="AV98" s="14" t="s">
        <v>85</v>
      </c>
      <c r="AW98" s="14" t="s">
        <v>37</v>
      </c>
      <c r="AX98" s="14" t="s">
        <v>83</v>
      </c>
      <c r="AY98" s="262" t="s">
        <v>112</v>
      </c>
    </row>
    <row r="99" s="2" customFormat="1" ht="33" customHeight="1">
      <c r="A99" s="40"/>
      <c r="B99" s="41"/>
      <c r="C99" s="211" t="s">
        <v>122</v>
      </c>
      <c r="D99" s="211" t="s">
        <v>113</v>
      </c>
      <c r="E99" s="212" t="s">
        <v>164</v>
      </c>
      <c r="F99" s="213" t="s">
        <v>165</v>
      </c>
      <c r="G99" s="214" t="s">
        <v>151</v>
      </c>
      <c r="H99" s="215">
        <v>17</v>
      </c>
      <c r="I99" s="216"/>
      <c r="J99" s="217">
        <f>ROUND(I99*H99,2)</f>
        <v>0</v>
      </c>
      <c r="K99" s="213" t="s">
        <v>152</v>
      </c>
      <c r="L99" s="46"/>
      <c r="M99" s="218" t="s">
        <v>19</v>
      </c>
      <c r="N99" s="219" t="s">
        <v>46</v>
      </c>
      <c r="O99" s="86"/>
      <c r="P99" s="220">
        <f>O99*H99</f>
        <v>0</v>
      </c>
      <c r="Q99" s="220">
        <v>0</v>
      </c>
      <c r="R99" s="220">
        <f>Q99*H99</f>
        <v>0</v>
      </c>
      <c r="S99" s="220">
        <v>0.26000000000000001</v>
      </c>
      <c r="T99" s="221">
        <f>S99*H99</f>
        <v>4.4199999999999999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2" t="s">
        <v>117</v>
      </c>
      <c r="AT99" s="222" t="s">
        <v>113</v>
      </c>
      <c r="AU99" s="222" t="s">
        <v>85</v>
      </c>
      <c r="AY99" s="19" t="s">
        <v>112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9" t="s">
        <v>83</v>
      </c>
      <c r="BK99" s="223">
        <f>ROUND(I99*H99,2)</f>
        <v>0</v>
      </c>
      <c r="BL99" s="19" t="s">
        <v>117</v>
      </c>
      <c r="BM99" s="222" t="s">
        <v>166</v>
      </c>
    </row>
    <row r="100" s="2" customFormat="1">
      <c r="A100" s="40"/>
      <c r="B100" s="41"/>
      <c r="C100" s="42"/>
      <c r="D100" s="238" t="s">
        <v>154</v>
      </c>
      <c r="E100" s="42"/>
      <c r="F100" s="239" t="s">
        <v>162</v>
      </c>
      <c r="G100" s="42"/>
      <c r="H100" s="42"/>
      <c r="I100" s="138"/>
      <c r="J100" s="42"/>
      <c r="K100" s="42"/>
      <c r="L100" s="46"/>
      <c r="M100" s="240"/>
      <c r="N100" s="24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154</v>
      </c>
      <c r="AU100" s="19" t="s">
        <v>85</v>
      </c>
    </row>
    <row r="101" s="13" customFormat="1">
      <c r="A101" s="13"/>
      <c r="B101" s="242"/>
      <c r="C101" s="243"/>
      <c r="D101" s="238" t="s">
        <v>156</v>
      </c>
      <c r="E101" s="244" t="s">
        <v>19</v>
      </c>
      <c r="F101" s="245" t="s">
        <v>167</v>
      </c>
      <c r="G101" s="243"/>
      <c r="H101" s="244" t="s">
        <v>19</v>
      </c>
      <c r="I101" s="246"/>
      <c r="J101" s="243"/>
      <c r="K101" s="243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156</v>
      </c>
      <c r="AU101" s="251" t="s">
        <v>85</v>
      </c>
      <c r="AV101" s="13" t="s">
        <v>83</v>
      </c>
      <c r="AW101" s="13" t="s">
        <v>37</v>
      </c>
      <c r="AX101" s="13" t="s">
        <v>75</v>
      </c>
      <c r="AY101" s="251" t="s">
        <v>112</v>
      </c>
    </row>
    <row r="102" s="14" customFormat="1">
      <c r="A102" s="14"/>
      <c r="B102" s="252"/>
      <c r="C102" s="253"/>
      <c r="D102" s="238" t="s">
        <v>156</v>
      </c>
      <c r="E102" s="254" t="s">
        <v>19</v>
      </c>
      <c r="F102" s="255" t="s">
        <v>168</v>
      </c>
      <c r="G102" s="253"/>
      <c r="H102" s="256">
        <v>17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156</v>
      </c>
      <c r="AU102" s="262" t="s">
        <v>85</v>
      </c>
      <c r="AV102" s="14" t="s">
        <v>85</v>
      </c>
      <c r="AW102" s="14" t="s">
        <v>37</v>
      </c>
      <c r="AX102" s="14" t="s">
        <v>83</v>
      </c>
      <c r="AY102" s="262" t="s">
        <v>112</v>
      </c>
    </row>
    <row r="103" s="2" customFormat="1" ht="33" customHeight="1">
      <c r="A103" s="40"/>
      <c r="B103" s="41"/>
      <c r="C103" s="211" t="s">
        <v>117</v>
      </c>
      <c r="D103" s="211" t="s">
        <v>113</v>
      </c>
      <c r="E103" s="212" t="s">
        <v>169</v>
      </c>
      <c r="F103" s="213" t="s">
        <v>170</v>
      </c>
      <c r="G103" s="214" t="s">
        <v>151</v>
      </c>
      <c r="H103" s="215">
        <v>81</v>
      </c>
      <c r="I103" s="216"/>
      <c r="J103" s="217">
        <f>ROUND(I103*H103,2)</f>
        <v>0</v>
      </c>
      <c r="K103" s="213" t="s">
        <v>152</v>
      </c>
      <c r="L103" s="46"/>
      <c r="M103" s="218" t="s">
        <v>19</v>
      </c>
      <c r="N103" s="219" t="s">
        <v>46</v>
      </c>
      <c r="O103" s="86"/>
      <c r="P103" s="220">
        <f>O103*H103</f>
        <v>0</v>
      </c>
      <c r="Q103" s="220">
        <v>0</v>
      </c>
      <c r="R103" s="220">
        <f>Q103*H103</f>
        <v>0</v>
      </c>
      <c r="S103" s="220">
        <v>0.32000000000000001</v>
      </c>
      <c r="T103" s="221">
        <f>S103*H103</f>
        <v>25.920000000000002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2" t="s">
        <v>117</v>
      </c>
      <c r="AT103" s="222" t="s">
        <v>113</v>
      </c>
      <c r="AU103" s="222" t="s">
        <v>85</v>
      </c>
      <c r="AY103" s="19" t="s">
        <v>112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9" t="s">
        <v>83</v>
      </c>
      <c r="BK103" s="223">
        <f>ROUND(I103*H103,2)</f>
        <v>0</v>
      </c>
      <c r="BL103" s="19" t="s">
        <v>117</v>
      </c>
      <c r="BM103" s="222" t="s">
        <v>171</v>
      </c>
    </row>
    <row r="104" s="2" customFormat="1">
      <c r="A104" s="40"/>
      <c r="B104" s="41"/>
      <c r="C104" s="42"/>
      <c r="D104" s="238" t="s">
        <v>154</v>
      </c>
      <c r="E104" s="42"/>
      <c r="F104" s="239" t="s">
        <v>172</v>
      </c>
      <c r="G104" s="42"/>
      <c r="H104" s="42"/>
      <c r="I104" s="138"/>
      <c r="J104" s="42"/>
      <c r="K104" s="42"/>
      <c r="L104" s="46"/>
      <c r="M104" s="240"/>
      <c r="N104" s="24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14" customFormat="1">
      <c r="A105" s="14"/>
      <c r="B105" s="252"/>
      <c r="C105" s="253"/>
      <c r="D105" s="238" t="s">
        <v>156</v>
      </c>
      <c r="E105" s="254" t="s">
        <v>19</v>
      </c>
      <c r="F105" s="255" t="s">
        <v>173</v>
      </c>
      <c r="G105" s="253"/>
      <c r="H105" s="256">
        <v>81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156</v>
      </c>
      <c r="AU105" s="262" t="s">
        <v>85</v>
      </c>
      <c r="AV105" s="14" t="s">
        <v>85</v>
      </c>
      <c r="AW105" s="14" t="s">
        <v>37</v>
      </c>
      <c r="AX105" s="14" t="s">
        <v>83</v>
      </c>
      <c r="AY105" s="262" t="s">
        <v>112</v>
      </c>
    </row>
    <row r="106" s="2" customFormat="1" ht="21.75" customHeight="1">
      <c r="A106" s="40"/>
      <c r="B106" s="41"/>
      <c r="C106" s="211" t="s">
        <v>111</v>
      </c>
      <c r="D106" s="211" t="s">
        <v>113</v>
      </c>
      <c r="E106" s="212" t="s">
        <v>174</v>
      </c>
      <c r="F106" s="213" t="s">
        <v>175</v>
      </c>
      <c r="G106" s="214" t="s">
        <v>151</v>
      </c>
      <c r="H106" s="215">
        <v>88</v>
      </c>
      <c r="I106" s="216"/>
      <c r="J106" s="217">
        <f>ROUND(I106*H106,2)</f>
        <v>0</v>
      </c>
      <c r="K106" s="213" t="s">
        <v>152</v>
      </c>
      <c r="L106" s="46"/>
      <c r="M106" s="218" t="s">
        <v>19</v>
      </c>
      <c r="N106" s="219" t="s">
        <v>46</v>
      </c>
      <c r="O106" s="86"/>
      <c r="P106" s="220">
        <f>O106*H106</f>
        <v>0</v>
      </c>
      <c r="Q106" s="220">
        <v>0</v>
      </c>
      <c r="R106" s="220">
        <f>Q106*H106</f>
        <v>0</v>
      </c>
      <c r="S106" s="220">
        <v>0.24299999999999999</v>
      </c>
      <c r="T106" s="221">
        <f>S106*H106</f>
        <v>21.384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2" t="s">
        <v>117</v>
      </c>
      <c r="AT106" s="222" t="s">
        <v>113</v>
      </c>
      <c r="AU106" s="222" t="s">
        <v>85</v>
      </c>
      <c r="AY106" s="19" t="s">
        <v>112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9" t="s">
        <v>83</v>
      </c>
      <c r="BK106" s="223">
        <f>ROUND(I106*H106,2)</f>
        <v>0</v>
      </c>
      <c r="BL106" s="19" t="s">
        <v>117</v>
      </c>
      <c r="BM106" s="222" t="s">
        <v>176</v>
      </c>
    </row>
    <row r="107" s="2" customFormat="1">
      <c r="A107" s="40"/>
      <c r="B107" s="41"/>
      <c r="C107" s="42"/>
      <c r="D107" s="238" t="s">
        <v>154</v>
      </c>
      <c r="E107" s="42"/>
      <c r="F107" s="239" t="s">
        <v>177</v>
      </c>
      <c r="G107" s="42"/>
      <c r="H107" s="42"/>
      <c r="I107" s="138"/>
      <c r="J107" s="42"/>
      <c r="K107" s="42"/>
      <c r="L107" s="46"/>
      <c r="M107" s="240"/>
      <c r="N107" s="24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154</v>
      </c>
      <c r="AU107" s="19" t="s">
        <v>85</v>
      </c>
    </row>
    <row r="108" s="14" customFormat="1">
      <c r="A108" s="14"/>
      <c r="B108" s="252"/>
      <c r="C108" s="253"/>
      <c r="D108" s="238" t="s">
        <v>156</v>
      </c>
      <c r="E108" s="254" t="s">
        <v>19</v>
      </c>
      <c r="F108" s="255" t="s">
        <v>178</v>
      </c>
      <c r="G108" s="253"/>
      <c r="H108" s="256">
        <v>88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156</v>
      </c>
      <c r="AU108" s="262" t="s">
        <v>85</v>
      </c>
      <c r="AV108" s="14" t="s">
        <v>85</v>
      </c>
      <c r="AW108" s="14" t="s">
        <v>37</v>
      </c>
      <c r="AX108" s="14" t="s">
        <v>83</v>
      </c>
      <c r="AY108" s="262" t="s">
        <v>112</v>
      </c>
    </row>
    <row r="109" s="2" customFormat="1" ht="21.75" customHeight="1">
      <c r="A109" s="40"/>
      <c r="B109" s="41"/>
      <c r="C109" s="211" t="s">
        <v>132</v>
      </c>
      <c r="D109" s="211" t="s">
        <v>113</v>
      </c>
      <c r="E109" s="212" t="s">
        <v>179</v>
      </c>
      <c r="F109" s="213" t="s">
        <v>180</v>
      </c>
      <c r="G109" s="214" t="s">
        <v>151</v>
      </c>
      <c r="H109" s="215">
        <v>8</v>
      </c>
      <c r="I109" s="216"/>
      <c r="J109" s="217">
        <f>ROUND(I109*H109,2)</f>
        <v>0</v>
      </c>
      <c r="K109" s="213" t="s">
        <v>152</v>
      </c>
      <c r="L109" s="46"/>
      <c r="M109" s="218" t="s">
        <v>19</v>
      </c>
      <c r="N109" s="219" t="s">
        <v>46</v>
      </c>
      <c r="O109" s="86"/>
      <c r="P109" s="220">
        <f>O109*H109</f>
        <v>0</v>
      </c>
      <c r="Q109" s="220">
        <v>0</v>
      </c>
      <c r="R109" s="220">
        <f>Q109*H109</f>
        <v>0</v>
      </c>
      <c r="S109" s="220">
        <v>0.22</v>
      </c>
      <c r="T109" s="221">
        <f>S109*H109</f>
        <v>1.76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2" t="s">
        <v>117</v>
      </c>
      <c r="AT109" s="222" t="s">
        <v>113</v>
      </c>
      <c r="AU109" s="222" t="s">
        <v>85</v>
      </c>
      <c r="AY109" s="19" t="s">
        <v>112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9" t="s">
        <v>83</v>
      </c>
      <c r="BK109" s="223">
        <f>ROUND(I109*H109,2)</f>
        <v>0</v>
      </c>
      <c r="BL109" s="19" t="s">
        <v>117</v>
      </c>
      <c r="BM109" s="222" t="s">
        <v>181</v>
      </c>
    </row>
    <row r="110" s="2" customFormat="1">
      <c r="A110" s="40"/>
      <c r="B110" s="41"/>
      <c r="C110" s="42"/>
      <c r="D110" s="238" t="s">
        <v>154</v>
      </c>
      <c r="E110" s="42"/>
      <c r="F110" s="239" t="s">
        <v>177</v>
      </c>
      <c r="G110" s="42"/>
      <c r="H110" s="42"/>
      <c r="I110" s="138"/>
      <c r="J110" s="42"/>
      <c r="K110" s="42"/>
      <c r="L110" s="46"/>
      <c r="M110" s="240"/>
      <c r="N110" s="24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85</v>
      </c>
    </row>
    <row r="111" s="13" customFormat="1">
      <c r="A111" s="13"/>
      <c r="B111" s="242"/>
      <c r="C111" s="243"/>
      <c r="D111" s="238" t="s">
        <v>156</v>
      </c>
      <c r="E111" s="244" t="s">
        <v>19</v>
      </c>
      <c r="F111" s="245" t="s">
        <v>182</v>
      </c>
      <c r="G111" s="243"/>
      <c r="H111" s="244" t="s">
        <v>19</v>
      </c>
      <c r="I111" s="246"/>
      <c r="J111" s="243"/>
      <c r="K111" s="243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156</v>
      </c>
      <c r="AU111" s="251" t="s">
        <v>85</v>
      </c>
      <c r="AV111" s="13" t="s">
        <v>83</v>
      </c>
      <c r="AW111" s="13" t="s">
        <v>37</v>
      </c>
      <c r="AX111" s="13" t="s">
        <v>75</v>
      </c>
      <c r="AY111" s="251" t="s">
        <v>112</v>
      </c>
    </row>
    <row r="112" s="14" customFormat="1">
      <c r="A112" s="14"/>
      <c r="B112" s="252"/>
      <c r="C112" s="253"/>
      <c r="D112" s="238" t="s">
        <v>156</v>
      </c>
      <c r="E112" s="254" t="s">
        <v>19</v>
      </c>
      <c r="F112" s="255" t="s">
        <v>183</v>
      </c>
      <c r="G112" s="253"/>
      <c r="H112" s="256">
        <v>8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2" t="s">
        <v>156</v>
      </c>
      <c r="AU112" s="262" t="s">
        <v>85</v>
      </c>
      <c r="AV112" s="14" t="s">
        <v>85</v>
      </c>
      <c r="AW112" s="14" t="s">
        <v>37</v>
      </c>
      <c r="AX112" s="14" t="s">
        <v>83</v>
      </c>
      <c r="AY112" s="262" t="s">
        <v>112</v>
      </c>
    </row>
    <row r="113" s="2" customFormat="1" ht="21.75" customHeight="1">
      <c r="A113" s="40"/>
      <c r="B113" s="41"/>
      <c r="C113" s="211" t="s">
        <v>184</v>
      </c>
      <c r="D113" s="211" t="s">
        <v>113</v>
      </c>
      <c r="E113" s="212" t="s">
        <v>185</v>
      </c>
      <c r="F113" s="213" t="s">
        <v>186</v>
      </c>
      <c r="G113" s="214" t="s">
        <v>187</v>
      </c>
      <c r="H113" s="215">
        <v>405</v>
      </c>
      <c r="I113" s="216"/>
      <c r="J113" s="217">
        <f>ROUND(I113*H113,2)</f>
        <v>0</v>
      </c>
      <c r="K113" s="213" t="s">
        <v>152</v>
      </c>
      <c r="L113" s="46"/>
      <c r="M113" s="218" t="s">
        <v>19</v>
      </c>
      <c r="N113" s="219" t="s">
        <v>46</v>
      </c>
      <c r="O113" s="86"/>
      <c r="P113" s="220">
        <f>O113*H113</f>
        <v>0</v>
      </c>
      <c r="Q113" s="220">
        <v>0</v>
      </c>
      <c r="R113" s="220">
        <f>Q113*H113</f>
        <v>0</v>
      </c>
      <c r="S113" s="220">
        <v>0.20499999999999999</v>
      </c>
      <c r="T113" s="221">
        <f>S113*H113</f>
        <v>83.024999999999991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2" t="s">
        <v>117</v>
      </c>
      <c r="AT113" s="222" t="s">
        <v>113</v>
      </c>
      <c r="AU113" s="222" t="s">
        <v>85</v>
      </c>
      <c r="AY113" s="19" t="s">
        <v>112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9" t="s">
        <v>83</v>
      </c>
      <c r="BK113" s="223">
        <f>ROUND(I113*H113,2)</f>
        <v>0</v>
      </c>
      <c r="BL113" s="19" t="s">
        <v>117</v>
      </c>
      <c r="BM113" s="222" t="s">
        <v>188</v>
      </c>
    </row>
    <row r="114" s="2" customFormat="1">
      <c r="A114" s="40"/>
      <c r="B114" s="41"/>
      <c r="C114" s="42"/>
      <c r="D114" s="238" t="s">
        <v>154</v>
      </c>
      <c r="E114" s="42"/>
      <c r="F114" s="239" t="s">
        <v>189</v>
      </c>
      <c r="G114" s="42"/>
      <c r="H114" s="42"/>
      <c r="I114" s="138"/>
      <c r="J114" s="42"/>
      <c r="K114" s="42"/>
      <c r="L114" s="46"/>
      <c r="M114" s="240"/>
      <c r="N114" s="24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154</v>
      </c>
      <c r="AU114" s="19" t="s">
        <v>85</v>
      </c>
    </row>
    <row r="115" s="13" customFormat="1">
      <c r="A115" s="13"/>
      <c r="B115" s="242"/>
      <c r="C115" s="243"/>
      <c r="D115" s="238" t="s">
        <v>156</v>
      </c>
      <c r="E115" s="244" t="s">
        <v>19</v>
      </c>
      <c r="F115" s="245" t="s">
        <v>157</v>
      </c>
      <c r="G115" s="243"/>
      <c r="H115" s="244" t="s">
        <v>19</v>
      </c>
      <c r="I115" s="246"/>
      <c r="J115" s="243"/>
      <c r="K115" s="243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156</v>
      </c>
      <c r="AU115" s="251" t="s">
        <v>85</v>
      </c>
      <c r="AV115" s="13" t="s">
        <v>83</v>
      </c>
      <c r="AW115" s="13" t="s">
        <v>37</v>
      </c>
      <c r="AX115" s="13" t="s">
        <v>75</v>
      </c>
      <c r="AY115" s="251" t="s">
        <v>112</v>
      </c>
    </row>
    <row r="116" s="14" customFormat="1">
      <c r="A116" s="14"/>
      <c r="B116" s="252"/>
      <c r="C116" s="253"/>
      <c r="D116" s="238" t="s">
        <v>156</v>
      </c>
      <c r="E116" s="254" t="s">
        <v>19</v>
      </c>
      <c r="F116" s="255" t="s">
        <v>190</v>
      </c>
      <c r="G116" s="253"/>
      <c r="H116" s="256">
        <v>405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2" t="s">
        <v>156</v>
      </c>
      <c r="AU116" s="262" t="s">
        <v>85</v>
      </c>
      <c r="AV116" s="14" t="s">
        <v>85</v>
      </c>
      <c r="AW116" s="14" t="s">
        <v>37</v>
      </c>
      <c r="AX116" s="14" t="s">
        <v>83</v>
      </c>
      <c r="AY116" s="262" t="s">
        <v>112</v>
      </c>
    </row>
    <row r="117" s="2" customFormat="1" ht="21.75" customHeight="1">
      <c r="A117" s="40"/>
      <c r="B117" s="41"/>
      <c r="C117" s="211" t="s">
        <v>191</v>
      </c>
      <c r="D117" s="211" t="s">
        <v>113</v>
      </c>
      <c r="E117" s="212" t="s">
        <v>192</v>
      </c>
      <c r="F117" s="213" t="s">
        <v>193</v>
      </c>
      <c r="G117" s="214" t="s">
        <v>187</v>
      </c>
      <c r="H117" s="215">
        <v>329</v>
      </c>
      <c r="I117" s="216"/>
      <c r="J117" s="217">
        <f>ROUND(I117*H117,2)</f>
        <v>0</v>
      </c>
      <c r="K117" s="213" t="s">
        <v>152</v>
      </c>
      <c r="L117" s="46"/>
      <c r="M117" s="218" t="s">
        <v>19</v>
      </c>
      <c r="N117" s="219" t="s">
        <v>46</v>
      </c>
      <c r="O117" s="86"/>
      <c r="P117" s="220">
        <f>O117*H117</f>
        <v>0</v>
      </c>
      <c r="Q117" s="220">
        <v>0</v>
      </c>
      <c r="R117" s="220">
        <f>Q117*H117</f>
        <v>0</v>
      </c>
      <c r="S117" s="220">
        <v>0.040000000000000001</v>
      </c>
      <c r="T117" s="221">
        <f>S117*H117</f>
        <v>13.16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2" t="s">
        <v>117</v>
      </c>
      <c r="AT117" s="222" t="s">
        <v>113</v>
      </c>
      <c r="AU117" s="222" t="s">
        <v>85</v>
      </c>
      <c r="AY117" s="19" t="s">
        <v>112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9" t="s">
        <v>83</v>
      </c>
      <c r="BK117" s="223">
        <f>ROUND(I117*H117,2)</f>
        <v>0</v>
      </c>
      <c r="BL117" s="19" t="s">
        <v>117</v>
      </c>
      <c r="BM117" s="222" t="s">
        <v>194</v>
      </c>
    </row>
    <row r="118" s="2" customFormat="1">
      <c r="A118" s="40"/>
      <c r="B118" s="41"/>
      <c r="C118" s="42"/>
      <c r="D118" s="238" t="s">
        <v>154</v>
      </c>
      <c r="E118" s="42"/>
      <c r="F118" s="239" t="s">
        <v>189</v>
      </c>
      <c r="G118" s="42"/>
      <c r="H118" s="42"/>
      <c r="I118" s="138"/>
      <c r="J118" s="42"/>
      <c r="K118" s="42"/>
      <c r="L118" s="46"/>
      <c r="M118" s="240"/>
      <c r="N118" s="24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13" customFormat="1">
      <c r="A119" s="13"/>
      <c r="B119" s="242"/>
      <c r="C119" s="243"/>
      <c r="D119" s="238" t="s">
        <v>156</v>
      </c>
      <c r="E119" s="244" t="s">
        <v>19</v>
      </c>
      <c r="F119" s="245" t="s">
        <v>157</v>
      </c>
      <c r="G119" s="243"/>
      <c r="H119" s="244" t="s">
        <v>19</v>
      </c>
      <c r="I119" s="246"/>
      <c r="J119" s="243"/>
      <c r="K119" s="243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156</v>
      </c>
      <c r="AU119" s="251" t="s">
        <v>85</v>
      </c>
      <c r="AV119" s="13" t="s">
        <v>83</v>
      </c>
      <c r="AW119" s="13" t="s">
        <v>37</v>
      </c>
      <c r="AX119" s="13" t="s">
        <v>75</v>
      </c>
      <c r="AY119" s="251" t="s">
        <v>112</v>
      </c>
    </row>
    <row r="120" s="14" customFormat="1">
      <c r="A120" s="14"/>
      <c r="B120" s="252"/>
      <c r="C120" s="253"/>
      <c r="D120" s="238" t="s">
        <v>156</v>
      </c>
      <c r="E120" s="254" t="s">
        <v>19</v>
      </c>
      <c r="F120" s="255" t="s">
        <v>195</v>
      </c>
      <c r="G120" s="253"/>
      <c r="H120" s="256">
        <v>329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156</v>
      </c>
      <c r="AU120" s="262" t="s">
        <v>85</v>
      </c>
      <c r="AV120" s="14" t="s">
        <v>85</v>
      </c>
      <c r="AW120" s="14" t="s">
        <v>37</v>
      </c>
      <c r="AX120" s="14" t="s">
        <v>83</v>
      </c>
      <c r="AY120" s="262" t="s">
        <v>112</v>
      </c>
    </row>
    <row r="121" s="2" customFormat="1" ht="21.75" customHeight="1">
      <c r="A121" s="40"/>
      <c r="B121" s="41"/>
      <c r="C121" s="211" t="s">
        <v>196</v>
      </c>
      <c r="D121" s="211" t="s">
        <v>113</v>
      </c>
      <c r="E121" s="212" t="s">
        <v>197</v>
      </c>
      <c r="F121" s="213" t="s">
        <v>198</v>
      </c>
      <c r="G121" s="214" t="s">
        <v>199</v>
      </c>
      <c r="H121" s="215">
        <v>294.48000000000002</v>
      </c>
      <c r="I121" s="216"/>
      <c r="J121" s="217">
        <f>ROUND(I121*H121,2)</f>
        <v>0</v>
      </c>
      <c r="K121" s="213" t="s">
        <v>200</v>
      </c>
      <c r="L121" s="46"/>
      <c r="M121" s="218" t="s">
        <v>19</v>
      </c>
      <c r="N121" s="219" t="s">
        <v>46</v>
      </c>
      <c r="O121" s="86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2" t="s">
        <v>117</v>
      </c>
      <c r="AT121" s="222" t="s">
        <v>113</v>
      </c>
      <c r="AU121" s="222" t="s">
        <v>85</v>
      </c>
      <c r="AY121" s="19" t="s">
        <v>112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9" t="s">
        <v>83</v>
      </c>
      <c r="BK121" s="223">
        <f>ROUND(I121*H121,2)</f>
        <v>0</v>
      </c>
      <c r="BL121" s="19" t="s">
        <v>117</v>
      </c>
      <c r="BM121" s="222" t="s">
        <v>201</v>
      </c>
    </row>
    <row r="122" s="2" customFormat="1">
      <c r="A122" s="40"/>
      <c r="B122" s="41"/>
      <c r="C122" s="42"/>
      <c r="D122" s="238" t="s">
        <v>154</v>
      </c>
      <c r="E122" s="42"/>
      <c r="F122" s="239" t="s">
        <v>202</v>
      </c>
      <c r="G122" s="42"/>
      <c r="H122" s="42"/>
      <c r="I122" s="138"/>
      <c r="J122" s="42"/>
      <c r="K122" s="42"/>
      <c r="L122" s="46"/>
      <c r="M122" s="240"/>
      <c r="N122" s="24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85</v>
      </c>
    </row>
    <row r="123" s="13" customFormat="1">
      <c r="A123" s="13"/>
      <c r="B123" s="242"/>
      <c r="C123" s="243"/>
      <c r="D123" s="238" t="s">
        <v>156</v>
      </c>
      <c r="E123" s="244" t="s">
        <v>19</v>
      </c>
      <c r="F123" s="245" t="s">
        <v>182</v>
      </c>
      <c r="G123" s="243"/>
      <c r="H123" s="244" t="s">
        <v>19</v>
      </c>
      <c r="I123" s="246"/>
      <c r="J123" s="243"/>
      <c r="K123" s="243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156</v>
      </c>
      <c r="AU123" s="251" t="s">
        <v>85</v>
      </c>
      <c r="AV123" s="13" t="s">
        <v>83</v>
      </c>
      <c r="AW123" s="13" t="s">
        <v>37</v>
      </c>
      <c r="AX123" s="13" t="s">
        <v>75</v>
      </c>
      <c r="AY123" s="251" t="s">
        <v>112</v>
      </c>
    </row>
    <row r="124" s="14" customFormat="1">
      <c r="A124" s="14"/>
      <c r="B124" s="252"/>
      <c r="C124" s="253"/>
      <c r="D124" s="238" t="s">
        <v>156</v>
      </c>
      <c r="E124" s="254" t="s">
        <v>19</v>
      </c>
      <c r="F124" s="255" t="s">
        <v>203</v>
      </c>
      <c r="G124" s="253"/>
      <c r="H124" s="256">
        <v>120.95999999999999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2" t="s">
        <v>156</v>
      </c>
      <c r="AU124" s="262" t="s">
        <v>85</v>
      </c>
      <c r="AV124" s="14" t="s">
        <v>85</v>
      </c>
      <c r="AW124" s="14" t="s">
        <v>37</v>
      </c>
      <c r="AX124" s="14" t="s">
        <v>75</v>
      </c>
      <c r="AY124" s="262" t="s">
        <v>112</v>
      </c>
    </row>
    <row r="125" s="14" customFormat="1">
      <c r="A125" s="14"/>
      <c r="B125" s="252"/>
      <c r="C125" s="253"/>
      <c r="D125" s="238" t="s">
        <v>156</v>
      </c>
      <c r="E125" s="254" t="s">
        <v>19</v>
      </c>
      <c r="F125" s="255" t="s">
        <v>204</v>
      </c>
      <c r="G125" s="253"/>
      <c r="H125" s="256">
        <v>69.120000000000005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2" t="s">
        <v>156</v>
      </c>
      <c r="AU125" s="262" t="s">
        <v>85</v>
      </c>
      <c r="AV125" s="14" t="s">
        <v>85</v>
      </c>
      <c r="AW125" s="14" t="s">
        <v>37</v>
      </c>
      <c r="AX125" s="14" t="s">
        <v>75</v>
      </c>
      <c r="AY125" s="262" t="s">
        <v>112</v>
      </c>
    </row>
    <row r="126" s="15" customFormat="1">
      <c r="A126" s="15"/>
      <c r="B126" s="263"/>
      <c r="C126" s="264"/>
      <c r="D126" s="238" t="s">
        <v>156</v>
      </c>
      <c r="E126" s="265" t="s">
        <v>19</v>
      </c>
      <c r="F126" s="266" t="s">
        <v>205</v>
      </c>
      <c r="G126" s="264"/>
      <c r="H126" s="267">
        <v>190.07999999999998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3" t="s">
        <v>156</v>
      </c>
      <c r="AU126" s="273" t="s">
        <v>85</v>
      </c>
      <c r="AV126" s="15" t="s">
        <v>122</v>
      </c>
      <c r="AW126" s="15" t="s">
        <v>37</v>
      </c>
      <c r="AX126" s="15" t="s">
        <v>75</v>
      </c>
      <c r="AY126" s="273" t="s">
        <v>112</v>
      </c>
    </row>
    <row r="127" s="13" customFormat="1">
      <c r="A127" s="13"/>
      <c r="B127" s="242"/>
      <c r="C127" s="243"/>
      <c r="D127" s="238" t="s">
        <v>156</v>
      </c>
      <c r="E127" s="244" t="s">
        <v>19</v>
      </c>
      <c r="F127" s="245" t="s">
        <v>206</v>
      </c>
      <c r="G127" s="243"/>
      <c r="H127" s="244" t="s">
        <v>19</v>
      </c>
      <c r="I127" s="246"/>
      <c r="J127" s="243"/>
      <c r="K127" s="243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156</v>
      </c>
      <c r="AU127" s="251" t="s">
        <v>85</v>
      </c>
      <c r="AV127" s="13" t="s">
        <v>83</v>
      </c>
      <c r="AW127" s="13" t="s">
        <v>37</v>
      </c>
      <c r="AX127" s="13" t="s">
        <v>75</v>
      </c>
      <c r="AY127" s="251" t="s">
        <v>112</v>
      </c>
    </row>
    <row r="128" s="14" customFormat="1">
      <c r="A128" s="14"/>
      <c r="B128" s="252"/>
      <c r="C128" s="253"/>
      <c r="D128" s="238" t="s">
        <v>156</v>
      </c>
      <c r="E128" s="254" t="s">
        <v>19</v>
      </c>
      <c r="F128" s="255" t="s">
        <v>207</v>
      </c>
      <c r="G128" s="253"/>
      <c r="H128" s="256">
        <v>104.40000000000001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156</v>
      </c>
      <c r="AU128" s="262" t="s">
        <v>85</v>
      </c>
      <c r="AV128" s="14" t="s">
        <v>85</v>
      </c>
      <c r="AW128" s="14" t="s">
        <v>37</v>
      </c>
      <c r="AX128" s="14" t="s">
        <v>75</v>
      </c>
      <c r="AY128" s="262" t="s">
        <v>112</v>
      </c>
    </row>
    <row r="129" s="15" customFormat="1">
      <c r="A129" s="15"/>
      <c r="B129" s="263"/>
      <c r="C129" s="264"/>
      <c r="D129" s="238" t="s">
        <v>156</v>
      </c>
      <c r="E129" s="265" t="s">
        <v>19</v>
      </c>
      <c r="F129" s="266" t="s">
        <v>205</v>
      </c>
      <c r="G129" s="264"/>
      <c r="H129" s="267">
        <v>104.40000000000001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3" t="s">
        <v>156</v>
      </c>
      <c r="AU129" s="273" t="s">
        <v>85</v>
      </c>
      <c r="AV129" s="15" t="s">
        <v>122</v>
      </c>
      <c r="AW129" s="15" t="s">
        <v>37</v>
      </c>
      <c r="AX129" s="15" t="s">
        <v>75</v>
      </c>
      <c r="AY129" s="273" t="s">
        <v>112</v>
      </c>
    </row>
    <row r="130" s="16" customFormat="1">
      <c r="A130" s="16"/>
      <c r="B130" s="274"/>
      <c r="C130" s="275"/>
      <c r="D130" s="238" t="s">
        <v>156</v>
      </c>
      <c r="E130" s="276" t="s">
        <v>19</v>
      </c>
      <c r="F130" s="277" t="s">
        <v>208</v>
      </c>
      <c r="G130" s="275"/>
      <c r="H130" s="278">
        <v>294.48000000000002</v>
      </c>
      <c r="I130" s="279"/>
      <c r="J130" s="275"/>
      <c r="K130" s="275"/>
      <c r="L130" s="280"/>
      <c r="M130" s="281"/>
      <c r="N130" s="282"/>
      <c r="O130" s="282"/>
      <c r="P130" s="282"/>
      <c r="Q130" s="282"/>
      <c r="R130" s="282"/>
      <c r="S130" s="282"/>
      <c r="T130" s="283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4" t="s">
        <v>156</v>
      </c>
      <c r="AU130" s="284" t="s">
        <v>85</v>
      </c>
      <c r="AV130" s="16" t="s">
        <v>117</v>
      </c>
      <c r="AW130" s="16" t="s">
        <v>37</v>
      </c>
      <c r="AX130" s="16" t="s">
        <v>83</v>
      </c>
      <c r="AY130" s="284" t="s">
        <v>112</v>
      </c>
    </row>
    <row r="131" s="2" customFormat="1" ht="21.75" customHeight="1">
      <c r="A131" s="40"/>
      <c r="B131" s="41"/>
      <c r="C131" s="211" t="s">
        <v>209</v>
      </c>
      <c r="D131" s="211" t="s">
        <v>113</v>
      </c>
      <c r="E131" s="212" t="s">
        <v>210</v>
      </c>
      <c r="F131" s="213" t="s">
        <v>211</v>
      </c>
      <c r="G131" s="214" t="s">
        <v>199</v>
      </c>
      <c r="H131" s="215">
        <v>294.48000000000002</v>
      </c>
      <c r="I131" s="216"/>
      <c r="J131" s="217">
        <f>ROUND(I131*H131,2)</f>
        <v>0</v>
      </c>
      <c r="K131" s="213" t="s">
        <v>200</v>
      </c>
      <c r="L131" s="46"/>
      <c r="M131" s="218" t="s">
        <v>19</v>
      </c>
      <c r="N131" s="219" t="s">
        <v>46</v>
      </c>
      <c r="O131" s="86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2" t="s">
        <v>117</v>
      </c>
      <c r="AT131" s="222" t="s">
        <v>113</v>
      </c>
      <c r="AU131" s="222" t="s">
        <v>85</v>
      </c>
      <c r="AY131" s="19" t="s">
        <v>112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9" t="s">
        <v>83</v>
      </c>
      <c r="BK131" s="223">
        <f>ROUND(I131*H131,2)</f>
        <v>0</v>
      </c>
      <c r="BL131" s="19" t="s">
        <v>117</v>
      </c>
      <c r="BM131" s="222" t="s">
        <v>212</v>
      </c>
    </row>
    <row r="132" s="2" customFormat="1">
      <c r="A132" s="40"/>
      <c r="B132" s="41"/>
      <c r="C132" s="42"/>
      <c r="D132" s="238" t="s">
        <v>154</v>
      </c>
      <c r="E132" s="42"/>
      <c r="F132" s="239" t="s">
        <v>202</v>
      </c>
      <c r="G132" s="42"/>
      <c r="H132" s="42"/>
      <c r="I132" s="138"/>
      <c r="J132" s="42"/>
      <c r="K132" s="42"/>
      <c r="L132" s="46"/>
      <c r="M132" s="240"/>
      <c r="N132" s="24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14" customFormat="1">
      <c r="A133" s="14"/>
      <c r="B133" s="252"/>
      <c r="C133" s="253"/>
      <c r="D133" s="238" t="s">
        <v>156</v>
      </c>
      <c r="E133" s="254" t="s">
        <v>19</v>
      </c>
      <c r="F133" s="255" t="s">
        <v>213</v>
      </c>
      <c r="G133" s="253"/>
      <c r="H133" s="256">
        <v>294.48000000000002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156</v>
      </c>
      <c r="AU133" s="262" t="s">
        <v>85</v>
      </c>
      <c r="AV133" s="14" t="s">
        <v>85</v>
      </c>
      <c r="AW133" s="14" t="s">
        <v>37</v>
      </c>
      <c r="AX133" s="14" t="s">
        <v>83</v>
      </c>
      <c r="AY133" s="262" t="s">
        <v>112</v>
      </c>
    </row>
    <row r="134" s="2" customFormat="1" ht="21.75" customHeight="1">
      <c r="A134" s="40"/>
      <c r="B134" s="41"/>
      <c r="C134" s="211" t="s">
        <v>214</v>
      </c>
      <c r="D134" s="211" t="s">
        <v>113</v>
      </c>
      <c r="E134" s="212" t="s">
        <v>215</v>
      </c>
      <c r="F134" s="213" t="s">
        <v>216</v>
      </c>
      <c r="G134" s="214" t="s">
        <v>199</v>
      </c>
      <c r="H134" s="215">
        <v>294.48000000000002</v>
      </c>
      <c r="I134" s="216"/>
      <c r="J134" s="217">
        <f>ROUND(I134*H134,2)</f>
        <v>0</v>
      </c>
      <c r="K134" s="213" t="s">
        <v>200</v>
      </c>
      <c r="L134" s="46"/>
      <c r="M134" s="218" t="s">
        <v>19</v>
      </c>
      <c r="N134" s="219" t="s">
        <v>46</v>
      </c>
      <c r="O134" s="86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2" t="s">
        <v>117</v>
      </c>
      <c r="AT134" s="222" t="s">
        <v>113</v>
      </c>
      <c r="AU134" s="222" t="s">
        <v>85</v>
      </c>
      <c r="AY134" s="19" t="s">
        <v>112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9" t="s">
        <v>83</v>
      </c>
      <c r="BK134" s="223">
        <f>ROUND(I134*H134,2)</f>
        <v>0</v>
      </c>
      <c r="BL134" s="19" t="s">
        <v>117</v>
      </c>
      <c r="BM134" s="222" t="s">
        <v>217</v>
      </c>
    </row>
    <row r="135" s="2" customFormat="1">
      <c r="A135" s="40"/>
      <c r="B135" s="41"/>
      <c r="C135" s="42"/>
      <c r="D135" s="238" t="s">
        <v>154</v>
      </c>
      <c r="E135" s="42"/>
      <c r="F135" s="239" t="s">
        <v>218</v>
      </c>
      <c r="G135" s="42"/>
      <c r="H135" s="42"/>
      <c r="I135" s="138"/>
      <c r="J135" s="42"/>
      <c r="K135" s="42"/>
      <c r="L135" s="46"/>
      <c r="M135" s="240"/>
      <c r="N135" s="24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14" customFormat="1">
      <c r="A136" s="14"/>
      <c r="B136" s="252"/>
      <c r="C136" s="253"/>
      <c r="D136" s="238" t="s">
        <v>156</v>
      </c>
      <c r="E136" s="254" t="s">
        <v>19</v>
      </c>
      <c r="F136" s="255" t="s">
        <v>213</v>
      </c>
      <c r="G136" s="253"/>
      <c r="H136" s="256">
        <v>294.48000000000002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156</v>
      </c>
      <c r="AU136" s="262" t="s">
        <v>85</v>
      </c>
      <c r="AV136" s="14" t="s">
        <v>85</v>
      </c>
      <c r="AW136" s="14" t="s">
        <v>37</v>
      </c>
      <c r="AX136" s="14" t="s">
        <v>83</v>
      </c>
      <c r="AY136" s="262" t="s">
        <v>112</v>
      </c>
    </row>
    <row r="137" s="2" customFormat="1" ht="33" customHeight="1">
      <c r="A137" s="40"/>
      <c r="B137" s="41"/>
      <c r="C137" s="211" t="s">
        <v>219</v>
      </c>
      <c r="D137" s="211" t="s">
        <v>113</v>
      </c>
      <c r="E137" s="212" t="s">
        <v>220</v>
      </c>
      <c r="F137" s="213" t="s">
        <v>221</v>
      </c>
      <c r="G137" s="214" t="s">
        <v>199</v>
      </c>
      <c r="H137" s="215">
        <v>1177.9200000000001</v>
      </c>
      <c r="I137" s="216"/>
      <c r="J137" s="217">
        <f>ROUND(I137*H137,2)</f>
        <v>0</v>
      </c>
      <c r="K137" s="213" t="s">
        <v>200</v>
      </c>
      <c r="L137" s="46"/>
      <c r="M137" s="218" t="s">
        <v>19</v>
      </c>
      <c r="N137" s="219" t="s">
        <v>46</v>
      </c>
      <c r="O137" s="86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2" t="s">
        <v>117</v>
      </c>
      <c r="AT137" s="222" t="s">
        <v>113</v>
      </c>
      <c r="AU137" s="222" t="s">
        <v>85</v>
      </c>
      <c r="AY137" s="19" t="s">
        <v>112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9" t="s">
        <v>83</v>
      </c>
      <c r="BK137" s="223">
        <f>ROUND(I137*H137,2)</f>
        <v>0</v>
      </c>
      <c r="BL137" s="19" t="s">
        <v>117</v>
      </c>
      <c r="BM137" s="222" t="s">
        <v>222</v>
      </c>
    </row>
    <row r="138" s="2" customFormat="1">
      <c r="A138" s="40"/>
      <c r="B138" s="41"/>
      <c r="C138" s="42"/>
      <c r="D138" s="238" t="s">
        <v>154</v>
      </c>
      <c r="E138" s="42"/>
      <c r="F138" s="239" t="s">
        <v>218</v>
      </c>
      <c r="G138" s="42"/>
      <c r="H138" s="42"/>
      <c r="I138" s="138"/>
      <c r="J138" s="42"/>
      <c r="K138" s="42"/>
      <c r="L138" s="46"/>
      <c r="M138" s="240"/>
      <c r="N138" s="24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14" customFormat="1">
      <c r="A139" s="14"/>
      <c r="B139" s="252"/>
      <c r="C139" s="253"/>
      <c r="D139" s="238" t="s">
        <v>156</v>
      </c>
      <c r="E139" s="254" t="s">
        <v>19</v>
      </c>
      <c r="F139" s="255" t="s">
        <v>223</v>
      </c>
      <c r="G139" s="253"/>
      <c r="H139" s="256">
        <v>1177.9200000000001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156</v>
      </c>
      <c r="AU139" s="262" t="s">
        <v>85</v>
      </c>
      <c r="AV139" s="14" t="s">
        <v>85</v>
      </c>
      <c r="AW139" s="14" t="s">
        <v>37</v>
      </c>
      <c r="AX139" s="14" t="s">
        <v>75</v>
      </c>
      <c r="AY139" s="262" t="s">
        <v>112</v>
      </c>
    </row>
    <row r="140" s="16" customFormat="1">
      <c r="A140" s="16"/>
      <c r="B140" s="274"/>
      <c r="C140" s="275"/>
      <c r="D140" s="238" t="s">
        <v>156</v>
      </c>
      <c r="E140" s="276" t="s">
        <v>19</v>
      </c>
      <c r="F140" s="277" t="s">
        <v>208</v>
      </c>
      <c r="G140" s="275"/>
      <c r="H140" s="278">
        <v>1177.9200000000001</v>
      </c>
      <c r="I140" s="279"/>
      <c r="J140" s="275"/>
      <c r="K140" s="275"/>
      <c r="L140" s="280"/>
      <c r="M140" s="281"/>
      <c r="N140" s="282"/>
      <c r="O140" s="282"/>
      <c r="P140" s="282"/>
      <c r="Q140" s="282"/>
      <c r="R140" s="282"/>
      <c r="S140" s="282"/>
      <c r="T140" s="283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4" t="s">
        <v>156</v>
      </c>
      <c r="AU140" s="284" t="s">
        <v>85</v>
      </c>
      <c r="AV140" s="16" t="s">
        <v>117</v>
      </c>
      <c r="AW140" s="16" t="s">
        <v>37</v>
      </c>
      <c r="AX140" s="16" t="s">
        <v>83</v>
      </c>
      <c r="AY140" s="284" t="s">
        <v>112</v>
      </c>
    </row>
    <row r="141" s="2" customFormat="1" ht="21.75" customHeight="1">
      <c r="A141" s="40"/>
      <c r="B141" s="41"/>
      <c r="C141" s="211" t="s">
        <v>224</v>
      </c>
      <c r="D141" s="211" t="s">
        <v>113</v>
      </c>
      <c r="E141" s="212" t="s">
        <v>225</v>
      </c>
      <c r="F141" s="213" t="s">
        <v>226</v>
      </c>
      <c r="G141" s="214" t="s">
        <v>199</v>
      </c>
      <c r="H141" s="215">
        <v>294.48000000000002</v>
      </c>
      <c r="I141" s="216"/>
      <c r="J141" s="217">
        <f>ROUND(I141*H141,2)</f>
        <v>0</v>
      </c>
      <c r="K141" s="213" t="s">
        <v>152</v>
      </c>
      <c r="L141" s="46"/>
      <c r="M141" s="218" t="s">
        <v>19</v>
      </c>
      <c r="N141" s="219" t="s">
        <v>46</v>
      </c>
      <c r="O141" s="86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2" t="s">
        <v>117</v>
      </c>
      <c r="AT141" s="222" t="s">
        <v>113</v>
      </c>
      <c r="AU141" s="222" t="s">
        <v>85</v>
      </c>
      <c r="AY141" s="19" t="s">
        <v>112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9" t="s">
        <v>83</v>
      </c>
      <c r="BK141" s="223">
        <f>ROUND(I141*H141,2)</f>
        <v>0</v>
      </c>
      <c r="BL141" s="19" t="s">
        <v>117</v>
      </c>
      <c r="BM141" s="222" t="s">
        <v>227</v>
      </c>
    </row>
    <row r="142" s="2" customFormat="1">
      <c r="A142" s="40"/>
      <c r="B142" s="41"/>
      <c r="C142" s="42"/>
      <c r="D142" s="238" t="s">
        <v>154</v>
      </c>
      <c r="E142" s="42"/>
      <c r="F142" s="239" t="s">
        <v>228</v>
      </c>
      <c r="G142" s="42"/>
      <c r="H142" s="42"/>
      <c r="I142" s="138"/>
      <c r="J142" s="42"/>
      <c r="K142" s="42"/>
      <c r="L142" s="46"/>
      <c r="M142" s="240"/>
      <c r="N142" s="24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154</v>
      </c>
      <c r="AU142" s="19" t="s">
        <v>85</v>
      </c>
    </row>
    <row r="143" s="14" customFormat="1">
      <c r="A143" s="14"/>
      <c r="B143" s="252"/>
      <c r="C143" s="253"/>
      <c r="D143" s="238" t="s">
        <v>156</v>
      </c>
      <c r="E143" s="254" t="s">
        <v>19</v>
      </c>
      <c r="F143" s="255" t="s">
        <v>213</v>
      </c>
      <c r="G143" s="253"/>
      <c r="H143" s="256">
        <v>294.48000000000002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156</v>
      </c>
      <c r="AU143" s="262" t="s">
        <v>85</v>
      </c>
      <c r="AV143" s="14" t="s">
        <v>85</v>
      </c>
      <c r="AW143" s="14" t="s">
        <v>37</v>
      </c>
      <c r="AX143" s="14" t="s">
        <v>83</v>
      </c>
      <c r="AY143" s="262" t="s">
        <v>112</v>
      </c>
    </row>
    <row r="144" s="2" customFormat="1" ht="21.75" customHeight="1">
      <c r="A144" s="40"/>
      <c r="B144" s="41"/>
      <c r="C144" s="211" t="s">
        <v>229</v>
      </c>
      <c r="D144" s="211" t="s">
        <v>113</v>
      </c>
      <c r="E144" s="212" t="s">
        <v>230</v>
      </c>
      <c r="F144" s="213" t="s">
        <v>231</v>
      </c>
      <c r="G144" s="214" t="s">
        <v>232</v>
      </c>
      <c r="H144" s="215">
        <v>530.06399999999996</v>
      </c>
      <c r="I144" s="216"/>
      <c r="J144" s="217">
        <f>ROUND(I144*H144,2)</f>
        <v>0</v>
      </c>
      <c r="K144" s="213" t="s">
        <v>200</v>
      </c>
      <c r="L144" s="46"/>
      <c r="M144" s="218" t="s">
        <v>19</v>
      </c>
      <c r="N144" s="219" t="s">
        <v>46</v>
      </c>
      <c r="O144" s="86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2" t="s">
        <v>117</v>
      </c>
      <c r="AT144" s="222" t="s">
        <v>113</v>
      </c>
      <c r="AU144" s="222" t="s">
        <v>85</v>
      </c>
      <c r="AY144" s="19" t="s">
        <v>112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9" t="s">
        <v>83</v>
      </c>
      <c r="BK144" s="223">
        <f>ROUND(I144*H144,2)</f>
        <v>0</v>
      </c>
      <c r="BL144" s="19" t="s">
        <v>117</v>
      </c>
      <c r="BM144" s="222" t="s">
        <v>233</v>
      </c>
    </row>
    <row r="145" s="2" customFormat="1">
      <c r="A145" s="40"/>
      <c r="B145" s="41"/>
      <c r="C145" s="42"/>
      <c r="D145" s="238" t="s">
        <v>154</v>
      </c>
      <c r="E145" s="42"/>
      <c r="F145" s="239" t="s">
        <v>234</v>
      </c>
      <c r="G145" s="42"/>
      <c r="H145" s="42"/>
      <c r="I145" s="138"/>
      <c r="J145" s="42"/>
      <c r="K145" s="42"/>
      <c r="L145" s="46"/>
      <c r="M145" s="240"/>
      <c r="N145" s="24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154</v>
      </c>
      <c r="AU145" s="19" t="s">
        <v>85</v>
      </c>
    </row>
    <row r="146" s="14" customFormat="1">
      <c r="A146" s="14"/>
      <c r="B146" s="252"/>
      <c r="C146" s="253"/>
      <c r="D146" s="238" t="s">
        <v>156</v>
      </c>
      <c r="E146" s="254" t="s">
        <v>19</v>
      </c>
      <c r="F146" s="255" t="s">
        <v>235</v>
      </c>
      <c r="G146" s="253"/>
      <c r="H146" s="256">
        <v>530.06399999999996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156</v>
      </c>
      <c r="AU146" s="262" t="s">
        <v>85</v>
      </c>
      <c r="AV146" s="14" t="s">
        <v>85</v>
      </c>
      <c r="AW146" s="14" t="s">
        <v>37</v>
      </c>
      <c r="AX146" s="14" t="s">
        <v>83</v>
      </c>
      <c r="AY146" s="262" t="s">
        <v>112</v>
      </c>
    </row>
    <row r="147" s="2" customFormat="1" ht="21.75" customHeight="1">
      <c r="A147" s="40"/>
      <c r="B147" s="41"/>
      <c r="C147" s="211" t="s">
        <v>8</v>
      </c>
      <c r="D147" s="211" t="s">
        <v>113</v>
      </c>
      <c r="E147" s="212" t="s">
        <v>236</v>
      </c>
      <c r="F147" s="213" t="s">
        <v>237</v>
      </c>
      <c r="G147" s="214" t="s">
        <v>151</v>
      </c>
      <c r="H147" s="215">
        <v>136</v>
      </c>
      <c r="I147" s="216"/>
      <c r="J147" s="217">
        <f>ROUND(I147*H147,2)</f>
        <v>0</v>
      </c>
      <c r="K147" s="213" t="s">
        <v>19</v>
      </c>
      <c r="L147" s="46"/>
      <c r="M147" s="218" t="s">
        <v>19</v>
      </c>
      <c r="N147" s="219" t="s">
        <v>46</v>
      </c>
      <c r="O147" s="86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2" t="s">
        <v>117</v>
      </c>
      <c r="AT147" s="222" t="s">
        <v>113</v>
      </c>
      <c r="AU147" s="222" t="s">
        <v>85</v>
      </c>
      <c r="AY147" s="19" t="s">
        <v>112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9" t="s">
        <v>83</v>
      </c>
      <c r="BK147" s="223">
        <f>ROUND(I147*H147,2)</f>
        <v>0</v>
      </c>
      <c r="BL147" s="19" t="s">
        <v>117</v>
      </c>
      <c r="BM147" s="222" t="s">
        <v>238</v>
      </c>
    </row>
    <row r="148" s="2" customFormat="1">
      <c r="A148" s="40"/>
      <c r="B148" s="41"/>
      <c r="C148" s="42"/>
      <c r="D148" s="238" t="s">
        <v>154</v>
      </c>
      <c r="E148" s="42"/>
      <c r="F148" s="239" t="s">
        <v>239</v>
      </c>
      <c r="G148" s="42"/>
      <c r="H148" s="42"/>
      <c r="I148" s="138"/>
      <c r="J148" s="42"/>
      <c r="K148" s="42"/>
      <c r="L148" s="46"/>
      <c r="M148" s="240"/>
      <c r="N148" s="24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154</v>
      </c>
      <c r="AU148" s="19" t="s">
        <v>85</v>
      </c>
    </row>
    <row r="149" s="13" customFormat="1">
      <c r="A149" s="13"/>
      <c r="B149" s="242"/>
      <c r="C149" s="243"/>
      <c r="D149" s="238" t="s">
        <v>156</v>
      </c>
      <c r="E149" s="244" t="s">
        <v>19</v>
      </c>
      <c r="F149" s="245" t="s">
        <v>167</v>
      </c>
      <c r="G149" s="243"/>
      <c r="H149" s="244" t="s">
        <v>19</v>
      </c>
      <c r="I149" s="246"/>
      <c r="J149" s="243"/>
      <c r="K149" s="243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156</v>
      </c>
      <c r="AU149" s="251" t="s">
        <v>85</v>
      </c>
      <c r="AV149" s="13" t="s">
        <v>83</v>
      </c>
      <c r="AW149" s="13" t="s">
        <v>37</v>
      </c>
      <c r="AX149" s="13" t="s">
        <v>75</v>
      </c>
      <c r="AY149" s="251" t="s">
        <v>112</v>
      </c>
    </row>
    <row r="150" s="14" customFormat="1">
      <c r="A150" s="14"/>
      <c r="B150" s="252"/>
      <c r="C150" s="253"/>
      <c r="D150" s="238" t="s">
        <v>156</v>
      </c>
      <c r="E150" s="254" t="s">
        <v>19</v>
      </c>
      <c r="F150" s="255" t="s">
        <v>240</v>
      </c>
      <c r="G150" s="253"/>
      <c r="H150" s="256">
        <v>136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156</v>
      </c>
      <c r="AU150" s="262" t="s">
        <v>85</v>
      </c>
      <c r="AV150" s="14" t="s">
        <v>85</v>
      </c>
      <c r="AW150" s="14" t="s">
        <v>37</v>
      </c>
      <c r="AX150" s="14" t="s">
        <v>83</v>
      </c>
      <c r="AY150" s="262" t="s">
        <v>112</v>
      </c>
    </row>
    <row r="151" s="2" customFormat="1" ht="16.5" customHeight="1">
      <c r="A151" s="40"/>
      <c r="B151" s="41"/>
      <c r="C151" s="285" t="s">
        <v>241</v>
      </c>
      <c r="D151" s="285" t="s">
        <v>242</v>
      </c>
      <c r="E151" s="286" t="s">
        <v>243</v>
      </c>
      <c r="F151" s="287" t="s">
        <v>244</v>
      </c>
      <c r="G151" s="288" t="s">
        <v>245</v>
      </c>
      <c r="H151" s="289">
        <v>6.7999999999999998</v>
      </c>
      <c r="I151" s="290"/>
      <c r="J151" s="291">
        <f>ROUND(I151*H151,2)</f>
        <v>0</v>
      </c>
      <c r="K151" s="287" t="s">
        <v>19</v>
      </c>
      <c r="L151" s="292"/>
      <c r="M151" s="293" t="s">
        <v>19</v>
      </c>
      <c r="N151" s="294" t="s">
        <v>46</v>
      </c>
      <c r="O151" s="86"/>
      <c r="P151" s="220">
        <f>O151*H151</f>
        <v>0</v>
      </c>
      <c r="Q151" s="220">
        <v>0.001</v>
      </c>
      <c r="R151" s="220">
        <f>Q151*H151</f>
        <v>0.0067999999999999996</v>
      </c>
      <c r="S151" s="220">
        <v>0</v>
      </c>
      <c r="T151" s="221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2" t="s">
        <v>191</v>
      </c>
      <c r="AT151" s="222" t="s">
        <v>242</v>
      </c>
      <c r="AU151" s="222" t="s">
        <v>85</v>
      </c>
      <c r="AY151" s="19" t="s">
        <v>112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9" t="s">
        <v>83</v>
      </c>
      <c r="BK151" s="223">
        <f>ROUND(I151*H151,2)</f>
        <v>0</v>
      </c>
      <c r="BL151" s="19" t="s">
        <v>117</v>
      </c>
      <c r="BM151" s="222" t="s">
        <v>246</v>
      </c>
    </row>
    <row r="152" s="14" customFormat="1">
      <c r="A152" s="14"/>
      <c r="B152" s="252"/>
      <c r="C152" s="253"/>
      <c r="D152" s="238" t="s">
        <v>156</v>
      </c>
      <c r="E152" s="254" t="s">
        <v>19</v>
      </c>
      <c r="F152" s="255" t="s">
        <v>247</v>
      </c>
      <c r="G152" s="253"/>
      <c r="H152" s="256">
        <v>6.7999999999999998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156</v>
      </c>
      <c r="AU152" s="262" t="s">
        <v>85</v>
      </c>
      <c r="AV152" s="14" t="s">
        <v>85</v>
      </c>
      <c r="AW152" s="14" t="s">
        <v>37</v>
      </c>
      <c r="AX152" s="14" t="s">
        <v>83</v>
      </c>
      <c r="AY152" s="262" t="s">
        <v>112</v>
      </c>
    </row>
    <row r="153" s="2" customFormat="1" ht="21.75" customHeight="1">
      <c r="A153" s="40"/>
      <c r="B153" s="41"/>
      <c r="C153" s="211" t="s">
        <v>248</v>
      </c>
      <c r="D153" s="211" t="s">
        <v>113</v>
      </c>
      <c r="E153" s="212" t="s">
        <v>249</v>
      </c>
      <c r="F153" s="213" t="s">
        <v>250</v>
      </c>
      <c r="G153" s="214" t="s">
        <v>151</v>
      </c>
      <c r="H153" s="215">
        <v>136</v>
      </c>
      <c r="I153" s="216"/>
      <c r="J153" s="217">
        <f>ROUND(I153*H153,2)</f>
        <v>0</v>
      </c>
      <c r="K153" s="213" t="s">
        <v>19</v>
      </c>
      <c r="L153" s="46"/>
      <c r="M153" s="218" t="s">
        <v>19</v>
      </c>
      <c r="N153" s="219" t="s">
        <v>46</v>
      </c>
      <c r="O153" s="86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2" t="s">
        <v>117</v>
      </c>
      <c r="AT153" s="222" t="s">
        <v>113</v>
      </c>
      <c r="AU153" s="222" t="s">
        <v>85</v>
      </c>
      <c r="AY153" s="19" t="s">
        <v>112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9" t="s">
        <v>83</v>
      </c>
      <c r="BK153" s="223">
        <f>ROUND(I153*H153,2)</f>
        <v>0</v>
      </c>
      <c r="BL153" s="19" t="s">
        <v>117</v>
      </c>
      <c r="BM153" s="222" t="s">
        <v>251</v>
      </c>
    </row>
    <row r="154" s="2" customFormat="1">
      <c r="A154" s="40"/>
      <c r="B154" s="41"/>
      <c r="C154" s="42"/>
      <c r="D154" s="238" t="s">
        <v>154</v>
      </c>
      <c r="E154" s="42"/>
      <c r="F154" s="239" t="s">
        <v>252</v>
      </c>
      <c r="G154" s="42"/>
      <c r="H154" s="42"/>
      <c r="I154" s="138"/>
      <c r="J154" s="42"/>
      <c r="K154" s="42"/>
      <c r="L154" s="46"/>
      <c r="M154" s="240"/>
      <c r="N154" s="24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 ht="16.5" customHeight="1">
      <c r="A155" s="40"/>
      <c r="B155" s="41"/>
      <c r="C155" s="285" t="s">
        <v>253</v>
      </c>
      <c r="D155" s="285" t="s">
        <v>242</v>
      </c>
      <c r="E155" s="286" t="s">
        <v>254</v>
      </c>
      <c r="F155" s="287" t="s">
        <v>255</v>
      </c>
      <c r="G155" s="288" t="s">
        <v>232</v>
      </c>
      <c r="H155" s="289">
        <v>48.960000000000001</v>
      </c>
      <c r="I155" s="290"/>
      <c r="J155" s="291">
        <f>ROUND(I155*H155,2)</f>
        <v>0</v>
      </c>
      <c r="K155" s="287" t="s">
        <v>19</v>
      </c>
      <c r="L155" s="292"/>
      <c r="M155" s="293" t="s">
        <v>19</v>
      </c>
      <c r="N155" s="294" t="s">
        <v>46</v>
      </c>
      <c r="O155" s="86"/>
      <c r="P155" s="220">
        <f>O155*H155</f>
        <v>0</v>
      </c>
      <c r="Q155" s="220">
        <v>1</v>
      </c>
      <c r="R155" s="220">
        <f>Q155*H155</f>
        <v>48.960000000000001</v>
      </c>
      <c r="S155" s="220">
        <v>0</v>
      </c>
      <c r="T155" s="22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2" t="s">
        <v>191</v>
      </c>
      <c r="AT155" s="222" t="s">
        <v>242</v>
      </c>
      <c r="AU155" s="222" t="s">
        <v>85</v>
      </c>
      <c r="AY155" s="19" t="s">
        <v>112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9" t="s">
        <v>83</v>
      </c>
      <c r="BK155" s="223">
        <f>ROUND(I155*H155,2)</f>
        <v>0</v>
      </c>
      <c r="BL155" s="19" t="s">
        <v>117</v>
      </c>
      <c r="BM155" s="222" t="s">
        <v>256</v>
      </c>
    </row>
    <row r="156" s="14" customFormat="1">
      <c r="A156" s="14"/>
      <c r="B156" s="252"/>
      <c r="C156" s="253"/>
      <c r="D156" s="238" t="s">
        <v>156</v>
      </c>
      <c r="E156" s="254" t="s">
        <v>19</v>
      </c>
      <c r="F156" s="255" t="s">
        <v>257</v>
      </c>
      <c r="G156" s="253"/>
      <c r="H156" s="256">
        <v>48.960000000000001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156</v>
      </c>
      <c r="AU156" s="262" t="s">
        <v>85</v>
      </c>
      <c r="AV156" s="14" t="s">
        <v>85</v>
      </c>
      <c r="AW156" s="14" t="s">
        <v>37</v>
      </c>
      <c r="AX156" s="14" t="s">
        <v>83</v>
      </c>
      <c r="AY156" s="262" t="s">
        <v>112</v>
      </c>
    </row>
    <row r="157" s="2" customFormat="1" ht="16.5" customHeight="1">
      <c r="A157" s="40"/>
      <c r="B157" s="41"/>
      <c r="C157" s="211" t="s">
        <v>258</v>
      </c>
      <c r="D157" s="211" t="s">
        <v>113</v>
      </c>
      <c r="E157" s="212" t="s">
        <v>259</v>
      </c>
      <c r="F157" s="213" t="s">
        <v>260</v>
      </c>
      <c r="G157" s="214" t="s">
        <v>151</v>
      </c>
      <c r="H157" s="215">
        <v>696</v>
      </c>
      <c r="I157" s="216"/>
      <c r="J157" s="217">
        <f>ROUND(I157*H157,2)</f>
        <v>0</v>
      </c>
      <c r="K157" s="213" t="s">
        <v>200</v>
      </c>
      <c r="L157" s="46"/>
      <c r="M157" s="218" t="s">
        <v>19</v>
      </c>
      <c r="N157" s="219" t="s">
        <v>46</v>
      </c>
      <c r="O157" s="86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2" t="s">
        <v>117</v>
      </c>
      <c r="AT157" s="222" t="s">
        <v>113</v>
      </c>
      <c r="AU157" s="222" t="s">
        <v>85</v>
      </c>
      <c r="AY157" s="19" t="s">
        <v>112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9" t="s">
        <v>83</v>
      </c>
      <c r="BK157" s="223">
        <f>ROUND(I157*H157,2)</f>
        <v>0</v>
      </c>
      <c r="BL157" s="19" t="s">
        <v>117</v>
      </c>
      <c r="BM157" s="222" t="s">
        <v>261</v>
      </c>
    </row>
    <row r="158" s="2" customFormat="1">
      <c r="A158" s="40"/>
      <c r="B158" s="41"/>
      <c r="C158" s="42"/>
      <c r="D158" s="238" t="s">
        <v>154</v>
      </c>
      <c r="E158" s="42"/>
      <c r="F158" s="239" t="s">
        <v>262</v>
      </c>
      <c r="G158" s="42"/>
      <c r="H158" s="42"/>
      <c r="I158" s="138"/>
      <c r="J158" s="42"/>
      <c r="K158" s="42"/>
      <c r="L158" s="46"/>
      <c r="M158" s="240"/>
      <c r="N158" s="24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85</v>
      </c>
    </row>
    <row r="159" s="13" customFormat="1">
      <c r="A159" s="13"/>
      <c r="B159" s="242"/>
      <c r="C159" s="243"/>
      <c r="D159" s="238" t="s">
        <v>156</v>
      </c>
      <c r="E159" s="244" t="s">
        <v>19</v>
      </c>
      <c r="F159" s="245" t="s">
        <v>182</v>
      </c>
      <c r="G159" s="243"/>
      <c r="H159" s="244" t="s">
        <v>19</v>
      </c>
      <c r="I159" s="246"/>
      <c r="J159" s="243"/>
      <c r="K159" s="243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156</v>
      </c>
      <c r="AU159" s="251" t="s">
        <v>85</v>
      </c>
      <c r="AV159" s="13" t="s">
        <v>83</v>
      </c>
      <c r="AW159" s="13" t="s">
        <v>37</v>
      </c>
      <c r="AX159" s="13" t="s">
        <v>75</v>
      </c>
      <c r="AY159" s="251" t="s">
        <v>112</v>
      </c>
    </row>
    <row r="160" s="14" customFormat="1">
      <c r="A160" s="14"/>
      <c r="B160" s="252"/>
      <c r="C160" s="253"/>
      <c r="D160" s="238" t="s">
        <v>156</v>
      </c>
      <c r="E160" s="254" t="s">
        <v>19</v>
      </c>
      <c r="F160" s="255" t="s">
        <v>263</v>
      </c>
      <c r="G160" s="253"/>
      <c r="H160" s="256">
        <v>504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156</v>
      </c>
      <c r="AU160" s="262" t="s">
        <v>85</v>
      </c>
      <c r="AV160" s="14" t="s">
        <v>85</v>
      </c>
      <c r="AW160" s="14" t="s">
        <v>37</v>
      </c>
      <c r="AX160" s="14" t="s">
        <v>75</v>
      </c>
      <c r="AY160" s="262" t="s">
        <v>112</v>
      </c>
    </row>
    <row r="161" s="14" customFormat="1">
      <c r="A161" s="14"/>
      <c r="B161" s="252"/>
      <c r="C161" s="253"/>
      <c r="D161" s="238" t="s">
        <v>156</v>
      </c>
      <c r="E161" s="254" t="s">
        <v>19</v>
      </c>
      <c r="F161" s="255" t="s">
        <v>264</v>
      </c>
      <c r="G161" s="253"/>
      <c r="H161" s="256">
        <v>192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156</v>
      </c>
      <c r="AU161" s="262" t="s">
        <v>85</v>
      </c>
      <c r="AV161" s="14" t="s">
        <v>85</v>
      </c>
      <c r="AW161" s="14" t="s">
        <v>37</v>
      </c>
      <c r="AX161" s="14" t="s">
        <v>75</v>
      </c>
      <c r="AY161" s="262" t="s">
        <v>112</v>
      </c>
    </row>
    <row r="162" s="16" customFormat="1">
      <c r="A162" s="16"/>
      <c r="B162" s="274"/>
      <c r="C162" s="275"/>
      <c r="D162" s="238" t="s">
        <v>156</v>
      </c>
      <c r="E162" s="276" t="s">
        <v>19</v>
      </c>
      <c r="F162" s="277" t="s">
        <v>208</v>
      </c>
      <c r="G162" s="275"/>
      <c r="H162" s="278">
        <v>696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4" t="s">
        <v>156</v>
      </c>
      <c r="AU162" s="284" t="s">
        <v>85</v>
      </c>
      <c r="AV162" s="16" t="s">
        <v>117</v>
      </c>
      <c r="AW162" s="16" t="s">
        <v>37</v>
      </c>
      <c r="AX162" s="16" t="s">
        <v>83</v>
      </c>
      <c r="AY162" s="284" t="s">
        <v>112</v>
      </c>
    </row>
    <row r="163" s="11" customFormat="1" ht="22.8" customHeight="1">
      <c r="A163" s="11"/>
      <c r="B163" s="197"/>
      <c r="C163" s="198"/>
      <c r="D163" s="199" t="s">
        <v>74</v>
      </c>
      <c r="E163" s="236" t="s">
        <v>111</v>
      </c>
      <c r="F163" s="236" t="s">
        <v>265</v>
      </c>
      <c r="G163" s="198"/>
      <c r="H163" s="198"/>
      <c r="I163" s="201"/>
      <c r="J163" s="237">
        <f>BK163</f>
        <v>0</v>
      </c>
      <c r="K163" s="198"/>
      <c r="L163" s="203"/>
      <c r="M163" s="204"/>
      <c r="N163" s="205"/>
      <c r="O163" s="205"/>
      <c r="P163" s="206">
        <f>SUM(P164:P214)</f>
        <v>0</v>
      </c>
      <c r="Q163" s="205"/>
      <c r="R163" s="206">
        <f>SUM(R164:R214)</f>
        <v>176.53901999999999</v>
      </c>
      <c r="S163" s="205"/>
      <c r="T163" s="207">
        <f>SUM(T164:T214)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8" t="s">
        <v>83</v>
      </c>
      <c r="AT163" s="209" t="s">
        <v>74</v>
      </c>
      <c r="AU163" s="209" t="s">
        <v>83</v>
      </c>
      <c r="AY163" s="208" t="s">
        <v>112</v>
      </c>
      <c r="BK163" s="210">
        <f>SUM(BK164:BK214)</f>
        <v>0</v>
      </c>
    </row>
    <row r="164" s="2" customFormat="1" ht="16.5" customHeight="1">
      <c r="A164" s="40"/>
      <c r="B164" s="41"/>
      <c r="C164" s="211" t="s">
        <v>266</v>
      </c>
      <c r="D164" s="211" t="s">
        <v>113</v>
      </c>
      <c r="E164" s="212" t="s">
        <v>267</v>
      </c>
      <c r="F164" s="213" t="s">
        <v>268</v>
      </c>
      <c r="G164" s="214" t="s">
        <v>151</v>
      </c>
      <c r="H164" s="215">
        <v>1080</v>
      </c>
      <c r="I164" s="216"/>
      <c r="J164" s="217">
        <f>ROUND(I164*H164,2)</f>
        <v>0</v>
      </c>
      <c r="K164" s="213" t="s">
        <v>152</v>
      </c>
      <c r="L164" s="46"/>
      <c r="M164" s="218" t="s">
        <v>19</v>
      </c>
      <c r="N164" s="219" t="s">
        <v>46</v>
      </c>
      <c r="O164" s="86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2" t="s">
        <v>117</v>
      </c>
      <c r="AT164" s="222" t="s">
        <v>113</v>
      </c>
      <c r="AU164" s="222" t="s">
        <v>85</v>
      </c>
      <c r="AY164" s="19" t="s">
        <v>112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9" t="s">
        <v>83</v>
      </c>
      <c r="BK164" s="223">
        <f>ROUND(I164*H164,2)</f>
        <v>0</v>
      </c>
      <c r="BL164" s="19" t="s">
        <v>117</v>
      </c>
      <c r="BM164" s="222" t="s">
        <v>269</v>
      </c>
    </row>
    <row r="165" s="13" customFormat="1">
      <c r="A165" s="13"/>
      <c r="B165" s="242"/>
      <c r="C165" s="243"/>
      <c r="D165" s="238" t="s">
        <v>156</v>
      </c>
      <c r="E165" s="244" t="s">
        <v>19</v>
      </c>
      <c r="F165" s="245" t="s">
        <v>182</v>
      </c>
      <c r="G165" s="243"/>
      <c r="H165" s="244" t="s">
        <v>19</v>
      </c>
      <c r="I165" s="246"/>
      <c r="J165" s="243"/>
      <c r="K165" s="243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156</v>
      </c>
      <c r="AU165" s="251" t="s">
        <v>85</v>
      </c>
      <c r="AV165" s="13" t="s">
        <v>83</v>
      </c>
      <c r="AW165" s="13" t="s">
        <v>37</v>
      </c>
      <c r="AX165" s="13" t="s">
        <v>75</v>
      </c>
      <c r="AY165" s="251" t="s">
        <v>112</v>
      </c>
    </row>
    <row r="166" s="14" customFormat="1">
      <c r="A166" s="14"/>
      <c r="B166" s="252"/>
      <c r="C166" s="253"/>
      <c r="D166" s="238" t="s">
        <v>156</v>
      </c>
      <c r="E166" s="254" t="s">
        <v>19</v>
      </c>
      <c r="F166" s="255" t="s">
        <v>264</v>
      </c>
      <c r="G166" s="253"/>
      <c r="H166" s="256">
        <v>192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156</v>
      </c>
      <c r="AU166" s="262" t="s">
        <v>85</v>
      </c>
      <c r="AV166" s="14" t="s">
        <v>85</v>
      </c>
      <c r="AW166" s="14" t="s">
        <v>37</v>
      </c>
      <c r="AX166" s="14" t="s">
        <v>75</v>
      </c>
      <c r="AY166" s="262" t="s">
        <v>112</v>
      </c>
    </row>
    <row r="167" s="14" customFormat="1">
      <c r="A167" s="14"/>
      <c r="B167" s="252"/>
      <c r="C167" s="253"/>
      <c r="D167" s="238" t="s">
        <v>156</v>
      </c>
      <c r="E167" s="254" t="s">
        <v>19</v>
      </c>
      <c r="F167" s="255" t="s">
        <v>270</v>
      </c>
      <c r="G167" s="253"/>
      <c r="H167" s="256">
        <v>192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156</v>
      </c>
      <c r="AU167" s="262" t="s">
        <v>85</v>
      </c>
      <c r="AV167" s="14" t="s">
        <v>85</v>
      </c>
      <c r="AW167" s="14" t="s">
        <v>37</v>
      </c>
      <c r="AX167" s="14" t="s">
        <v>75</v>
      </c>
      <c r="AY167" s="262" t="s">
        <v>112</v>
      </c>
    </row>
    <row r="168" s="15" customFormat="1">
      <c r="A168" s="15"/>
      <c r="B168" s="263"/>
      <c r="C168" s="264"/>
      <c r="D168" s="238" t="s">
        <v>156</v>
      </c>
      <c r="E168" s="265" t="s">
        <v>19</v>
      </c>
      <c r="F168" s="266" t="s">
        <v>205</v>
      </c>
      <c r="G168" s="264"/>
      <c r="H168" s="267">
        <v>384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3" t="s">
        <v>156</v>
      </c>
      <c r="AU168" s="273" t="s">
        <v>85</v>
      </c>
      <c r="AV168" s="15" t="s">
        <v>122</v>
      </c>
      <c r="AW168" s="15" t="s">
        <v>37</v>
      </c>
      <c r="AX168" s="15" t="s">
        <v>75</v>
      </c>
      <c r="AY168" s="273" t="s">
        <v>112</v>
      </c>
    </row>
    <row r="169" s="13" customFormat="1">
      <c r="A169" s="13"/>
      <c r="B169" s="242"/>
      <c r="C169" s="243"/>
      <c r="D169" s="238" t="s">
        <v>156</v>
      </c>
      <c r="E169" s="244" t="s">
        <v>19</v>
      </c>
      <c r="F169" s="245" t="s">
        <v>271</v>
      </c>
      <c r="G169" s="243"/>
      <c r="H169" s="244" t="s">
        <v>19</v>
      </c>
      <c r="I169" s="246"/>
      <c r="J169" s="243"/>
      <c r="K169" s="243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156</v>
      </c>
      <c r="AU169" s="251" t="s">
        <v>85</v>
      </c>
      <c r="AV169" s="13" t="s">
        <v>83</v>
      </c>
      <c r="AW169" s="13" t="s">
        <v>37</v>
      </c>
      <c r="AX169" s="13" t="s">
        <v>75</v>
      </c>
      <c r="AY169" s="251" t="s">
        <v>112</v>
      </c>
    </row>
    <row r="170" s="14" customFormat="1">
      <c r="A170" s="14"/>
      <c r="B170" s="252"/>
      <c r="C170" s="253"/>
      <c r="D170" s="238" t="s">
        <v>156</v>
      </c>
      <c r="E170" s="254" t="s">
        <v>19</v>
      </c>
      <c r="F170" s="255" t="s">
        <v>263</v>
      </c>
      <c r="G170" s="253"/>
      <c r="H170" s="256">
        <v>504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156</v>
      </c>
      <c r="AU170" s="262" t="s">
        <v>85</v>
      </c>
      <c r="AV170" s="14" t="s">
        <v>85</v>
      </c>
      <c r="AW170" s="14" t="s">
        <v>37</v>
      </c>
      <c r="AX170" s="14" t="s">
        <v>75</v>
      </c>
      <c r="AY170" s="262" t="s">
        <v>112</v>
      </c>
    </row>
    <row r="171" s="14" customFormat="1">
      <c r="A171" s="14"/>
      <c r="B171" s="252"/>
      <c r="C171" s="253"/>
      <c r="D171" s="238" t="s">
        <v>156</v>
      </c>
      <c r="E171" s="254" t="s">
        <v>19</v>
      </c>
      <c r="F171" s="255" t="s">
        <v>264</v>
      </c>
      <c r="G171" s="253"/>
      <c r="H171" s="256">
        <v>192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156</v>
      </c>
      <c r="AU171" s="262" t="s">
        <v>85</v>
      </c>
      <c r="AV171" s="14" t="s">
        <v>85</v>
      </c>
      <c r="AW171" s="14" t="s">
        <v>37</v>
      </c>
      <c r="AX171" s="14" t="s">
        <v>75</v>
      </c>
      <c r="AY171" s="262" t="s">
        <v>112</v>
      </c>
    </row>
    <row r="172" s="15" customFormat="1">
      <c r="A172" s="15"/>
      <c r="B172" s="263"/>
      <c r="C172" s="264"/>
      <c r="D172" s="238" t="s">
        <v>156</v>
      </c>
      <c r="E172" s="265" t="s">
        <v>19</v>
      </c>
      <c r="F172" s="266" t="s">
        <v>205</v>
      </c>
      <c r="G172" s="264"/>
      <c r="H172" s="267">
        <v>696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156</v>
      </c>
      <c r="AU172" s="273" t="s">
        <v>85</v>
      </c>
      <c r="AV172" s="15" t="s">
        <v>122</v>
      </c>
      <c r="AW172" s="15" t="s">
        <v>37</v>
      </c>
      <c r="AX172" s="15" t="s">
        <v>75</v>
      </c>
      <c r="AY172" s="273" t="s">
        <v>112</v>
      </c>
    </row>
    <row r="173" s="16" customFormat="1">
      <c r="A173" s="16"/>
      <c r="B173" s="274"/>
      <c r="C173" s="275"/>
      <c r="D173" s="238" t="s">
        <v>156</v>
      </c>
      <c r="E173" s="276" t="s">
        <v>19</v>
      </c>
      <c r="F173" s="277" t="s">
        <v>208</v>
      </c>
      <c r="G173" s="275"/>
      <c r="H173" s="278">
        <v>1080</v>
      </c>
      <c r="I173" s="279"/>
      <c r="J173" s="275"/>
      <c r="K173" s="275"/>
      <c r="L173" s="280"/>
      <c r="M173" s="281"/>
      <c r="N173" s="282"/>
      <c r="O173" s="282"/>
      <c r="P173" s="282"/>
      <c r="Q173" s="282"/>
      <c r="R173" s="282"/>
      <c r="S173" s="282"/>
      <c r="T173" s="28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4" t="s">
        <v>156</v>
      </c>
      <c r="AU173" s="284" t="s">
        <v>85</v>
      </c>
      <c r="AV173" s="16" t="s">
        <v>117</v>
      </c>
      <c r="AW173" s="16" t="s">
        <v>37</v>
      </c>
      <c r="AX173" s="16" t="s">
        <v>83</v>
      </c>
      <c r="AY173" s="284" t="s">
        <v>112</v>
      </c>
    </row>
    <row r="174" s="2" customFormat="1" ht="16.5" customHeight="1">
      <c r="A174" s="40"/>
      <c r="B174" s="41"/>
      <c r="C174" s="211" t="s">
        <v>7</v>
      </c>
      <c r="D174" s="211" t="s">
        <v>113</v>
      </c>
      <c r="E174" s="212" t="s">
        <v>272</v>
      </c>
      <c r="F174" s="213" t="s">
        <v>273</v>
      </c>
      <c r="G174" s="214" t="s">
        <v>151</v>
      </c>
      <c r="H174" s="215">
        <v>504</v>
      </c>
      <c r="I174" s="216"/>
      <c r="J174" s="217">
        <f>ROUND(I174*H174,2)</f>
        <v>0</v>
      </c>
      <c r="K174" s="213" t="s">
        <v>152</v>
      </c>
      <c r="L174" s="46"/>
      <c r="M174" s="218" t="s">
        <v>19</v>
      </c>
      <c r="N174" s="219" t="s">
        <v>46</v>
      </c>
      <c r="O174" s="86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2" t="s">
        <v>117</v>
      </c>
      <c r="AT174" s="222" t="s">
        <v>113</v>
      </c>
      <c r="AU174" s="222" t="s">
        <v>85</v>
      </c>
      <c r="AY174" s="19" t="s">
        <v>112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9" t="s">
        <v>83</v>
      </c>
      <c r="BK174" s="223">
        <f>ROUND(I174*H174,2)</f>
        <v>0</v>
      </c>
      <c r="BL174" s="19" t="s">
        <v>117</v>
      </c>
      <c r="BM174" s="222" t="s">
        <v>274</v>
      </c>
    </row>
    <row r="175" s="13" customFormat="1">
      <c r="A175" s="13"/>
      <c r="B175" s="242"/>
      <c r="C175" s="243"/>
      <c r="D175" s="238" t="s">
        <v>156</v>
      </c>
      <c r="E175" s="244" t="s">
        <v>19</v>
      </c>
      <c r="F175" s="245" t="s">
        <v>182</v>
      </c>
      <c r="G175" s="243"/>
      <c r="H175" s="244" t="s">
        <v>19</v>
      </c>
      <c r="I175" s="246"/>
      <c r="J175" s="243"/>
      <c r="K175" s="243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156</v>
      </c>
      <c r="AU175" s="251" t="s">
        <v>85</v>
      </c>
      <c r="AV175" s="13" t="s">
        <v>83</v>
      </c>
      <c r="AW175" s="13" t="s">
        <v>37</v>
      </c>
      <c r="AX175" s="13" t="s">
        <v>75</v>
      </c>
      <c r="AY175" s="251" t="s">
        <v>112</v>
      </c>
    </row>
    <row r="176" s="14" customFormat="1">
      <c r="A176" s="14"/>
      <c r="B176" s="252"/>
      <c r="C176" s="253"/>
      <c r="D176" s="238" t="s">
        <v>156</v>
      </c>
      <c r="E176" s="254" t="s">
        <v>19</v>
      </c>
      <c r="F176" s="255" t="s">
        <v>263</v>
      </c>
      <c r="G176" s="253"/>
      <c r="H176" s="256">
        <v>504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156</v>
      </c>
      <c r="AU176" s="262" t="s">
        <v>85</v>
      </c>
      <c r="AV176" s="14" t="s">
        <v>85</v>
      </c>
      <c r="AW176" s="14" t="s">
        <v>37</v>
      </c>
      <c r="AX176" s="14" t="s">
        <v>83</v>
      </c>
      <c r="AY176" s="262" t="s">
        <v>112</v>
      </c>
    </row>
    <row r="177" s="2" customFormat="1" ht="21.75" customHeight="1">
      <c r="A177" s="40"/>
      <c r="B177" s="41"/>
      <c r="C177" s="211" t="s">
        <v>275</v>
      </c>
      <c r="D177" s="211" t="s">
        <v>113</v>
      </c>
      <c r="E177" s="212" t="s">
        <v>276</v>
      </c>
      <c r="F177" s="213" t="s">
        <v>277</v>
      </c>
      <c r="G177" s="214" t="s">
        <v>151</v>
      </c>
      <c r="H177" s="215">
        <v>37.600000000000001</v>
      </c>
      <c r="I177" s="216"/>
      <c r="J177" s="217">
        <f>ROUND(I177*H177,2)</f>
        <v>0</v>
      </c>
      <c r="K177" s="213" t="s">
        <v>152</v>
      </c>
      <c r="L177" s="46"/>
      <c r="M177" s="218" t="s">
        <v>19</v>
      </c>
      <c r="N177" s="219" t="s">
        <v>46</v>
      </c>
      <c r="O177" s="86"/>
      <c r="P177" s="220">
        <f>O177*H177</f>
        <v>0</v>
      </c>
      <c r="Q177" s="220">
        <v>0.19536000000000001</v>
      </c>
      <c r="R177" s="220">
        <f>Q177*H177</f>
        <v>7.3455360000000001</v>
      </c>
      <c r="S177" s="220">
        <v>0</v>
      </c>
      <c r="T177" s="22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2" t="s">
        <v>117</v>
      </c>
      <c r="AT177" s="222" t="s">
        <v>113</v>
      </c>
      <c r="AU177" s="222" t="s">
        <v>85</v>
      </c>
      <c r="AY177" s="19" t="s">
        <v>112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9" t="s">
        <v>83</v>
      </c>
      <c r="BK177" s="223">
        <f>ROUND(I177*H177,2)</f>
        <v>0</v>
      </c>
      <c r="BL177" s="19" t="s">
        <v>117</v>
      </c>
      <c r="BM177" s="222" t="s">
        <v>278</v>
      </c>
    </row>
    <row r="178" s="2" customFormat="1">
      <c r="A178" s="40"/>
      <c r="B178" s="41"/>
      <c r="C178" s="42"/>
      <c r="D178" s="238" t="s">
        <v>154</v>
      </c>
      <c r="E178" s="42"/>
      <c r="F178" s="239" t="s">
        <v>279</v>
      </c>
      <c r="G178" s="42"/>
      <c r="H178" s="42"/>
      <c r="I178" s="138"/>
      <c r="J178" s="42"/>
      <c r="K178" s="42"/>
      <c r="L178" s="46"/>
      <c r="M178" s="240"/>
      <c r="N178" s="24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154</v>
      </c>
      <c r="AU178" s="19" t="s">
        <v>85</v>
      </c>
    </row>
    <row r="179" s="13" customFormat="1">
      <c r="A179" s="13"/>
      <c r="B179" s="242"/>
      <c r="C179" s="243"/>
      <c r="D179" s="238" t="s">
        <v>156</v>
      </c>
      <c r="E179" s="244" t="s">
        <v>19</v>
      </c>
      <c r="F179" s="245" t="s">
        <v>280</v>
      </c>
      <c r="G179" s="243"/>
      <c r="H179" s="244" t="s">
        <v>19</v>
      </c>
      <c r="I179" s="246"/>
      <c r="J179" s="243"/>
      <c r="K179" s="243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156</v>
      </c>
      <c r="AU179" s="251" t="s">
        <v>85</v>
      </c>
      <c r="AV179" s="13" t="s">
        <v>83</v>
      </c>
      <c r="AW179" s="13" t="s">
        <v>37</v>
      </c>
      <c r="AX179" s="13" t="s">
        <v>75</v>
      </c>
      <c r="AY179" s="251" t="s">
        <v>112</v>
      </c>
    </row>
    <row r="180" s="14" customFormat="1">
      <c r="A180" s="14"/>
      <c r="B180" s="252"/>
      <c r="C180" s="253"/>
      <c r="D180" s="238" t="s">
        <v>156</v>
      </c>
      <c r="E180" s="254" t="s">
        <v>19</v>
      </c>
      <c r="F180" s="255" t="s">
        <v>281</v>
      </c>
      <c r="G180" s="253"/>
      <c r="H180" s="256">
        <v>37.600000000000001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156</v>
      </c>
      <c r="AU180" s="262" t="s">
        <v>85</v>
      </c>
      <c r="AV180" s="14" t="s">
        <v>85</v>
      </c>
      <c r="AW180" s="14" t="s">
        <v>37</v>
      </c>
      <c r="AX180" s="14" t="s">
        <v>83</v>
      </c>
      <c r="AY180" s="262" t="s">
        <v>112</v>
      </c>
    </row>
    <row r="181" s="2" customFormat="1" ht="16.5" customHeight="1">
      <c r="A181" s="40"/>
      <c r="B181" s="41"/>
      <c r="C181" s="285" t="s">
        <v>282</v>
      </c>
      <c r="D181" s="285" t="s">
        <v>242</v>
      </c>
      <c r="E181" s="286" t="s">
        <v>283</v>
      </c>
      <c r="F181" s="287" t="s">
        <v>284</v>
      </c>
      <c r="G181" s="288" t="s">
        <v>151</v>
      </c>
      <c r="H181" s="289">
        <v>38.351999999999997</v>
      </c>
      <c r="I181" s="290"/>
      <c r="J181" s="291">
        <f>ROUND(I181*H181,2)</f>
        <v>0</v>
      </c>
      <c r="K181" s="287" t="s">
        <v>152</v>
      </c>
      <c r="L181" s="292"/>
      <c r="M181" s="293" t="s">
        <v>19</v>
      </c>
      <c r="N181" s="294" t="s">
        <v>46</v>
      </c>
      <c r="O181" s="86"/>
      <c r="P181" s="220">
        <f>O181*H181</f>
        <v>0</v>
      </c>
      <c r="Q181" s="220">
        <v>0.222</v>
      </c>
      <c r="R181" s="220">
        <f>Q181*H181</f>
        <v>8.5141439999999999</v>
      </c>
      <c r="S181" s="220">
        <v>0</v>
      </c>
      <c r="T181" s="221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2" t="s">
        <v>191</v>
      </c>
      <c r="AT181" s="222" t="s">
        <v>242</v>
      </c>
      <c r="AU181" s="222" t="s">
        <v>85</v>
      </c>
      <c r="AY181" s="19" t="s">
        <v>112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9" t="s">
        <v>83</v>
      </c>
      <c r="BK181" s="223">
        <f>ROUND(I181*H181,2)</f>
        <v>0</v>
      </c>
      <c r="BL181" s="19" t="s">
        <v>117</v>
      </c>
      <c r="BM181" s="222" t="s">
        <v>285</v>
      </c>
    </row>
    <row r="182" s="14" customFormat="1">
      <c r="A182" s="14"/>
      <c r="B182" s="252"/>
      <c r="C182" s="253"/>
      <c r="D182" s="238" t="s">
        <v>156</v>
      </c>
      <c r="E182" s="254" t="s">
        <v>19</v>
      </c>
      <c r="F182" s="255" t="s">
        <v>286</v>
      </c>
      <c r="G182" s="253"/>
      <c r="H182" s="256">
        <v>37.600000000000001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156</v>
      </c>
      <c r="AU182" s="262" t="s">
        <v>85</v>
      </c>
      <c r="AV182" s="14" t="s">
        <v>85</v>
      </c>
      <c r="AW182" s="14" t="s">
        <v>37</v>
      </c>
      <c r="AX182" s="14" t="s">
        <v>83</v>
      </c>
      <c r="AY182" s="262" t="s">
        <v>112</v>
      </c>
    </row>
    <row r="183" s="14" customFormat="1">
      <c r="A183" s="14"/>
      <c r="B183" s="252"/>
      <c r="C183" s="253"/>
      <c r="D183" s="238" t="s">
        <v>156</v>
      </c>
      <c r="E183" s="253"/>
      <c r="F183" s="255" t="s">
        <v>287</v>
      </c>
      <c r="G183" s="253"/>
      <c r="H183" s="256">
        <v>38.351999999999997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156</v>
      </c>
      <c r="AU183" s="262" t="s">
        <v>85</v>
      </c>
      <c r="AV183" s="14" t="s">
        <v>85</v>
      </c>
      <c r="AW183" s="14" t="s">
        <v>4</v>
      </c>
      <c r="AX183" s="14" t="s">
        <v>83</v>
      </c>
      <c r="AY183" s="262" t="s">
        <v>112</v>
      </c>
    </row>
    <row r="184" s="2" customFormat="1" ht="33" customHeight="1">
      <c r="A184" s="40"/>
      <c r="B184" s="41"/>
      <c r="C184" s="211" t="s">
        <v>288</v>
      </c>
      <c r="D184" s="211" t="s">
        <v>113</v>
      </c>
      <c r="E184" s="212" t="s">
        <v>289</v>
      </c>
      <c r="F184" s="213" t="s">
        <v>290</v>
      </c>
      <c r="G184" s="214" t="s">
        <v>151</v>
      </c>
      <c r="H184" s="215">
        <v>504</v>
      </c>
      <c r="I184" s="216"/>
      <c r="J184" s="217">
        <f>ROUND(I184*H184,2)</f>
        <v>0</v>
      </c>
      <c r="K184" s="213" t="s">
        <v>152</v>
      </c>
      <c r="L184" s="46"/>
      <c r="M184" s="218" t="s">
        <v>19</v>
      </c>
      <c r="N184" s="219" t="s">
        <v>46</v>
      </c>
      <c r="O184" s="86"/>
      <c r="P184" s="220">
        <f>O184*H184</f>
        <v>0</v>
      </c>
      <c r="Q184" s="220">
        <v>0.084250000000000005</v>
      </c>
      <c r="R184" s="220">
        <f>Q184*H184</f>
        <v>42.462000000000003</v>
      </c>
      <c r="S184" s="220">
        <v>0</v>
      </c>
      <c r="T184" s="221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2" t="s">
        <v>117</v>
      </c>
      <c r="AT184" s="222" t="s">
        <v>113</v>
      </c>
      <c r="AU184" s="222" t="s">
        <v>85</v>
      </c>
      <c r="AY184" s="19" t="s">
        <v>112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9" t="s">
        <v>83</v>
      </c>
      <c r="BK184" s="223">
        <f>ROUND(I184*H184,2)</f>
        <v>0</v>
      </c>
      <c r="BL184" s="19" t="s">
        <v>117</v>
      </c>
      <c r="BM184" s="222" t="s">
        <v>291</v>
      </c>
    </row>
    <row r="185" s="2" customFormat="1">
      <c r="A185" s="40"/>
      <c r="B185" s="41"/>
      <c r="C185" s="42"/>
      <c r="D185" s="238" t="s">
        <v>154</v>
      </c>
      <c r="E185" s="42"/>
      <c r="F185" s="239" t="s">
        <v>292</v>
      </c>
      <c r="G185" s="42"/>
      <c r="H185" s="42"/>
      <c r="I185" s="138"/>
      <c r="J185" s="42"/>
      <c r="K185" s="42"/>
      <c r="L185" s="46"/>
      <c r="M185" s="240"/>
      <c r="N185" s="24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154</v>
      </c>
      <c r="AU185" s="19" t="s">
        <v>85</v>
      </c>
    </row>
    <row r="186" s="13" customFormat="1">
      <c r="A186" s="13"/>
      <c r="B186" s="242"/>
      <c r="C186" s="243"/>
      <c r="D186" s="238" t="s">
        <v>156</v>
      </c>
      <c r="E186" s="244" t="s">
        <v>19</v>
      </c>
      <c r="F186" s="245" t="s">
        <v>293</v>
      </c>
      <c r="G186" s="243"/>
      <c r="H186" s="244" t="s">
        <v>19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156</v>
      </c>
      <c r="AU186" s="251" t="s">
        <v>85</v>
      </c>
      <c r="AV186" s="13" t="s">
        <v>83</v>
      </c>
      <c r="AW186" s="13" t="s">
        <v>37</v>
      </c>
      <c r="AX186" s="13" t="s">
        <v>75</v>
      </c>
      <c r="AY186" s="251" t="s">
        <v>112</v>
      </c>
    </row>
    <row r="187" s="14" customFormat="1">
      <c r="A187" s="14"/>
      <c r="B187" s="252"/>
      <c r="C187" s="253"/>
      <c r="D187" s="238" t="s">
        <v>156</v>
      </c>
      <c r="E187" s="254" t="s">
        <v>19</v>
      </c>
      <c r="F187" s="255" t="s">
        <v>294</v>
      </c>
      <c r="G187" s="253"/>
      <c r="H187" s="256">
        <v>487.80000000000001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156</v>
      </c>
      <c r="AU187" s="262" t="s">
        <v>85</v>
      </c>
      <c r="AV187" s="14" t="s">
        <v>85</v>
      </c>
      <c r="AW187" s="14" t="s">
        <v>37</v>
      </c>
      <c r="AX187" s="14" t="s">
        <v>75</v>
      </c>
      <c r="AY187" s="262" t="s">
        <v>112</v>
      </c>
    </row>
    <row r="188" s="14" customFormat="1">
      <c r="A188" s="14"/>
      <c r="B188" s="252"/>
      <c r="C188" s="253"/>
      <c r="D188" s="238" t="s">
        <v>156</v>
      </c>
      <c r="E188" s="254" t="s">
        <v>19</v>
      </c>
      <c r="F188" s="255" t="s">
        <v>295</v>
      </c>
      <c r="G188" s="253"/>
      <c r="H188" s="256">
        <v>16.199999999999999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156</v>
      </c>
      <c r="AU188" s="262" t="s">
        <v>85</v>
      </c>
      <c r="AV188" s="14" t="s">
        <v>85</v>
      </c>
      <c r="AW188" s="14" t="s">
        <v>37</v>
      </c>
      <c r="AX188" s="14" t="s">
        <v>75</v>
      </c>
      <c r="AY188" s="262" t="s">
        <v>112</v>
      </c>
    </row>
    <row r="189" s="16" customFormat="1">
      <c r="A189" s="16"/>
      <c r="B189" s="274"/>
      <c r="C189" s="275"/>
      <c r="D189" s="238" t="s">
        <v>156</v>
      </c>
      <c r="E189" s="276" t="s">
        <v>19</v>
      </c>
      <c r="F189" s="277" t="s">
        <v>208</v>
      </c>
      <c r="G189" s="275"/>
      <c r="H189" s="278">
        <v>504</v>
      </c>
      <c r="I189" s="279"/>
      <c r="J189" s="275"/>
      <c r="K189" s="275"/>
      <c r="L189" s="280"/>
      <c r="M189" s="281"/>
      <c r="N189" s="282"/>
      <c r="O189" s="282"/>
      <c r="P189" s="282"/>
      <c r="Q189" s="282"/>
      <c r="R189" s="282"/>
      <c r="S189" s="282"/>
      <c r="T189" s="283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4" t="s">
        <v>156</v>
      </c>
      <c r="AU189" s="284" t="s">
        <v>85</v>
      </c>
      <c r="AV189" s="16" t="s">
        <v>117</v>
      </c>
      <c r="AW189" s="16" t="s">
        <v>37</v>
      </c>
      <c r="AX189" s="16" t="s">
        <v>83</v>
      </c>
      <c r="AY189" s="284" t="s">
        <v>112</v>
      </c>
    </row>
    <row r="190" s="2" customFormat="1" ht="16.5" customHeight="1">
      <c r="A190" s="40"/>
      <c r="B190" s="41"/>
      <c r="C190" s="285" t="s">
        <v>296</v>
      </c>
      <c r="D190" s="285" t="s">
        <v>242</v>
      </c>
      <c r="E190" s="286" t="s">
        <v>297</v>
      </c>
      <c r="F190" s="287" t="s">
        <v>298</v>
      </c>
      <c r="G190" s="288" t="s">
        <v>151</v>
      </c>
      <c r="H190" s="289">
        <v>16.524000000000001</v>
      </c>
      <c r="I190" s="290"/>
      <c r="J190" s="291">
        <f>ROUND(I190*H190,2)</f>
        <v>0</v>
      </c>
      <c r="K190" s="287" t="s">
        <v>152</v>
      </c>
      <c r="L190" s="292"/>
      <c r="M190" s="293" t="s">
        <v>19</v>
      </c>
      <c r="N190" s="294" t="s">
        <v>46</v>
      </c>
      <c r="O190" s="86"/>
      <c r="P190" s="220">
        <f>O190*H190</f>
        <v>0</v>
      </c>
      <c r="Q190" s="220">
        <v>0.13100000000000001</v>
      </c>
      <c r="R190" s="220">
        <f>Q190*H190</f>
        <v>2.164644</v>
      </c>
      <c r="S190" s="220">
        <v>0</v>
      </c>
      <c r="T190" s="22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2" t="s">
        <v>191</v>
      </c>
      <c r="AT190" s="222" t="s">
        <v>242</v>
      </c>
      <c r="AU190" s="222" t="s">
        <v>85</v>
      </c>
      <c r="AY190" s="19" t="s">
        <v>112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9" t="s">
        <v>83</v>
      </c>
      <c r="BK190" s="223">
        <f>ROUND(I190*H190,2)</f>
        <v>0</v>
      </c>
      <c r="BL190" s="19" t="s">
        <v>117</v>
      </c>
      <c r="BM190" s="222" t="s">
        <v>299</v>
      </c>
    </row>
    <row r="191" s="13" customFormat="1">
      <c r="A191" s="13"/>
      <c r="B191" s="242"/>
      <c r="C191" s="243"/>
      <c r="D191" s="238" t="s">
        <v>156</v>
      </c>
      <c r="E191" s="244" t="s">
        <v>19</v>
      </c>
      <c r="F191" s="245" t="s">
        <v>293</v>
      </c>
      <c r="G191" s="243"/>
      <c r="H191" s="244" t="s">
        <v>19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156</v>
      </c>
      <c r="AU191" s="251" t="s">
        <v>85</v>
      </c>
      <c r="AV191" s="13" t="s">
        <v>83</v>
      </c>
      <c r="AW191" s="13" t="s">
        <v>37</v>
      </c>
      <c r="AX191" s="13" t="s">
        <v>75</v>
      </c>
      <c r="AY191" s="251" t="s">
        <v>112</v>
      </c>
    </row>
    <row r="192" s="14" customFormat="1">
      <c r="A192" s="14"/>
      <c r="B192" s="252"/>
      <c r="C192" s="253"/>
      <c r="D192" s="238" t="s">
        <v>156</v>
      </c>
      <c r="E192" s="254" t="s">
        <v>19</v>
      </c>
      <c r="F192" s="255" t="s">
        <v>295</v>
      </c>
      <c r="G192" s="253"/>
      <c r="H192" s="256">
        <v>16.199999999999999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156</v>
      </c>
      <c r="AU192" s="262" t="s">
        <v>85</v>
      </c>
      <c r="AV192" s="14" t="s">
        <v>85</v>
      </c>
      <c r="AW192" s="14" t="s">
        <v>37</v>
      </c>
      <c r="AX192" s="14" t="s">
        <v>75</v>
      </c>
      <c r="AY192" s="262" t="s">
        <v>112</v>
      </c>
    </row>
    <row r="193" s="15" customFormat="1">
      <c r="A193" s="15"/>
      <c r="B193" s="263"/>
      <c r="C193" s="264"/>
      <c r="D193" s="238" t="s">
        <v>156</v>
      </c>
      <c r="E193" s="265" t="s">
        <v>19</v>
      </c>
      <c r="F193" s="266" t="s">
        <v>205</v>
      </c>
      <c r="G193" s="264"/>
      <c r="H193" s="267">
        <v>16.199999999999999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3" t="s">
        <v>156</v>
      </c>
      <c r="AU193" s="273" t="s">
        <v>85</v>
      </c>
      <c r="AV193" s="15" t="s">
        <v>122</v>
      </c>
      <c r="AW193" s="15" t="s">
        <v>37</v>
      </c>
      <c r="AX193" s="15" t="s">
        <v>75</v>
      </c>
      <c r="AY193" s="273" t="s">
        <v>112</v>
      </c>
    </row>
    <row r="194" s="14" customFormat="1">
      <c r="A194" s="14"/>
      <c r="B194" s="252"/>
      <c r="C194" s="253"/>
      <c r="D194" s="238" t="s">
        <v>156</v>
      </c>
      <c r="E194" s="254" t="s">
        <v>19</v>
      </c>
      <c r="F194" s="255" t="s">
        <v>300</v>
      </c>
      <c r="G194" s="253"/>
      <c r="H194" s="256">
        <v>16.524000000000001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156</v>
      </c>
      <c r="AU194" s="262" t="s">
        <v>85</v>
      </c>
      <c r="AV194" s="14" t="s">
        <v>85</v>
      </c>
      <c r="AW194" s="14" t="s">
        <v>37</v>
      </c>
      <c r="AX194" s="14" t="s">
        <v>83</v>
      </c>
      <c r="AY194" s="262" t="s">
        <v>112</v>
      </c>
    </row>
    <row r="195" s="2" customFormat="1" ht="16.5" customHeight="1">
      <c r="A195" s="40"/>
      <c r="B195" s="41"/>
      <c r="C195" s="285" t="s">
        <v>301</v>
      </c>
      <c r="D195" s="285" t="s">
        <v>242</v>
      </c>
      <c r="E195" s="286" t="s">
        <v>302</v>
      </c>
      <c r="F195" s="287" t="s">
        <v>303</v>
      </c>
      <c r="G195" s="288" t="s">
        <v>151</v>
      </c>
      <c r="H195" s="289">
        <v>497.55599999999998</v>
      </c>
      <c r="I195" s="290"/>
      <c r="J195" s="291">
        <f>ROUND(I195*H195,2)</f>
        <v>0</v>
      </c>
      <c r="K195" s="287" t="s">
        <v>152</v>
      </c>
      <c r="L195" s="292"/>
      <c r="M195" s="293" t="s">
        <v>19</v>
      </c>
      <c r="N195" s="294" t="s">
        <v>46</v>
      </c>
      <c r="O195" s="86"/>
      <c r="P195" s="220">
        <f>O195*H195</f>
        <v>0</v>
      </c>
      <c r="Q195" s="220">
        <v>0.13100000000000001</v>
      </c>
      <c r="R195" s="220">
        <f>Q195*H195</f>
        <v>65.179835999999995</v>
      </c>
      <c r="S195" s="220">
        <v>0</v>
      </c>
      <c r="T195" s="22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2" t="s">
        <v>191</v>
      </c>
      <c r="AT195" s="222" t="s">
        <v>242</v>
      </c>
      <c r="AU195" s="222" t="s">
        <v>85</v>
      </c>
      <c r="AY195" s="19" t="s">
        <v>112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9" t="s">
        <v>83</v>
      </c>
      <c r="BK195" s="223">
        <f>ROUND(I195*H195,2)</f>
        <v>0</v>
      </c>
      <c r="BL195" s="19" t="s">
        <v>117</v>
      </c>
      <c r="BM195" s="222" t="s">
        <v>304</v>
      </c>
    </row>
    <row r="196" s="13" customFormat="1">
      <c r="A196" s="13"/>
      <c r="B196" s="242"/>
      <c r="C196" s="243"/>
      <c r="D196" s="238" t="s">
        <v>156</v>
      </c>
      <c r="E196" s="244" t="s">
        <v>19</v>
      </c>
      <c r="F196" s="245" t="s">
        <v>293</v>
      </c>
      <c r="G196" s="243"/>
      <c r="H196" s="244" t="s">
        <v>19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156</v>
      </c>
      <c r="AU196" s="251" t="s">
        <v>85</v>
      </c>
      <c r="AV196" s="13" t="s">
        <v>83</v>
      </c>
      <c r="AW196" s="13" t="s">
        <v>37</v>
      </c>
      <c r="AX196" s="13" t="s">
        <v>75</v>
      </c>
      <c r="AY196" s="251" t="s">
        <v>112</v>
      </c>
    </row>
    <row r="197" s="14" customFormat="1">
      <c r="A197" s="14"/>
      <c r="B197" s="252"/>
      <c r="C197" s="253"/>
      <c r="D197" s="238" t="s">
        <v>156</v>
      </c>
      <c r="E197" s="254" t="s">
        <v>19</v>
      </c>
      <c r="F197" s="255" t="s">
        <v>294</v>
      </c>
      <c r="G197" s="253"/>
      <c r="H197" s="256">
        <v>487.80000000000001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156</v>
      </c>
      <c r="AU197" s="262" t="s">
        <v>85</v>
      </c>
      <c r="AV197" s="14" t="s">
        <v>85</v>
      </c>
      <c r="AW197" s="14" t="s">
        <v>37</v>
      </c>
      <c r="AX197" s="14" t="s">
        <v>75</v>
      </c>
      <c r="AY197" s="262" t="s">
        <v>112</v>
      </c>
    </row>
    <row r="198" s="15" customFormat="1">
      <c r="A198" s="15"/>
      <c r="B198" s="263"/>
      <c r="C198" s="264"/>
      <c r="D198" s="238" t="s">
        <v>156</v>
      </c>
      <c r="E198" s="265" t="s">
        <v>19</v>
      </c>
      <c r="F198" s="266" t="s">
        <v>205</v>
      </c>
      <c r="G198" s="264"/>
      <c r="H198" s="267">
        <v>487.80000000000001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156</v>
      </c>
      <c r="AU198" s="273" t="s">
        <v>85</v>
      </c>
      <c r="AV198" s="15" t="s">
        <v>122</v>
      </c>
      <c r="AW198" s="15" t="s">
        <v>37</v>
      </c>
      <c r="AX198" s="15" t="s">
        <v>75</v>
      </c>
      <c r="AY198" s="273" t="s">
        <v>112</v>
      </c>
    </row>
    <row r="199" s="14" customFormat="1">
      <c r="A199" s="14"/>
      <c r="B199" s="252"/>
      <c r="C199" s="253"/>
      <c r="D199" s="238" t="s">
        <v>156</v>
      </c>
      <c r="E199" s="254" t="s">
        <v>19</v>
      </c>
      <c r="F199" s="255" t="s">
        <v>305</v>
      </c>
      <c r="G199" s="253"/>
      <c r="H199" s="256">
        <v>497.55599999999998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156</v>
      </c>
      <c r="AU199" s="262" t="s">
        <v>85</v>
      </c>
      <c r="AV199" s="14" t="s">
        <v>85</v>
      </c>
      <c r="AW199" s="14" t="s">
        <v>37</v>
      </c>
      <c r="AX199" s="14" t="s">
        <v>83</v>
      </c>
      <c r="AY199" s="262" t="s">
        <v>112</v>
      </c>
    </row>
    <row r="200" s="2" customFormat="1" ht="33" customHeight="1">
      <c r="A200" s="40"/>
      <c r="B200" s="41"/>
      <c r="C200" s="211" t="s">
        <v>306</v>
      </c>
      <c r="D200" s="211" t="s">
        <v>113</v>
      </c>
      <c r="E200" s="212" t="s">
        <v>307</v>
      </c>
      <c r="F200" s="213" t="s">
        <v>308</v>
      </c>
      <c r="G200" s="214" t="s">
        <v>151</v>
      </c>
      <c r="H200" s="215">
        <v>192</v>
      </c>
      <c r="I200" s="216"/>
      <c r="J200" s="217">
        <f>ROUND(I200*H200,2)</f>
        <v>0</v>
      </c>
      <c r="K200" s="213" t="s">
        <v>152</v>
      </c>
      <c r="L200" s="46"/>
      <c r="M200" s="218" t="s">
        <v>19</v>
      </c>
      <c r="N200" s="219" t="s">
        <v>46</v>
      </c>
      <c r="O200" s="86"/>
      <c r="P200" s="220">
        <f>O200*H200</f>
        <v>0</v>
      </c>
      <c r="Q200" s="220">
        <v>0.085650000000000004</v>
      </c>
      <c r="R200" s="220">
        <f>Q200*H200</f>
        <v>16.444800000000001</v>
      </c>
      <c r="S200" s="220">
        <v>0</v>
      </c>
      <c r="T200" s="221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2" t="s">
        <v>117</v>
      </c>
      <c r="AT200" s="222" t="s">
        <v>113</v>
      </c>
      <c r="AU200" s="222" t="s">
        <v>85</v>
      </c>
      <c r="AY200" s="19" t="s">
        <v>112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9" t="s">
        <v>83</v>
      </c>
      <c r="BK200" s="223">
        <f>ROUND(I200*H200,2)</f>
        <v>0</v>
      </c>
      <c r="BL200" s="19" t="s">
        <v>117</v>
      </c>
      <c r="BM200" s="222" t="s">
        <v>309</v>
      </c>
    </row>
    <row r="201" s="2" customFormat="1">
      <c r="A201" s="40"/>
      <c r="B201" s="41"/>
      <c r="C201" s="42"/>
      <c r="D201" s="238" t="s">
        <v>154</v>
      </c>
      <c r="E201" s="42"/>
      <c r="F201" s="239" t="s">
        <v>292</v>
      </c>
      <c r="G201" s="42"/>
      <c r="H201" s="42"/>
      <c r="I201" s="138"/>
      <c r="J201" s="42"/>
      <c r="K201" s="42"/>
      <c r="L201" s="46"/>
      <c r="M201" s="240"/>
      <c r="N201" s="24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154</v>
      </c>
      <c r="AU201" s="19" t="s">
        <v>85</v>
      </c>
    </row>
    <row r="202" s="13" customFormat="1">
      <c r="A202" s="13"/>
      <c r="B202" s="242"/>
      <c r="C202" s="243"/>
      <c r="D202" s="238" t="s">
        <v>156</v>
      </c>
      <c r="E202" s="244" t="s">
        <v>19</v>
      </c>
      <c r="F202" s="245" t="s">
        <v>182</v>
      </c>
      <c r="G202" s="243"/>
      <c r="H202" s="244" t="s">
        <v>19</v>
      </c>
      <c r="I202" s="246"/>
      <c r="J202" s="243"/>
      <c r="K202" s="243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156</v>
      </c>
      <c r="AU202" s="251" t="s">
        <v>85</v>
      </c>
      <c r="AV202" s="13" t="s">
        <v>83</v>
      </c>
      <c r="AW202" s="13" t="s">
        <v>37</v>
      </c>
      <c r="AX202" s="13" t="s">
        <v>75</v>
      </c>
      <c r="AY202" s="251" t="s">
        <v>112</v>
      </c>
    </row>
    <row r="203" s="14" customFormat="1">
      <c r="A203" s="14"/>
      <c r="B203" s="252"/>
      <c r="C203" s="253"/>
      <c r="D203" s="238" t="s">
        <v>156</v>
      </c>
      <c r="E203" s="254" t="s">
        <v>19</v>
      </c>
      <c r="F203" s="255" t="s">
        <v>310</v>
      </c>
      <c r="G203" s="253"/>
      <c r="H203" s="256">
        <v>153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156</v>
      </c>
      <c r="AU203" s="262" t="s">
        <v>85</v>
      </c>
      <c r="AV203" s="14" t="s">
        <v>85</v>
      </c>
      <c r="AW203" s="14" t="s">
        <v>37</v>
      </c>
      <c r="AX203" s="14" t="s">
        <v>75</v>
      </c>
      <c r="AY203" s="262" t="s">
        <v>112</v>
      </c>
    </row>
    <row r="204" s="14" customFormat="1">
      <c r="A204" s="14"/>
      <c r="B204" s="252"/>
      <c r="C204" s="253"/>
      <c r="D204" s="238" t="s">
        <v>156</v>
      </c>
      <c r="E204" s="254" t="s">
        <v>19</v>
      </c>
      <c r="F204" s="255" t="s">
        <v>311</v>
      </c>
      <c r="G204" s="253"/>
      <c r="H204" s="256">
        <v>39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156</v>
      </c>
      <c r="AU204" s="262" t="s">
        <v>85</v>
      </c>
      <c r="AV204" s="14" t="s">
        <v>85</v>
      </c>
      <c r="AW204" s="14" t="s">
        <v>37</v>
      </c>
      <c r="AX204" s="14" t="s">
        <v>75</v>
      </c>
      <c r="AY204" s="262" t="s">
        <v>112</v>
      </c>
    </row>
    <row r="205" s="16" customFormat="1">
      <c r="A205" s="16"/>
      <c r="B205" s="274"/>
      <c r="C205" s="275"/>
      <c r="D205" s="238" t="s">
        <v>156</v>
      </c>
      <c r="E205" s="276" t="s">
        <v>19</v>
      </c>
      <c r="F205" s="277" t="s">
        <v>208</v>
      </c>
      <c r="G205" s="275"/>
      <c r="H205" s="278">
        <v>192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4" t="s">
        <v>156</v>
      </c>
      <c r="AU205" s="284" t="s">
        <v>85</v>
      </c>
      <c r="AV205" s="16" t="s">
        <v>117</v>
      </c>
      <c r="AW205" s="16" t="s">
        <v>37</v>
      </c>
      <c r="AX205" s="16" t="s">
        <v>83</v>
      </c>
      <c r="AY205" s="284" t="s">
        <v>112</v>
      </c>
    </row>
    <row r="206" s="2" customFormat="1" ht="16.5" customHeight="1">
      <c r="A206" s="40"/>
      <c r="B206" s="41"/>
      <c r="C206" s="285" t="s">
        <v>312</v>
      </c>
      <c r="D206" s="285" t="s">
        <v>242</v>
      </c>
      <c r="E206" s="286" t="s">
        <v>313</v>
      </c>
      <c r="F206" s="287" t="s">
        <v>314</v>
      </c>
      <c r="G206" s="288" t="s">
        <v>151</v>
      </c>
      <c r="H206" s="289">
        <v>156.06</v>
      </c>
      <c r="I206" s="290"/>
      <c r="J206" s="291">
        <f>ROUND(I206*H206,2)</f>
        <v>0</v>
      </c>
      <c r="K206" s="287" t="s">
        <v>152</v>
      </c>
      <c r="L206" s="292"/>
      <c r="M206" s="293" t="s">
        <v>19</v>
      </c>
      <c r="N206" s="294" t="s">
        <v>46</v>
      </c>
      <c r="O206" s="86"/>
      <c r="P206" s="220">
        <f>O206*H206</f>
        <v>0</v>
      </c>
      <c r="Q206" s="220">
        <v>0.17599999999999999</v>
      </c>
      <c r="R206" s="220">
        <f>Q206*H206</f>
        <v>27.466559999999998</v>
      </c>
      <c r="S206" s="220">
        <v>0</v>
      </c>
      <c r="T206" s="221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2" t="s">
        <v>191</v>
      </c>
      <c r="AT206" s="222" t="s">
        <v>242</v>
      </c>
      <c r="AU206" s="222" t="s">
        <v>85</v>
      </c>
      <c r="AY206" s="19" t="s">
        <v>112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9" t="s">
        <v>83</v>
      </c>
      <c r="BK206" s="223">
        <f>ROUND(I206*H206,2)</f>
        <v>0</v>
      </c>
      <c r="BL206" s="19" t="s">
        <v>117</v>
      </c>
      <c r="BM206" s="222" t="s">
        <v>315</v>
      </c>
    </row>
    <row r="207" s="14" customFormat="1">
      <c r="A207" s="14"/>
      <c r="B207" s="252"/>
      <c r="C207" s="253"/>
      <c r="D207" s="238" t="s">
        <v>156</v>
      </c>
      <c r="E207" s="254" t="s">
        <v>19</v>
      </c>
      <c r="F207" s="255" t="s">
        <v>316</v>
      </c>
      <c r="G207" s="253"/>
      <c r="H207" s="256">
        <v>153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156</v>
      </c>
      <c r="AU207" s="262" t="s">
        <v>85</v>
      </c>
      <c r="AV207" s="14" t="s">
        <v>85</v>
      </c>
      <c r="AW207" s="14" t="s">
        <v>37</v>
      </c>
      <c r="AX207" s="14" t="s">
        <v>75</v>
      </c>
      <c r="AY207" s="262" t="s">
        <v>112</v>
      </c>
    </row>
    <row r="208" s="15" customFormat="1">
      <c r="A208" s="15"/>
      <c r="B208" s="263"/>
      <c r="C208" s="264"/>
      <c r="D208" s="238" t="s">
        <v>156</v>
      </c>
      <c r="E208" s="265" t="s">
        <v>19</v>
      </c>
      <c r="F208" s="266" t="s">
        <v>205</v>
      </c>
      <c r="G208" s="264"/>
      <c r="H208" s="267">
        <v>153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3" t="s">
        <v>156</v>
      </c>
      <c r="AU208" s="273" t="s">
        <v>85</v>
      </c>
      <c r="AV208" s="15" t="s">
        <v>122</v>
      </c>
      <c r="AW208" s="15" t="s">
        <v>37</v>
      </c>
      <c r="AX208" s="15" t="s">
        <v>75</v>
      </c>
      <c r="AY208" s="273" t="s">
        <v>112</v>
      </c>
    </row>
    <row r="209" s="14" customFormat="1">
      <c r="A209" s="14"/>
      <c r="B209" s="252"/>
      <c r="C209" s="253"/>
      <c r="D209" s="238" t="s">
        <v>156</v>
      </c>
      <c r="E209" s="254" t="s">
        <v>19</v>
      </c>
      <c r="F209" s="255" t="s">
        <v>317</v>
      </c>
      <c r="G209" s="253"/>
      <c r="H209" s="256">
        <v>156.06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156</v>
      </c>
      <c r="AU209" s="262" t="s">
        <v>85</v>
      </c>
      <c r="AV209" s="14" t="s">
        <v>85</v>
      </c>
      <c r="AW209" s="14" t="s">
        <v>37</v>
      </c>
      <c r="AX209" s="14" t="s">
        <v>83</v>
      </c>
      <c r="AY209" s="262" t="s">
        <v>112</v>
      </c>
    </row>
    <row r="210" s="2" customFormat="1" ht="16.5" customHeight="1">
      <c r="A210" s="40"/>
      <c r="B210" s="41"/>
      <c r="C210" s="285" t="s">
        <v>318</v>
      </c>
      <c r="D210" s="285" t="s">
        <v>242</v>
      </c>
      <c r="E210" s="286" t="s">
        <v>319</v>
      </c>
      <c r="F210" s="287" t="s">
        <v>320</v>
      </c>
      <c r="G210" s="288" t="s">
        <v>151</v>
      </c>
      <c r="H210" s="289">
        <v>39.780000000000001</v>
      </c>
      <c r="I210" s="290"/>
      <c r="J210" s="291">
        <f>ROUND(I210*H210,2)</f>
        <v>0</v>
      </c>
      <c r="K210" s="287" t="s">
        <v>152</v>
      </c>
      <c r="L210" s="292"/>
      <c r="M210" s="293" t="s">
        <v>19</v>
      </c>
      <c r="N210" s="294" t="s">
        <v>46</v>
      </c>
      <c r="O210" s="86"/>
      <c r="P210" s="220">
        <f>O210*H210</f>
        <v>0</v>
      </c>
      <c r="Q210" s="220">
        <v>0.17499999999999999</v>
      </c>
      <c r="R210" s="220">
        <f>Q210*H210</f>
        <v>6.9615</v>
      </c>
      <c r="S210" s="220">
        <v>0</v>
      </c>
      <c r="T210" s="221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2" t="s">
        <v>191</v>
      </c>
      <c r="AT210" s="222" t="s">
        <v>242</v>
      </c>
      <c r="AU210" s="222" t="s">
        <v>85</v>
      </c>
      <c r="AY210" s="19" t="s">
        <v>112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9" t="s">
        <v>83</v>
      </c>
      <c r="BK210" s="223">
        <f>ROUND(I210*H210,2)</f>
        <v>0</v>
      </c>
      <c r="BL210" s="19" t="s">
        <v>117</v>
      </c>
      <c r="BM210" s="222" t="s">
        <v>321</v>
      </c>
    </row>
    <row r="211" s="13" customFormat="1">
      <c r="A211" s="13"/>
      <c r="B211" s="242"/>
      <c r="C211" s="243"/>
      <c r="D211" s="238" t="s">
        <v>156</v>
      </c>
      <c r="E211" s="244" t="s">
        <v>19</v>
      </c>
      <c r="F211" s="245" t="s">
        <v>182</v>
      </c>
      <c r="G211" s="243"/>
      <c r="H211" s="244" t="s">
        <v>19</v>
      </c>
      <c r="I211" s="246"/>
      <c r="J211" s="243"/>
      <c r="K211" s="243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156</v>
      </c>
      <c r="AU211" s="251" t="s">
        <v>85</v>
      </c>
      <c r="AV211" s="13" t="s">
        <v>83</v>
      </c>
      <c r="AW211" s="13" t="s">
        <v>37</v>
      </c>
      <c r="AX211" s="13" t="s">
        <v>75</v>
      </c>
      <c r="AY211" s="251" t="s">
        <v>112</v>
      </c>
    </row>
    <row r="212" s="14" customFormat="1">
      <c r="A212" s="14"/>
      <c r="B212" s="252"/>
      <c r="C212" s="253"/>
      <c r="D212" s="238" t="s">
        <v>156</v>
      </c>
      <c r="E212" s="254" t="s">
        <v>19</v>
      </c>
      <c r="F212" s="255" t="s">
        <v>311</v>
      </c>
      <c r="G212" s="253"/>
      <c r="H212" s="256">
        <v>39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156</v>
      </c>
      <c r="AU212" s="262" t="s">
        <v>85</v>
      </c>
      <c r="AV212" s="14" t="s">
        <v>85</v>
      </c>
      <c r="AW212" s="14" t="s">
        <v>37</v>
      </c>
      <c r="AX212" s="14" t="s">
        <v>75</v>
      </c>
      <c r="AY212" s="262" t="s">
        <v>112</v>
      </c>
    </row>
    <row r="213" s="15" customFormat="1">
      <c r="A213" s="15"/>
      <c r="B213" s="263"/>
      <c r="C213" s="264"/>
      <c r="D213" s="238" t="s">
        <v>156</v>
      </c>
      <c r="E213" s="265" t="s">
        <v>19</v>
      </c>
      <c r="F213" s="266" t="s">
        <v>205</v>
      </c>
      <c r="G213" s="264"/>
      <c r="H213" s="267">
        <v>39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156</v>
      </c>
      <c r="AU213" s="273" t="s">
        <v>85</v>
      </c>
      <c r="AV213" s="15" t="s">
        <v>122</v>
      </c>
      <c r="AW213" s="15" t="s">
        <v>37</v>
      </c>
      <c r="AX213" s="15" t="s">
        <v>75</v>
      </c>
      <c r="AY213" s="273" t="s">
        <v>112</v>
      </c>
    </row>
    <row r="214" s="14" customFormat="1">
      <c r="A214" s="14"/>
      <c r="B214" s="252"/>
      <c r="C214" s="253"/>
      <c r="D214" s="238" t="s">
        <v>156</v>
      </c>
      <c r="E214" s="254" t="s">
        <v>19</v>
      </c>
      <c r="F214" s="255" t="s">
        <v>322</v>
      </c>
      <c r="G214" s="253"/>
      <c r="H214" s="256">
        <v>39.780000000000001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156</v>
      </c>
      <c r="AU214" s="262" t="s">
        <v>85</v>
      </c>
      <c r="AV214" s="14" t="s">
        <v>85</v>
      </c>
      <c r="AW214" s="14" t="s">
        <v>37</v>
      </c>
      <c r="AX214" s="14" t="s">
        <v>83</v>
      </c>
      <c r="AY214" s="262" t="s">
        <v>112</v>
      </c>
    </row>
    <row r="215" s="11" customFormat="1" ht="22.8" customHeight="1">
      <c r="A215" s="11"/>
      <c r="B215" s="197"/>
      <c r="C215" s="198"/>
      <c r="D215" s="199" t="s">
        <v>74</v>
      </c>
      <c r="E215" s="236" t="s">
        <v>191</v>
      </c>
      <c r="F215" s="236" t="s">
        <v>323</v>
      </c>
      <c r="G215" s="198"/>
      <c r="H215" s="198"/>
      <c r="I215" s="201"/>
      <c r="J215" s="237">
        <f>BK215</f>
        <v>0</v>
      </c>
      <c r="K215" s="198"/>
      <c r="L215" s="203"/>
      <c r="M215" s="204"/>
      <c r="N215" s="205"/>
      <c r="O215" s="205"/>
      <c r="P215" s="206">
        <f>SUM(P216:P224)</f>
        <v>0</v>
      </c>
      <c r="Q215" s="205"/>
      <c r="R215" s="206">
        <f>SUM(R216:R224)</f>
        <v>13.5404</v>
      </c>
      <c r="S215" s="205"/>
      <c r="T215" s="207">
        <f>SUM(T216:T224)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8" t="s">
        <v>83</v>
      </c>
      <c r="AT215" s="209" t="s">
        <v>74</v>
      </c>
      <c r="AU215" s="209" t="s">
        <v>83</v>
      </c>
      <c r="AY215" s="208" t="s">
        <v>112</v>
      </c>
      <c r="BK215" s="210">
        <f>SUM(BK216:BK224)</f>
        <v>0</v>
      </c>
    </row>
    <row r="216" s="2" customFormat="1" ht="16.5" customHeight="1">
      <c r="A216" s="40"/>
      <c r="B216" s="41"/>
      <c r="C216" s="211" t="s">
        <v>324</v>
      </c>
      <c r="D216" s="211" t="s">
        <v>113</v>
      </c>
      <c r="E216" s="212" t="s">
        <v>325</v>
      </c>
      <c r="F216" s="213" t="s">
        <v>326</v>
      </c>
      <c r="G216" s="214" t="s">
        <v>187</v>
      </c>
      <c r="H216" s="215">
        <v>150</v>
      </c>
      <c r="I216" s="216"/>
      <c r="J216" s="217">
        <f>ROUND(I216*H216,2)</f>
        <v>0</v>
      </c>
      <c r="K216" s="213" t="s">
        <v>19</v>
      </c>
      <c r="L216" s="46"/>
      <c r="M216" s="218" t="s">
        <v>19</v>
      </c>
      <c r="N216" s="219" t="s">
        <v>46</v>
      </c>
      <c r="O216" s="86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2" t="s">
        <v>117</v>
      </c>
      <c r="AT216" s="222" t="s">
        <v>113</v>
      </c>
      <c r="AU216" s="222" t="s">
        <v>85</v>
      </c>
      <c r="AY216" s="19" t="s">
        <v>112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9" t="s">
        <v>83</v>
      </c>
      <c r="BK216" s="223">
        <f>ROUND(I216*H216,2)</f>
        <v>0</v>
      </c>
      <c r="BL216" s="19" t="s">
        <v>117</v>
      </c>
      <c r="BM216" s="222" t="s">
        <v>327</v>
      </c>
    </row>
    <row r="217" s="14" customFormat="1">
      <c r="A217" s="14"/>
      <c r="B217" s="252"/>
      <c r="C217" s="253"/>
      <c r="D217" s="238" t="s">
        <v>156</v>
      </c>
      <c r="E217" s="254" t="s">
        <v>19</v>
      </c>
      <c r="F217" s="255" t="s">
        <v>328</v>
      </c>
      <c r="G217" s="253"/>
      <c r="H217" s="256">
        <v>150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156</v>
      </c>
      <c r="AU217" s="262" t="s">
        <v>85</v>
      </c>
      <c r="AV217" s="14" t="s">
        <v>85</v>
      </c>
      <c r="AW217" s="14" t="s">
        <v>37</v>
      </c>
      <c r="AX217" s="14" t="s">
        <v>83</v>
      </c>
      <c r="AY217" s="262" t="s">
        <v>112</v>
      </c>
    </row>
    <row r="218" s="2" customFormat="1" ht="16.5" customHeight="1">
      <c r="A218" s="40"/>
      <c r="B218" s="41"/>
      <c r="C218" s="285" t="s">
        <v>329</v>
      </c>
      <c r="D218" s="285" t="s">
        <v>242</v>
      </c>
      <c r="E218" s="286" t="s">
        <v>330</v>
      </c>
      <c r="F218" s="287" t="s">
        <v>331</v>
      </c>
      <c r="G218" s="288" t="s">
        <v>187</v>
      </c>
      <c r="H218" s="289">
        <v>150</v>
      </c>
      <c r="I218" s="290"/>
      <c r="J218" s="291">
        <f>ROUND(I218*H218,2)</f>
        <v>0</v>
      </c>
      <c r="K218" s="287" t="s">
        <v>19</v>
      </c>
      <c r="L218" s="292"/>
      <c r="M218" s="293" t="s">
        <v>19</v>
      </c>
      <c r="N218" s="294" t="s">
        <v>46</v>
      </c>
      <c r="O218" s="86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2" t="s">
        <v>191</v>
      </c>
      <c r="AT218" s="222" t="s">
        <v>242</v>
      </c>
      <c r="AU218" s="222" t="s">
        <v>85</v>
      </c>
      <c r="AY218" s="19" t="s">
        <v>112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9" t="s">
        <v>83</v>
      </c>
      <c r="BK218" s="223">
        <f>ROUND(I218*H218,2)</f>
        <v>0</v>
      </c>
      <c r="BL218" s="19" t="s">
        <v>117</v>
      </c>
      <c r="BM218" s="222" t="s">
        <v>332</v>
      </c>
    </row>
    <row r="219" s="2" customFormat="1" ht="16.5" customHeight="1">
      <c r="A219" s="40"/>
      <c r="B219" s="41"/>
      <c r="C219" s="211" t="s">
        <v>333</v>
      </c>
      <c r="D219" s="211" t="s">
        <v>113</v>
      </c>
      <c r="E219" s="212" t="s">
        <v>334</v>
      </c>
      <c r="F219" s="213" t="s">
        <v>335</v>
      </c>
      <c r="G219" s="214" t="s">
        <v>336</v>
      </c>
      <c r="H219" s="215">
        <v>10</v>
      </c>
      <c r="I219" s="216"/>
      <c r="J219" s="217">
        <f>ROUND(I219*H219,2)</f>
        <v>0</v>
      </c>
      <c r="K219" s="213" t="s">
        <v>152</v>
      </c>
      <c r="L219" s="46"/>
      <c r="M219" s="218" t="s">
        <v>19</v>
      </c>
      <c r="N219" s="219" t="s">
        <v>46</v>
      </c>
      <c r="O219" s="86"/>
      <c r="P219" s="220">
        <f>O219*H219</f>
        <v>0</v>
      </c>
      <c r="Q219" s="220">
        <v>0.42080000000000001</v>
      </c>
      <c r="R219" s="220">
        <f>Q219*H219</f>
        <v>4.2080000000000002</v>
      </c>
      <c r="S219" s="220">
        <v>0</v>
      </c>
      <c r="T219" s="221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2" t="s">
        <v>117</v>
      </c>
      <c r="AT219" s="222" t="s">
        <v>113</v>
      </c>
      <c r="AU219" s="222" t="s">
        <v>85</v>
      </c>
      <c r="AY219" s="19" t="s">
        <v>112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9" t="s">
        <v>83</v>
      </c>
      <c r="BK219" s="223">
        <f>ROUND(I219*H219,2)</f>
        <v>0</v>
      </c>
      <c r="BL219" s="19" t="s">
        <v>117</v>
      </c>
      <c r="BM219" s="222" t="s">
        <v>337</v>
      </c>
    </row>
    <row r="220" s="2" customFormat="1">
      <c r="A220" s="40"/>
      <c r="B220" s="41"/>
      <c r="C220" s="42"/>
      <c r="D220" s="238" t="s">
        <v>154</v>
      </c>
      <c r="E220" s="42"/>
      <c r="F220" s="239" t="s">
        <v>338</v>
      </c>
      <c r="G220" s="42"/>
      <c r="H220" s="42"/>
      <c r="I220" s="138"/>
      <c r="J220" s="42"/>
      <c r="K220" s="42"/>
      <c r="L220" s="46"/>
      <c r="M220" s="240"/>
      <c r="N220" s="24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154</v>
      </c>
      <c r="AU220" s="19" t="s">
        <v>85</v>
      </c>
    </row>
    <row r="221" s="14" customFormat="1">
      <c r="A221" s="14"/>
      <c r="B221" s="252"/>
      <c r="C221" s="253"/>
      <c r="D221" s="238" t="s">
        <v>156</v>
      </c>
      <c r="E221" s="254" t="s">
        <v>19</v>
      </c>
      <c r="F221" s="255" t="s">
        <v>339</v>
      </c>
      <c r="G221" s="253"/>
      <c r="H221" s="256">
        <v>10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156</v>
      </c>
      <c r="AU221" s="262" t="s">
        <v>85</v>
      </c>
      <c r="AV221" s="14" t="s">
        <v>85</v>
      </c>
      <c r="AW221" s="14" t="s">
        <v>37</v>
      </c>
      <c r="AX221" s="14" t="s">
        <v>83</v>
      </c>
      <c r="AY221" s="262" t="s">
        <v>112</v>
      </c>
    </row>
    <row r="222" s="2" customFormat="1" ht="21.75" customHeight="1">
      <c r="A222" s="40"/>
      <c r="B222" s="41"/>
      <c r="C222" s="211" t="s">
        <v>340</v>
      </c>
      <c r="D222" s="211" t="s">
        <v>113</v>
      </c>
      <c r="E222" s="212" t="s">
        <v>341</v>
      </c>
      <c r="F222" s="213" t="s">
        <v>342</v>
      </c>
      <c r="G222" s="214" t="s">
        <v>336</v>
      </c>
      <c r="H222" s="215">
        <v>30</v>
      </c>
      <c r="I222" s="216"/>
      <c r="J222" s="217">
        <f>ROUND(I222*H222,2)</f>
        <v>0</v>
      </c>
      <c r="K222" s="213" t="s">
        <v>152</v>
      </c>
      <c r="L222" s="46"/>
      <c r="M222" s="218" t="s">
        <v>19</v>
      </c>
      <c r="N222" s="219" t="s">
        <v>46</v>
      </c>
      <c r="O222" s="86"/>
      <c r="P222" s="220">
        <f>O222*H222</f>
        <v>0</v>
      </c>
      <c r="Q222" s="220">
        <v>0.31108000000000002</v>
      </c>
      <c r="R222" s="220">
        <f>Q222*H222</f>
        <v>9.3323999999999998</v>
      </c>
      <c r="S222" s="220">
        <v>0</v>
      </c>
      <c r="T222" s="221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2" t="s">
        <v>117</v>
      </c>
      <c r="AT222" s="222" t="s">
        <v>113</v>
      </c>
      <c r="AU222" s="222" t="s">
        <v>85</v>
      </c>
      <c r="AY222" s="19" t="s">
        <v>112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9" t="s">
        <v>83</v>
      </c>
      <c r="BK222" s="223">
        <f>ROUND(I222*H222,2)</f>
        <v>0</v>
      </c>
      <c r="BL222" s="19" t="s">
        <v>117</v>
      </c>
      <c r="BM222" s="222" t="s">
        <v>343</v>
      </c>
    </row>
    <row r="223" s="2" customFormat="1">
      <c r="A223" s="40"/>
      <c r="B223" s="41"/>
      <c r="C223" s="42"/>
      <c r="D223" s="238" t="s">
        <v>154</v>
      </c>
      <c r="E223" s="42"/>
      <c r="F223" s="239" t="s">
        <v>338</v>
      </c>
      <c r="G223" s="42"/>
      <c r="H223" s="42"/>
      <c r="I223" s="138"/>
      <c r="J223" s="42"/>
      <c r="K223" s="42"/>
      <c r="L223" s="46"/>
      <c r="M223" s="240"/>
      <c r="N223" s="24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154</v>
      </c>
      <c r="AU223" s="19" t="s">
        <v>85</v>
      </c>
    </row>
    <row r="224" s="14" customFormat="1">
      <c r="A224" s="14"/>
      <c r="B224" s="252"/>
      <c r="C224" s="253"/>
      <c r="D224" s="238" t="s">
        <v>156</v>
      </c>
      <c r="E224" s="254" t="s">
        <v>19</v>
      </c>
      <c r="F224" s="255" t="s">
        <v>344</v>
      </c>
      <c r="G224" s="253"/>
      <c r="H224" s="256">
        <v>30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156</v>
      </c>
      <c r="AU224" s="262" t="s">
        <v>85</v>
      </c>
      <c r="AV224" s="14" t="s">
        <v>85</v>
      </c>
      <c r="AW224" s="14" t="s">
        <v>37</v>
      </c>
      <c r="AX224" s="14" t="s">
        <v>83</v>
      </c>
      <c r="AY224" s="262" t="s">
        <v>112</v>
      </c>
    </row>
    <row r="225" s="11" customFormat="1" ht="22.8" customHeight="1">
      <c r="A225" s="11"/>
      <c r="B225" s="197"/>
      <c r="C225" s="198"/>
      <c r="D225" s="199" t="s">
        <v>74</v>
      </c>
      <c r="E225" s="236" t="s">
        <v>196</v>
      </c>
      <c r="F225" s="236" t="s">
        <v>345</v>
      </c>
      <c r="G225" s="198"/>
      <c r="H225" s="198"/>
      <c r="I225" s="201"/>
      <c r="J225" s="237">
        <f>BK225</f>
        <v>0</v>
      </c>
      <c r="K225" s="198"/>
      <c r="L225" s="203"/>
      <c r="M225" s="204"/>
      <c r="N225" s="205"/>
      <c r="O225" s="205"/>
      <c r="P225" s="206">
        <f>SUM(P226:P257)</f>
        <v>0</v>
      </c>
      <c r="Q225" s="205"/>
      <c r="R225" s="206">
        <f>SUM(R226:R257)</f>
        <v>169.11969886000003</v>
      </c>
      <c r="S225" s="205"/>
      <c r="T225" s="207">
        <f>SUM(T226:T257)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8" t="s">
        <v>83</v>
      </c>
      <c r="AT225" s="209" t="s">
        <v>74</v>
      </c>
      <c r="AU225" s="209" t="s">
        <v>83</v>
      </c>
      <c r="AY225" s="208" t="s">
        <v>112</v>
      </c>
      <c r="BK225" s="210">
        <f>SUM(BK226:BK257)</f>
        <v>0</v>
      </c>
    </row>
    <row r="226" s="2" customFormat="1" ht="21.75" customHeight="1">
      <c r="A226" s="40"/>
      <c r="B226" s="41"/>
      <c r="C226" s="211" t="s">
        <v>346</v>
      </c>
      <c r="D226" s="211" t="s">
        <v>113</v>
      </c>
      <c r="E226" s="212" t="s">
        <v>347</v>
      </c>
      <c r="F226" s="213" t="s">
        <v>348</v>
      </c>
      <c r="G226" s="214" t="s">
        <v>187</v>
      </c>
      <c r="H226" s="215">
        <v>407</v>
      </c>
      <c r="I226" s="216"/>
      <c r="J226" s="217">
        <f>ROUND(I226*H226,2)</f>
        <v>0</v>
      </c>
      <c r="K226" s="213" t="s">
        <v>152</v>
      </c>
      <c r="L226" s="46"/>
      <c r="M226" s="218" t="s">
        <v>19</v>
      </c>
      <c r="N226" s="219" t="s">
        <v>46</v>
      </c>
      <c r="O226" s="86"/>
      <c r="P226" s="220">
        <f>O226*H226</f>
        <v>0</v>
      </c>
      <c r="Q226" s="220">
        <v>0.15539952000000001</v>
      </c>
      <c r="R226" s="220">
        <f>Q226*H226</f>
        <v>63.247604640000006</v>
      </c>
      <c r="S226" s="220">
        <v>0</v>
      </c>
      <c r="T226" s="221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2" t="s">
        <v>117</v>
      </c>
      <c r="AT226" s="222" t="s">
        <v>113</v>
      </c>
      <c r="AU226" s="222" t="s">
        <v>85</v>
      </c>
      <c r="AY226" s="19" t="s">
        <v>112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9" t="s">
        <v>83</v>
      </c>
      <c r="BK226" s="223">
        <f>ROUND(I226*H226,2)</f>
        <v>0</v>
      </c>
      <c r="BL226" s="19" t="s">
        <v>117</v>
      </c>
      <c r="BM226" s="222" t="s">
        <v>349</v>
      </c>
    </row>
    <row r="227" s="2" customFormat="1">
      <c r="A227" s="40"/>
      <c r="B227" s="41"/>
      <c r="C227" s="42"/>
      <c r="D227" s="238" t="s">
        <v>154</v>
      </c>
      <c r="E227" s="42"/>
      <c r="F227" s="239" t="s">
        <v>350</v>
      </c>
      <c r="G227" s="42"/>
      <c r="H227" s="42"/>
      <c r="I227" s="138"/>
      <c r="J227" s="42"/>
      <c r="K227" s="42"/>
      <c r="L227" s="46"/>
      <c r="M227" s="240"/>
      <c r="N227" s="24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154</v>
      </c>
      <c r="AU227" s="19" t="s">
        <v>85</v>
      </c>
    </row>
    <row r="228" s="13" customFormat="1">
      <c r="A228" s="13"/>
      <c r="B228" s="242"/>
      <c r="C228" s="243"/>
      <c r="D228" s="238" t="s">
        <v>156</v>
      </c>
      <c r="E228" s="244" t="s">
        <v>19</v>
      </c>
      <c r="F228" s="245" t="s">
        <v>182</v>
      </c>
      <c r="G228" s="243"/>
      <c r="H228" s="244" t="s">
        <v>19</v>
      </c>
      <c r="I228" s="246"/>
      <c r="J228" s="243"/>
      <c r="K228" s="243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156</v>
      </c>
      <c r="AU228" s="251" t="s">
        <v>85</v>
      </c>
      <c r="AV228" s="13" t="s">
        <v>83</v>
      </c>
      <c r="AW228" s="13" t="s">
        <v>37</v>
      </c>
      <c r="AX228" s="13" t="s">
        <v>75</v>
      </c>
      <c r="AY228" s="251" t="s">
        <v>112</v>
      </c>
    </row>
    <row r="229" s="14" customFormat="1">
      <c r="A229" s="14"/>
      <c r="B229" s="252"/>
      <c r="C229" s="253"/>
      <c r="D229" s="238" t="s">
        <v>156</v>
      </c>
      <c r="E229" s="254" t="s">
        <v>19</v>
      </c>
      <c r="F229" s="255" t="s">
        <v>351</v>
      </c>
      <c r="G229" s="253"/>
      <c r="H229" s="256">
        <v>240.69999999999999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156</v>
      </c>
      <c r="AU229" s="262" t="s">
        <v>85</v>
      </c>
      <c r="AV229" s="14" t="s">
        <v>85</v>
      </c>
      <c r="AW229" s="14" t="s">
        <v>37</v>
      </c>
      <c r="AX229" s="14" t="s">
        <v>75</v>
      </c>
      <c r="AY229" s="262" t="s">
        <v>112</v>
      </c>
    </row>
    <row r="230" s="14" customFormat="1">
      <c r="A230" s="14"/>
      <c r="B230" s="252"/>
      <c r="C230" s="253"/>
      <c r="D230" s="238" t="s">
        <v>156</v>
      </c>
      <c r="E230" s="254" t="s">
        <v>19</v>
      </c>
      <c r="F230" s="255" t="s">
        <v>352</v>
      </c>
      <c r="G230" s="253"/>
      <c r="H230" s="256">
        <v>113.3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156</v>
      </c>
      <c r="AU230" s="262" t="s">
        <v>85</v>
      </c>
      <c r="AV230" s="14" t="s">
        <v>85</v>
      </c>
      <c r="AW230" s="14" t="s">
        <v>37</v>
      </c>
      <c r="AX230" s="14" t="s">
        <v>75</v>
      </c>
      <c r="AY230" s="262" t="s">
        <v>112</v>
      </c>
    </row>
    <row r="231" s="14" customFormat="1">
      <c r="A231" s="14"/>
      <c r="B231" s="252"/>
      <c r="C231" s="253"/>
      <c r="D231" s="238" t="s">
        <v>156</v>
      </c>
      <c r="E231" s="254" t="s">
        <v>19</v>
      </c>
      <c r="F231" s="255" t="s">
        <v>353</v>
      </c>
      <c r="G231" s="253"/>
      <c r="H231" s="256">
        <v>53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156</v>
      </c>
      <c r="AU231" s="262" t="s">
        <v>85</v>
      </c>
      <c r="AV231" s="14" t="s">
        <v>85</v>
      </c>
      <c r="AW231" s="14" t="s">
        <v>37</v>
      </c>
      <c r="AX231" s="14" t="s">
        <v>75</v>
      </c>
      <c r="AY231" s="262" t="s">
        <v>112</v>
      </c>
    </row>
    <row r="232" s="16" customFormat="1">
      <c r="A232" s="16"/>
      <c r="B232" s="274"/>
      <c r="C232" s="275"/>
      <c r="D232" s="238" t="s">
        <v>156</v>
      </c>
      <c r="E232" s="276" t="s">
        <v>19</v>
      </c>
      <c r="F232" s="277" t="s">
        <v>208</v>
      </c>
      <c r="G232" s="275"/>
      <c r="H232" s="278">
        <v>407</v>
      </c>
      <c r="I232" s="279"/>
      <c r="J232" s="275"/>
      <c r="K232" s="275"/>
      <c r="L232" s="280"/>
      <c r="M232" s="281"/>
      <c r="N232" s="282"/>
      <c r="O232" s="282"/>
      <c r="P232" s="282"/>
      <c r="Q232" s="282"/>
      <c r="R232" s="282"/>
      <c r="S232" s="282"/>
      <c r="T232" s="283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4" t="s">
        <v>156</v>
      </c>
      <c r="AU232" s="284" t="s">
        <v>85</v>
      </c>
      <c r="AV232" s="16" t="s">
        <v>117</v>
      </c>
      <c r="AW232" s="16" t="s">
        <v>37</v>
      </c>
      <c r="AX232" s="16" t="s">
        <v>83</v>
      </c>
      <c r="AY232" s="284" t="s">
        <v>112</v>
      </c>
    </row>
    <row r="233" s="2" customFormat="1" ht="16.5" customHeight="1">
      <c r="A233" s="40"/>
      <c r="B233" s="41"/>
      <c r="C233" s="285" t="s">
        <v>354</v>
      </c>
      <c r="D233" s="285" t="s">
        <v>242</v>
      </c>
      <c r="E233" s="286" t="s">
        <v>355</v>
      </c>
      <c r="F233" s="287" t="s">
        <v>356</v>
      </c>
      <c r="G233" s="288" t="s">
        <v>187</v>
      </c>
      <c r="H233" s="289">
        <v>245.51400000000001</v>
      </c>
      <c r="I233" s="290"/>
      <c r="J233" s="291">
        <f>ROUND(I233*H233,2)</f>
        <v>0</v>
      </c>
      <c r="K233" s="287" t="s">
        <v>152</v>
      </c>
      <c r="L233" s="292"/>
      <c r="M233" s="293" t="s">
        <v>19</v>
      </c>
      <c r="N233" s="294" t="s">
        <v>46</v>
      </c>
      <c r="O233" s="86"/>
      <c r="P233" s="220">
        <f>O233*H233</f>
        <v>0</v>
      </c>
      <c r="Q233" s="220">
        <v>0.080000000000000002</v>
      </c>
      <c r="R233" s="220">
        <f>Q233*H233</f>
        <v>19.641120000000001</v>
      </c>
      <c r="S233" s="220">
        <v>0</v>
      </c>
      <c r="T233" s="22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2" t="s">
        <v>191</v>
      </c>
      <c r="AT233" s="222" t="s">
        <v>242</v>
      </c>
      <c r="AU233" s="222" t="s">
        <v>85</v>
      </c>
      <c r="AY233" s="19" t="s">
        <v>112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9" t="s">
        <v>83</v>
      </c>
      <c r="BK233" s="223">
        <f>ROUND(I233*H233,2)</f>
        <v>0</v>
      </c>
      <c r="BL233" s="19" t="s">
        <v>117</v>
      </c>
      <c r="BM233" s="222" t="s">
        <v>357</v>
      </c>
    </row>
    <row r="234" s="13" customFormat="1">
      <c r="A234" s="13"/>
      <c r="B234" s="242"/>
      <c r="C234" s="243"/>
      <c r="D234" s="238" t="s">
        <v>156</v>
      </c>
      <c r="E234" s="244" t="s">
        <v>19</v>
      </c>
      <c r="F234" s="245" t="s">
        <v>182</v>
      </c>
      <c r="G234" s="243"/>
      <c r="H234" s="244" t="s">
        <v>19</v>
      </c>
      <c r="I234" s="246"/>
      <c r="J234" s="243"/>
      <c r="K234" s="243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156</v>
      </c>
      <c r="AU234" s="251" t="s">
        <v>85</v>
      </c>
      <c r="AV234" s="13" t="s">
        <v>83</v>
      </c>
      <c r="AW234" s="13" t="s">
        <v>37</v>
      </c>
      <c r="AX234" s="13" t="s">
        <v>75</v>
      </c>
      <c r="AY234" s="251" t="s">
        <v>112</v>
      </c>
    </row>
    <row r="235" s="14" customFormat="1">
      <c r="A235" s="14"/>
      <c r="B235" s="252"/>
      <c r="C235" s="253"/>
      <c r="D235" s="238" t="s">
        <v>156</v>
      </c>
      <c r="E235" s="254" t="s">
        <v>19</v>
      </c>
      <c r="F235" s="255" t="s">
        <v>351</v>
      </c>
      <c r="G235" s="253"/>
      <c r="H235" s="256">
        <v>240.69999999999999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156</v>
      </c>
      <c r="AU235" s="262" t="s">
        <v>85</v>
      </c>
      <c r="AV235" s="14" t="s">
        <v>85</v>
      </c>
      <c r="AW235" s="14" t="s">
        <v>37</v>
      </c>
      <c r="AX235" s="14" t="s">
        <v>75</v>
      </c>
      <c r="AY235" s="262" t="s">
        <v>112</v>
      </c>
    </row>
    <row r="236" s="15" customFormat="1">
      <c r="A236" s="15"/>
      <c r="B236" s="263"/>
      <c r="C236" s="264"/>
      <c r="D236" s="238" t="s">
        <v>156</v>
      </c>
      <c r="E236" s="265" t="s">
        <v>19</v>
      </c>
      <c r="F236" s="266" t="s">
        <v>205</v>
      </c>
      <c r="G236" s="264"/>
      <c r="H236" s="267">
        <v>240.69999999999999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3" t="s">
        <v>156</v>
      </c>
      <c r="AU236" s="273" t="s">
        <v>85</v>
      </c>
      <c r="AV236" s="15" t="s">
        <v>122</v>
      </c>
      <c r="AW236" s="15" t="s">
        <v>37</v>
      </c>
      <c r="AX236" s="15" t="s">
        <v>75</v>
      </c>
      <c r="AY236" s="273" t="s">
        <v>112</v>
      </c>
    </row>
    <row r="237" s="14" customFormat="1">
      <c r="A237" s="14"/>
      <c r="B237" s="252"/>
      <c r="C237" s="253"/>
      <c r="D237" s="238" t="s">
        <v>156</v>
      </c>
      <c r="E237" s="254" t="s">
        <v>19</v>
      </c>
      <c r="F237" s="255" t="s">
        <v>358</v>
      </c>
      <c r="G237" s="253"/>
      <c r="H237" s="256">
        <v>245.51400000000001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156</v>
      </c>
      <c r="AU237" s="262" t="s">
        <v>85</v>
      </c>
      <c r="AV237" s="14" t="s">
        <v>85</v>
      </c>
      <c r="AW237" s="14" t="s">
        <v>37</v>
      </c>
      <c r="AX237" s="14" t="s">
        <v>83</v>
      </c>
      <c r="AY237" s="262" t="s">
        <v>112</v>
      </c>
    </row>
    <row r="238" s="2" customFormat="1" ht="16.5" customHeight="1">
      <c r="A238" s="40"/>
      <c r="B238" s="41"/>
      <c r="C238" s="285" t="s">
        <v>359</v>
      </c>
      <c r="D238" s="285" t="s">
        <v>242</v>
      </c>
      <c r="E238" s="286" t="s">
        <v>360</v>
      </c>
      <c r="F238" s="287" t="s">
        <v>361</v>
      </c>
      <c r="G238" s="288" t="s">
        <v>187</v>
      </c>
      <c r="H238" s="289">
        <v>115.566</v>
      </c>
      <c r="I238" s="290"/>
      <c r="J238" s="291">
        <f>ROUND(I238*H238,2)</f>
        <v>0</v>
      </c>
      <c r="K238" s="287" t="s">
        <v>152</v>
      </c>
      <c r="L238" s="292"/>
      <c r="M238" s="293" t="s">
        <v>19</v>
      </c>
      <c r="N238" s="294" t="s">
        <v>46</v>
      </c>
      <c r="O238" s="86"/>
      <c r="P238" s="220">
        <f>O238*H238</f>
        <v>0</v>
      </c>
      <c r="Q238" s="220">
        <v>0.055</v>
      </c>
      <c r="R238" s="220">
        <f>Q238*H238</f>
        <v>6.3561300000000003</v>
      </c>
      <c r="S238" s="220">
        <v>0</v>
      </c>
      <c r="T238" s="221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2" t="s">
        <v>191</v>
      </c>
      <c r="AT238" s="222" t="s">
        <v>242</v>
      </c>
      <c r="AU238" s="222" t="s">
        <v>85</v>
      </c>
      <c r="AY238" s="19" t="s">
        <v>112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9" t="s">
        <v>83</v>
      </c>
      <c r="BK238" s="223">
        <f>ROUND(I238*H238,2)</f>
        <v>0</v>
      </c>
      <c r="BL238" s="19" t="s">
        <v>117</v>
      </c>
      <c r="BM238" s="222" t="s">
        <v>362</v>
      </c>
    </row>
    <row r="239" s="13" customFormat="1">
      <c r="A239" s="13"/>
      <c r="B239" s="242"/>
      <c r="C239" s="243"/>
      <c r="D239" s="238" t="s">
        <v>156</v>
      </c>
      <c r="E239" s="244" t="s">
        <v>19</v>
      </c>
      <c r="F239" s="245" t="s">
        <v>182</v>
      </c>
      <c r="G239" s="243"/>
      <c r="H239" s="244" t="s">
        <v>19</v>
      </c>
      <c r="I239" s="246"/>
      <c r="J239" s="243"/>
      <c r="K239" s="243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156</v>
      </c>
      <c r="AU239" s="251" t="s">
        <v>85</v>
      </c>
      <c r="AV239" s="13" t="s">
        <v>83</v>
      </c>
      <c r="AW239" s="13" t="s">
        <v>37</v>
      </c>
      <c r="AX239" s="13" t="s">
        <v>75</v>
      </c>
      <c r="AY239" s="251" t="s">
        <v>112</v>
      </c>
    </row>
    <row r="240" s="14" customFormat="1">
      <c r="A240" s="14"/>
      <c r="B240" s="252"/>
      <c r="C240" s="253"/>
      <c r="D240" s="238" t="s">
        <v>156</v>
      </c>
      <c r="E240" s="254" t="s">
        <v>19</v>
      </c>
      <c r="F240" s="255" t="s">
        <v>352</v>
      </c>
      <c r="G240" s="253"/>
      <c r="H240" s="256">
        <v>113.3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156</v>
      </c>
      <c r="AU240" s="262" t="s">
        <v>85</v>
      </c>
      <c r="AV240" s="14" t="s">
        <v>85</v>
      </c>
      <c r="AW240" s="14" t="s">
        <v>37</v>
      </c>
      <c r="AX240" s="14" t="s">
        <v>75</v>
      </c>
      <c r="AY240" s="262" t="s">
        <v>112</v>
      </c>
    </row>
    <row r="241" s="15" customFormat="1">
      <c r="A241" s="15"/>
      <c r="B241" s="263"/>
      <c r="C241" s="264"/>
      <c r="D241" s="238" t="s">
        <v>156</v>
      </c>
      <c r="E241" s="265" t="s">
        <v>19</v>
      </c>
      <c r="F241" s="266" t="s">
        <v>205</v>
      </c>
      <c r="G241" s="264"/>
      <c r="H241" s="267">
        <v>113.3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156</v>
      </c>
      <c r="AU241" s="273" t="s">
        <v>85</v>
      </c>
      <c r="AV241" s="15" t="s">
        <v>122</v>
      </c>
      <c r="AW241" s="15" t="s">
        <v>37</v>
      </c>
      <c r="AX241" s="15" t="s">
        <v>75</v>
      </c>
      <c r="AY241" s="273" t="s">
        <v>112</v>
      </c>
    </row>
    <row r="242" s="14" customFormat="1">
      <c r="A242" s="14"/>
      <c r="B242" s="252"/>
      <c r="C242" s="253"/>
      <c r="D242" s="238" t="s">
        <v>156</v>
      </c>
      <c r="E242" s="254" t="s">
        <v>19</v>
      </c>
      <c r="F242" s="255" t="s">
        <v>363</v>
      </c>
      <c r="G242" s="253"/>
      <c r="H242" s="256">
        <v>115.566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156</v>
      </c>
      <c r="AU242" s="262" t="s">
        <v>85</v>
      </c>
      <c r="AV242" s="14" t="s">
        <v>85</v>
      </c>
      <c r="AW242" s="14" t="s">
        <v>37</v>
      </c>
      <c r="AX242" s="14" t="s">
        <v>83</v>
      </c>
      <c r="AY242" s="262" t="s">
        <v>112</v>
      </c>
    </row>
    <row r="243" s="2" customFormat="1" ht="16.5" customHeight="1">
      <c r="A243" s="40"/>
      <c r="B243" s="41"/>
      <c r="C243" s="285" t="s">
        <v>364</v>
      </c>
      <c r="D243" s="285" t="s">
        <v>242</v>
      </c>
      <c r="E243" s="286" t="s">
        <v>365</v>
      </c>
      <c r="F243" s="287" t="s">
        <v>366</v>
      </c>
      <c r="G243" s="288" t="s">
        <v>187</v>
      </c>
      <c r="H243" s="289">
        <v>53</v>
      </c>
      <c r="I243" s="290"/>
      <c r="J243" s="291">
        <f>ROUND(I243*H243,2)</f>
        <v>0</v>
      </c>
      <c r="K243" s="287" t="s">
        <v>152</v>
      </c>
      <c r="L243" s="292"/>
      <c r="M243" s="293" t="s">
        <v>19</v>
      </c>
      <c r="N243" s="294" t="s">
        <v>46</v>
      </c>
      <c r="O243" s="86"/>
      <c r="P243" s="220">
        <f>O243*H243</f>
        <v>0</v>
      </c>
      <c r="Q243" s="220">
        <v>0.065670000000000006</v>
      </c>
      <c r="R243" s="220">
        <f>Q243*H243</f>
        <v>3.4805100000000002</v>
      </c>
      <c r="S243" s="220">
        <v>0</v>
      </c>
      <c r="T243" s="221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2" t="s">
        <v>191</v>
      </c>
      <c r="AT243" s="222" t="s">
        <v>242</v>
      </c>
      <c r="AU243" s="222" t="s">
        <v>85</v>
      </c>
      <c r="AY243" s="19" t="s">
        <v>112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9" t="s">
        <v>83</v>
      </c>
      <c r="BK243" s="223">
        <f>ROUND(I243*H243,2)</f>
        <v>0</v>
      </c>
      <c r="BL243" s="19" t="s">
        <v>117</v>
      </c>
      <c r="BM243" s="222" t="s">
        <v>367</v>
      </c>
    </row>
    <row r="244" s="13" customFormat="1">
      <c r="A244" s="13"/>
      <c r="B244" s="242"/>
      <c r="C244" s="243"/>
      <c r="D244" s="238" t="s">
        <v>156</v>
      </c>
      <c r="E244" s="244" t="s">
        <v>19</v>
      </c>
      <c r="F244" s="245" t="s">
        <v>182</v>
      </c>
      <c r="G244" s="243"/>
      <c r="H244" s="244" t="s">
        <v>19</v>
      </c>
      <c r="I244" s="246"/>
      <c r="J244" s="243"/>
      <c r="K244" s="243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156</v>
      </c>
      <c r="AU244" s="251" t="s">
        <v>85</v>
      </c>
      <c r="AV244" s="13" t="s">
        <v>83</v>
      </c>
      <c r="AW244" s="13" t="s">
        <v>37</v>
      </c>
      <c r="AX244" s="13" t="s">
        <v>75</v>
      </c>
      <c r="AY244" s="251" t="s">
        <v>112</v>
      </c>
    </row>
    <row r="245" s="14" customFormat="1">
      <c r="A245" s="14"/>
      <c r="B245" s="252"/>
      <c r="C245" s="253"/>
      <c r="D245" s="238" t="s">
        <v>156</v>
      </c>
      <c r="E245" s="254" t="s">
        <v>19</v>
      </c>
      <c r="F245" s="255" t="s">
        <v>353</v>
      </c>
      <c r="G245" s="253"/>
      <c r="H245" s="256">
        <v>53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156</v>
      </c>
      <c r="AU245" s="262" t="s">
        <v>85</v>
      </c>
      <c r="AV245" s="14" t="s">
        <v>85</v>
      </c>
      <c r="AW245" s="14" t="s">
        <v>37</v>
      </c>
      <c r="AX245" s="14" t="s">
        <v>83</v>
      </c>
      <c r="AY245" s="262" t="s">
        <v>112</v>
      </c>
    </row>
    <row r="246" s="2" customFormat="1" ht="21.75" customHeight="1">
      <c r="A246" s="40"/>
      <c r="B246" s="41"/>
      <c r="C246" s="211" t="s">
        <v>368</v>
      </c>
      <c r="D246" s="211" t="s">
        <v>113</v>
      </c>
      <c r="E246" s="212" t="s">
        <v>369</v>
      </c>
      <c r="F246" s="213" t="s">
        <v>370</v>
      </c>
      <c r="G246" s="214" t="s">
        <v>187</v>
      </c>
      <c r="H246" s="215">
        <v>290</v>
      </c>
      <c r="I246" s="216"/>
      <c r="J246" s="217">
        <f>ROUND(I246*H246,2)</f>
        <v>0</v>
      </c>
      <c r="K246" s="213" t="s">
        <v>152</v>
      </c>
      <c r="L246" s="46"/>
      <c r="M246" s="218" t="s">
        <v>19</v>
      </c>
      <c r="N246" s="219" t="s">
        <v>46</v>
      </c>
      <c r="O246" s="86"/>
      <c r="P246" s="220">
        <f>O246*H246</f>
        <v>0</v>
      </c>
      <c r="Q246" s="220">
        <v>0.12949959999999999</v>
      </c>
      <c r="R246" s="220">
        <f>Q246*H246</f>
        <v>37.554884000000001</v>
      </c>
      <c r="S246" s="220">
        <v>0</v>
      </c>
      <c r="T246" s="221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2" t="s">
        <v>117</v>
      </c>
      <c r="AT246" s="222" t="s">
        <v>113</v>
      </c>
      <c r="AU246" s="222" t="s">
        <v>85</v>
      </c>
      <c r="AY246" s="19" t="s">
        <v>112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9" t="s">
        <v>83</v>
      </c>
      <c r="BK246" s="223">
        <f>ROUND(I246*H246,2)</f>
        <v>0</v>
      </c>
      <c r="BL246" s="19" t="s">
        <v>117</v>
      </c>
      <c r="BM246" s="222" t="s">
        <v>371</v>
      </c>
    </row>
    <row r="247" s="2" customFormat="1">
      <c r="A247" s="40"/>
      <c r="B247" s="41"/>
      <c r="C247" s="42"/>
      <c r="D247" s="238" t="s">
        <v>154</v>
      </c>
      <c r="E247" s="42"/>
      <c r="F247" s="239" t="s">
        <v>372</v>
      </c>
      <c r="G247" s="42"/>
      <c r="H247" s="42"/>
      <c r="I247" s="138"/>
      <c r="J247" s="42"/>
      <c r="K247" s="42"/>
      <c r="L247" s="46"/>
      <c r="M247" s="240"/>
      <c r="N247" s="24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154</v>
      </c>
      <c r="AU247" s="19" t="s">
        <v>85</v>
      </c>
    </row>
    <row r="248" s="13" customFormat="1">
      <c r="A248" s="13"/>
      <c r="B248" s="242"/>
      <c r="C248" s="243"/>
      <c r="D248" s="238" t="s">
        <v>156</v>
      </c>
      <c r="E248" s="244" t="s">
        <v>19</v>
      </c>
      <c r="F248" s="245" t="s">
        <v>182</v>
      </c>
      <c r="G248" s="243"/>
      <c r="H248" s="244" t="s">
        <v>19</v>
      </c>
      <c r="I248" s="246"/>
      <c r="J248" s="243"/>
      <c r="K248" s="243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156</v>
      </c>
      <c r="AU248" s="251" t="s">
        <v>85</v>
      </c>
      <c r="AV248" s="13" t="s">
        <v>83</v>
      </c>
      <c r="AW248" s="13" t="s">
        <v>37</v>
      </c>
      <c r="AX248" s="13" t="s">
        <v>75</v>
      </c>
      <c r="AY248" s="251" t="s">
        <v>112</v>
      </c>
    </row>
    <row r="249" s="14" customFormat="1">
      <c r="A249" s="14"/>
      <c r="B249" s="252"/>
      <c r="C249" s="253"/>
      <c r="D249" s="238" t="s">
        <v>156</v>
      </c>
      <c r="E249" s="254" t="s">
        <v>19</v>
      </c>
      <c r="F249" s="255" t="s">
        <v>373</v>
      </c>
      <c r="G249" s="253"/>
      <c r="H249" s="256">
        <v>290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156</v>
      </c>
      <c r="AU249" s="262" t="s">
        <v>85</v>
      </c>
      <c r="AV249" s="14" t="s">
        <v>85</v>
      </c>
      <c r="AW249" s="14" t="s">
        <v>37</v>
      </c>
      <c r="AX249" s="14" t="s">
        <v>83</v>
      </c>
      <c r="AY249" s="262" t="s">
        <v>112</v>
      </c>
    </row>
    <row r="250" s="2" customFormat="1" ht="16.5" customHeight="1">
      <c r="A250" s="40"/>
      <c r="B250" s="41"/>
      <c r="C250" s="285" t="s">
        <v>374</v>
      </c>
      <c r="D250" s="285" t="s">
        <v>242</v>
      </c>
      <c r="E250" s="286" t="s">
        <v>375</v>
      </c>
      <c r="F250" s="287" t="s">
        <v>376</v>
      </c>
      <c r="G250" s="288" t="s">
        <v>187</v>
      </c>
      <c r="H250" s="289">
        <v>295.80000000000001</v>
      </c>
      <c r="I250" s="290"/>
      <c r="J250" s="291">
        <f>ROUND(I250*H250,2)</f>
        <v>0</v>
      </c>
      <c r="K250" s="287" t="s">
        <v>152</v>
      </c>
      <c r="L250" s="292"/>
      <c r="M250" s="293" t="s">
        <v>19</v>
      </c>
      <c r="N250" s="294" t="s">
        <v>46</v>
      </c>
      <c r="O250" s="86"/>
      <c r="P250" s="220">
        <f>O250*H250</f>
        <v>0</v>
      </c>
      <c r="Q250" s="220">
        <v>0.045999999999999999</v>
      </c>
      <c r="R250" s="220">
        <f>Q250*H250</f>
        <v>13.6068</v>
      </c>
      <c r="S250" s="220">
        <v>0</v>
      </c>
      <c r="T250" s="221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2" t="s">
        <v>191</v>
      </c>
      <c r="AT250" s="222" t="s">
        <v>242</v>
      </c>
      <c r="AU250" s="222" t="s">
        <v>85</v>
      </c>
      <c r="AY250" s="19" t="s">
        <v>112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9" t="s">
        <v>83</v>
      </c>
      <c r="BK250" s="223">
        <f>ROUND(I250*H250,2)</f>
        <v>0</v>
      </c>
      <c r="BL250" s="19" t="s">
        <v>117</v>
      </c>
      <c r="BM250" s="222" t="s">
        <v>377</v>
      </c>
    </row>
    <row r="251" s="13" customFormat="1">
      <c r="A251" s="13"/>
      <c r="B251" s="242"/>
      <c r="C251" s="243"/>
      <c r="D251" s="238" t="s">
        <v>156</v>
      </c>
      <c r="E251" s="244" t="s">
        <v>19</v>
      </c>
      <c r="F251" s="245" t="s">
        <v>182</v>
      </c>
      <c r="G251" s="243"/>
      <c r="H251" s="244" t="s">
        <v>19</v>
      </c>
      <c r="I251" s="246"/>
      <c r="J251" s="243"/>
      <c r="K251" s="243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156</v>
      </c>
      <c r="AU251" s="251" t="s">
        <v>85</v>
      </c>
      <c r="AV251" s="13" t="s">
        <v>83</v>
      </c>
      <c r="AW251" s="13" t="s">
        <v>37</v>
      </c>
      <c r="AX251" s="13" t="s">
        <v>75</v>
      </c>
      <c r="AY251" s="251" t="s">
        <v>112</v>
      </c>
    </row>
    <row r="252" s="14" customFormat="1">
      <c r="A252" s="14"/>
      <c r="B252" s="252"/>
      <c r="C252" s="253"/>
      <c r="D252" s="238" t="s">
        <v>156</v>
      </c>
      <c r="E252" s="254" t="s">
        <v>19</v>
      </c>
      <c r="F252" s="255" t="s">
        <v>378</v>
      </c>
      <c r="G252" s="253"/>
      <c r="H252" s="256">
        <v>295.80000000000001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156</v>
      </c>
      <c r="AU252" s="262" t="s">
        <v>85</v>
      </c>
      <c r="AV252" s="14" t="s">
        <v>85</v>
      </c>
      <c r="AW252" s="14" t="s">
        <v>37</v>
      </c>
      <c r="AX252" s="14" t="s">
        <v>83</v>
      </c>
      <c r="AY252" s="262" t="s">
        <v>112</v>
      </c>
    </row>
    <row r="253" s="2" customFormat="1" ht="16.5" customHeight="1">
      <c r="A253" s="40"/>
      <c r="B253" s="41"/>
      <c r="C253" s="211" t="s">
        <v>379</v>
      </c>
      <c r="D253" s="211" t="s">
        <v>113</v>
      </c>
      <c r="E253" s="212" t="s">
        <v>380</v>
      </c>
      <c r="F253" s="213" t="s">
        <v>381</v>
      </c>
      <c r="G253" s="214" t="s">
        <v>199</v>
      </c>
      <c r="H253" s="215">
        <v>11.183</v>
      </c>
      <c r="I253" s="216"/>
      <c r="J253" s="217">
        <f>ROUND(I253*H253,2)</f>
        <v>0</v>
      </c>
      <c r="K253" s="213" t="s">
        <v>152</v>
      </c>
      <c r="L253" s="46"/>
      <c r="M253" s="218" t="s">
        <v>19</v>
      </c>
      <c r="N253" s="219" t="s">
        <v>46</v>
      </c>
      <c r="O253" s="86"/>
      <c r="P253" s="220">
        <f>O253*H253</f>
        <v>0</v>
      </c>
      <c r="Q253" s="220">
        <v>2.2563399999999998</v>
      </c>
      <c r="R253" s="220">
        <f>Q253*H253</f>
        <v>25.232650219999996</v>
      </c>
      <c r="S253" s="220">
        <v>0</v>
      </c>
      <c r="T253" s="221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2" t="s">
        <v>117</v>
      </c>
      <c r="AT253" s="222" t="s">
        <v>113</v>
      </c>
      <c r="AU253" s="222" t="s">
        <v>85</v>
      </c>
      <c r="AY253" s="19" t="s">
        <v>112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9" t="s">
        <v>83</v>
      </c>
      <c r="BK253" s="223">
        <f>ROUND(I253*H253,2)</f>
        <v>0</v>
      </c>
      <c r="BL253" s="19" t="s">
        <v>117</v>
      </c>
      <c r="BM253" s="222" t="s">
        <v>382</v>
      </c>
    </row>
    <row r="254" s="13" customFormat="1">
      <c r="A254" s="13"/>
      <c r="B254" s="242"/>
      <c r="C254" s="243"/>
      <c r="D254" s="238" t="s">
        <v>156</v>
      </c>
      <c r="E254" s="244" t="s">
        <v>19</v>
      </c>
      <c r="F254" s="245" t="s">
        <v>383</v>
      </c>
      <c r="G254" s="243"/>
      <c r="H254" s="244" t="s">
        <v>19</v>
      </c>
      <c r="I254" s="246"/>
      <c r="J254" s="243"/>
      <c r="K254" s="243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156</v>
      </c>
      <c r="AU254" s="251" t="s">
        <v>85</v>
      </c>
      <c r="AV254" s="13" t="s">
        <v>83</v>
      </c>
      <c r="AW254" s="13" t="s">
        <v>37</v>
      </c>
      <c r="AX254" s="13" t="s">
        <v>75</v>
      </c>
      <c r="AY254" s="251" t="s">
        <v>112</v>
      </c>
    </row>
    <row r="255" s="14" customFormat="1">
      <c r="A255" s="14"/>
      <c r="B255" s="252"/>
      <c r="C255" s="253"/>
      <c r="D255" s="238" t="s">
        <v>156</v>
      </c>
      <c r="E255" s="254" t="s">
        <v>19</v>
      </c>
      <c r="F255" s="255" t="s">
        <v>384</v>
      </c>
      <c r="G255" s="253"/>
      <c r="H255" s="256">
        <v>7.1230000000000002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156</v>
      </c>
      <c r="AU255" s="262" t="s">
        <v>85</v>
      </c>
      <c r="AV255" s="14" t="s">
        <v>85</v>
      </c>
      <c r="AW255" s="14" t="s">
        <v>37</v>
      </c>
      <c r="AX255" s="14" t="s">
        <v>75</v>
      </c>
      <c r="AY255" s="262" t="s">
        <v>112</v>
      </c>
    </row>
    <row r="256" s="14" customFormat="1">
      <c r="A256" s="14"/>
      <c r="B256" s="252"/>
      <c r="C256" s="253"/>
      <c r="D256" s="238" t="s">
        <v>156</v>
      </c>
      <c r="E256" s="254" t="s">
        <v>19</v>
      </c>
      <c r="F256" s="255" t="s">
        <v>385</v>
      </c>
      <c r="G256" s="253"/>
      <c r="H256" s="256">
        <v>4.0599999999999996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156</v>
      </c>
      <c r="AU256" s="262" t="s">
        <v>85</v>
      </c>
      <c r="AV256" s="14" t="s">
        <v>85</v>
      </c>
      <c r="AW256" s="14" t="s">
        <v>37</v>
      </c>
      <c r="AX256" s="14" t="s">
        <v>75</v>
      </c>
      <c r="AY256" s="262" t="s">
        <v>112</v>
      </c>
    </row>
    <row r="257" s="16" customFormat="1">
      <c r="A257" s="16"/>
      <c r="B257" s="274"/>
      <c r="C257" s="275"/>
      <c r="D257" s="238" t="s">
        <v>156</v>
      </c>
      <c r="E257" s="276" t="s">
        <v>19</v>
      </c>
      <c r="F257" s="277" t="s">
        <v>208</v>
      </c>
      <c r="G257" s="275"/>
      <c r="H257" s="278">
        <v>11.183</v>
      </c>
      <c r="I257" s="279"/>
      <c r="J257" s="275"/>
      <c r="K257" s="275"/>
      <c r="L257" s="280"/>
      <c r="M257" s="281"/>
      <c r="N257" s="282"/>
      <c r="O257" s="282"/>
      <c r="P257" s="282"/>
      <c r="Q257" s="282"/>
      <c r="R257" s="282"/>
      <c r="S257" s="282"/>
      <c r="T257" s="283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4" t="s">
        <v>156</v>
      </c>
      <c r="AU257" s="284" t="s">
        <v>85</v>
      </c>
      <c r="AV257" s="16" t="s">
        <v>117</v>
      </c>
      <c r="AW257" s="16" t="s">
        <v>37</v>
      </c>
      <c r="AX257" s="16" t="s">
        <v>83</v>
      </c>
      <c r="AY257" s="284" t="s">
        <v>112</v>
      </c>
    </row>
    <row r="258" s="11" customFormat="1" ht="22.8" customHeight="1">
      <c r="A258" s="11"/>
      <c r="B258" s="197"/>
      <c r="C258" s="198"/>
      <c r="D258" s="199" t="s">
        <v>74</v>
      </c>
      <c r="E258" s="236" t="s">
        <v>386</v>
      </c>
      <c r="F258" s="236" t="s">
        <v>387</v>
      </c>
      <c r="G258" s="198"/>
      <c r="H258" s="198"/>
      <c r="I258" s="201"/>
      <c r="J258" s="237">
        <f>BK258</f>
        <v>0</v>
      </c>
      <c r="K258" s="198"/>
      <c r="L258" s="203"/>
      <c r="M258" s="204"/>
      <c r="N258" s="205"/>
      <c r="O258" s="205"/>
      <c r="P258" s="206">
        <f>SUM(P259:P278)</f>
        <v>0</v>
      </c>
      <c r="Q258" s="205"/>
      <c r="R258" s="206">
        <f>SUM(R259:R278)</f>
        <v>0</v>
      </c>
      <c r="S258" s="205"/>
      <c r="T258" s="207">
        <f>SUM(T259:T278)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08" t="s">
        <v>83</v>
      </c>
      <c r="AT258" s="209" t="s">
        <v>74</v>
      </c>
      <c r="AU258" s="209" t="s">
        <v>83</v>
      </c>
      <c r="AY258" s="208" t="s">
        <v>112</v>
      </c>
      <c r="BK258" s="210">
        <f>SUM(BK259:BK278)</f>
        <v>0</v>
      </c>
    </row>
    <row r="259" s="2" customFormat="1" ht="21.75" customHeight="1">
      <c r="A259" s="40"/>
      <c r="B259" s="41"/>
      <c r="C259" s="211" t="s">
        <v>388</v>
      </c>
      <c r="D259" s="211" t="s">
        <v>113</v>
      </c>
      <c r="E259" s="212" t="s">
        <v>389</v>
      </c>
      <c r="F259" s="213" t="s">
        <v>390</v>
      </c>
      <c r="G259" s="214" t="s">
        <v>232</v>
      </c>
      <c r="H259" s="215">
        <v>256.76900000000001</v>
      </c>
      <c r="I259" s="216"/>
      <c r="J259" s="217">
        <f>ROUND(I259*H259,2)</f>
        <v>0</v>
      </c>
      <c r="K259" s="213" t="s">
        <v>152</v>
      </c>
      <c r="L259" s="46"/>
      <c r="M259" s="218" t="s">
        <v>19</v>
      </c>
      <c r="N259" s="219" t="s">
        <v>46</v>
      </c>
      <c r="O259" s="86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2" t="s">
        <v>117</v>
      </c>
      <c r="AT259" s="222" t="s">
        <v>113</v>
      </c>
      <c r="AU259" s="222" t="s">
        <v>85</v>
      </c>
      <c r="AY259" s="19" t="s">
        <v>112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9" t="s">
        <v>83</v>
      </c>
      <c r="BK259" s="223">
        <f>ROUND(I259*H259,2)</f>
        <v>0</v>
      </c>
      <c r="BL259" s="19" t="s">
        <v>117</v>
      </c>
      <c r="BM259" s="222" t="s">
        <v>391</v>
      </c>
    </row>
    <row r="260" s="2" customFormat="1">
      <c r="A260" s="40"/>
      <c r="B260" s="41"/>
      <c r="C260" s="42"/>
      <c r="D260" s="238" t="s">
        <v>154</v>
      </c>
      <c r="E260" s="42"/>
      <c r="F260" s="239" t="s">
        <v>392</v>
      </c>
      <c r="G260" s="42"/>
      <c r="H260" s="42"/>
      <c r="I260" s="138"/>
      <c r="J260" s="42"/>
      <c r="K260" s="42"/>
      <c r="L260" s="46"/>
      <c r="M260" s="240"/>
      <c r="N260" s="24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154</v>
      </c>
      <c r="AU260" s="19" t="s">
        <v>85</v>
      </c>
    </row>
    <row r="261" s="14" customFormat="1">
      <c r="A261" s="14"/>
      <c r="B261" s="252"/>
      <c r="C261" s="253"/>
      <c r="D261" s="238" t="s">
        <v>156</v>
      </c>
      <c r="E261" s="254" t="s">
        <v>19</v>
      </c>
      <c r="F261" s="255" t="s">
        <v>393</v>
      </c>
      <c r="G261" s="253"/>
      <c r="H261" s="256">
        <v>255.00899999999999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156</v>
      </c>
      <c r="AU261" s="262" t="s">
        <v>85</v>
      </c>
      <c r="AV261" s="14" t="s">
        <v>85</v>
      </c>
      <c r="AW261" s="14" t="s">
        <v>37</v>
      </c>
      <c r="AX261" s="14" t="s">
        <v>75</v>
      </c>
      <c r="AY261" s="262" t="s">
        <v>112</v>
      </c>
    </row>
    <row r="262" s="14" customFormat="1">
      <c r="A262" s="14"/>
      <c r="B262" s="252"/>
      <c r="C262" s="253"/>
      <c r="D262" s="238" t="s">
        <v>156</v>
      </c>
      <c r="E262" s="254" t="s">
        <v>19</v>
      </c>
      <c r="F262" s="255" t="s">
        <v>394</v>
      </c>
      <c r="G262" s="253"/>
      <c r="H262" s="256">
        <v>1.76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156</v>
      </c>
      <c r="AU262" s="262" t="s">
        <v>85</v>
      </c>
      <c r="AV262" s="14" t="s">
        <v>85</v>
      </c>
      <c r="AW262" s="14" t="s">
        <v>37</v>
      </c>
      <c r="AX262" s="14" t="s">
        <v>75</v>
      </c>
      <c r="AY262" s="262" t="s">
        <v>112</v>
      </c>
    </row>
    <row r="263" s="16" customFormat="1">
      <c r="A263" s="16"/>
      <c r="B263" s="274"/>
      <c r="C263" s="275"/>
      <c r="D263" s="238" t="s">
        <v>156</v>
      </c>
      <c r="E263" s="276" t="s">
        <v>19</v>
      </c>
      <c r="F263" s="277" t="s">
        <v>208</v>
      </c>
      <c r="G263" s="275"/>
      <c r="H263" s="278">
        <v>256.76900000000001</v>
      </c>
      <c r="I263" s="279"/>
      <c r="J263" s="275"/>
      <c r="K263" s="275"/>
      <c r="L263" s="280"/>
      <c r="M263" s="281"/>
      <c r="N263" s="282"/>
      <c r="O263" s="282"/>
      <c r="P263" s="282"/>
      <c r="Q263" s="282"/>
      <c r="R263" s="282"/>
      <c r="S263" s="282"/>
      <c r="T263" s="283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4" t="s">
        <v>156</v>
      </c>
      <c r="AU263" s="284" t="s">
        <v>85</v>
      </c>
      <c r="AV263" s="16" t="s">
        <v>117</v>
      </c>
      <c r="AW263" s="16" t="s">
        <v>37</v>
      </c>
      <c r="AX263" s="16" t="s">
        <v>83</v>
      </c>
      <c r="AY263" s="284" t="s">
        <v>112</v>
      </c>
    </row>
    <row r="264" s="2" customFormat="1" ht="21.75" customHeight="1">
      <c r="A264" s="40"/>
      <c r="B264" s="41"/>
      <c r="C264" s="211" t="s">
        <v>395</v>
      </c>
      <c r="D264" s="211" t="s">
        <v>113</v>
      </c>
      <c r="E264" s="212" t="s">
        <v>396</v>
      </c>
      <c r="F264" s="213" t="s">
        <v>397</v>
      </c>
      <c r="G264" s="214" t="s">
        <v>232</v>
      </c>
      <c r="H264" s="215">
        <v>3337.9969999999998</v>
      </c>
      <c r="I264" s="216"/>
      <c r="J264" s="217">
        <f>ROUND(I264*H264,2)</f>
        <v>0</v>
      </c>
      <c r="K264" s="213" t="s">
        <v>152</v>
      </c>
      <c r="L264" s="46"/>
      <c r="M264" s="218" t="s">
        <v>19</v>
      </c>
      <c r="N264" s="219" t="s">
        <v>46</v>
      </c>
      <c r="O264" s="86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2" t="s">
        <v>117</v>
      </c>
      <c r="AT264" s="222" t="s">
        <v>113</v>
      </c>
      <c r="AU264" s="222" t="s">
        <v>85</v>
      </c>
      <c r="AY264" s="19" t="s">
        <v>112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9" t="s">
        <v>83</v>
      </c>
      <c r="BK264" s="223">
        <f>ROUND(I264*H264,2)</f>
        <v>0</v>
      </c>
      <c r="BL264" s="19" t="s">
        <v>117</v>
      </c>
      <c r="BM264" s="222" t="s">
        <v>398</v>
      </c>
    </row>
    <row r="265" s="2" customFormat="1">
      <c r="A265" s="40"/>
      <c r="B265" s="41"/>
      <c r="C265" s="42"/>
      <c r="D265" s="238" t="s">
        <v>154</v>
      </c>
      <c r="E265" s="42"/>
      <c r="F265" s="239" t="s">
        <v>392</v>
      </c>
      <c r="G265" s="42"/>
      <c r="H265" s="42"/>
      <c r="I265" s="138"/>
      <c r="J265" s="42"/>
      <c r="K265" s="42"/>
      <c r="L265" s="46"/>
      <c r="M265" s="240"/>
      <c r="N265" s="24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154</v>
      </c>
      <c r="AU265" s="19" t="s">
        <v>85</v>
      </c>
    </row>
    <row r="266" s="13" customFormat="1">
      <c r="A266" s="13"/>
      <c r="B266" s="242"/>
      <c r="C266" s="243"/>
      <c r="D266" s="238" t="s">
        <v>156</v>
      </c>
      <c r="E266" s="244" t="s">
        <v>19</v>
      </c>
      <c r="F266" s="245" t="s">
        <v>399</v>
      </c>
      <c r="G266" s="243"/>
      <c r="H266" s="244" t="s">
        <v>19</v>
      </c>
      <c r="I266" s="246"/>
      <c r="J266" s="243"/>
      <c r="K266" s="243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156</v>
      </c>
      <c r="AU266" s="251" t="s">
        <v>85</v>
      </c>
      <c r="AV266" s="13" t="s">
        <v>83</v>
      </c>
      <c r="AW266" s="13" t="s">
        <v>37</v>
      </c>
      <c r="AX266" s="13" t="s">
        <v>75</v>
      </c>
      <c r="AY266" s="251" t="s">
        <v>112</v>
      </c>
    </row>
    <row r="267" s="14" customFormat="1">
      <c r="A267" s="14"/>
      <c r="B267" s="252"/>
      <c r="C267" s="253"/>
      <c r="D267" s="238" t="s">
        <v>156</v>
      </c>
      <c r="E267" s="254" t="s">
        <v>19</v>
      </c>
      <c r="F267" s="255" t="s">
        <v>400</v>
      </c>
      <c r="G267" s="253"/>
      <c r="H267" s="256">
        <v>3315.1170000000002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156</v>
      </c>
      <c r="AU267" s="262" t="s">
        <v>85</v>
      </c>
      <c r="AV267" s="14" t="s">
        <v>85</v>
      </c>
      <c r="AW267" s="14" t="s">
        <v>37</v>
      </c>
      <c r="AX267" s="14" t="s">
        <v>75</v>
      </c>
      <c r="AY267" s="262" t="s">
        <v>112</v>
      </c>
    </row>
    <row r="268" s="14" customFormat="1">
      <c r="A268" s="14"/>
      <c r="B268" s="252"/>
      <c r="C268" s="253"/>
      <c r="D268" s="238" t="s">
        <v>156</v>
      </c>
      <c r="E268" s="254" t="s">
        <v>19</v>
      </c>
      <c r="F268" s="255" t="s">
        <v>401</v>
      </c>
      <c r="G268" s="253"/>
      <c r="H268" s="256">
        <v>22.879999999999999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156</v>
      </c>
      <c r="AU268" s="262" t="s">
        <v>85</v>
      </c>
      <c r="AV268" s="14" t="s">
        <v>85</v>
      </c>
      <c r="AW268" s="14" t="s">
        <v>37</v>
      </c>
      <c r="AX268" s="14" t="s">
        <v>75</v>
      </c>
      <c r="AY268" s="262" t="s">
        <v>112</v>
      </c>
    </row>
    <row r="269" s="16" customFormat="1">
      <c r="A269" s="16"/>
      <c r="B269" s="274"/>
      <c r="C269" s="275"/>
      <c r="D269" s="238" t="s">
        <v>156</v>
      </c>
      <c r="E269" s="276" t="s">
        <v>19</v>
      </c>
      <c r="F269" s="277" t="s">
        <v>208</v>
      </c>
      <c r="G269" s="275"/>
      <c r="H269" s="278">
        <v>3337.9970000000003</v>
      </c>
      <c r="I269" s="279"/>
      <c r="J269" s="275"/>
      <c r="K269" s="275"/>
      <c r="L269" s="280"/>
      <c r="M269" s="281"/>
      <c r="N269" s="282"/>
      <c r="O269" s="282"/>
      <c r="P269" s="282"/>
      <c r="Q269" s="282"/>
      <c r="R269" s="282"/>
      <c r="S269" s="282"/>
      <c r="T269" s="283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4" t="s">
        <v>156</v>
      </c>
      <c r="AU269" s="284" t="s">
        <v>85</v>
      </c>
      <c r="AV269" s="16" t="s">
        <v>117</v>
      </c>
      <c r="AW269" s="16" t="s">
        <v>37</v>
      </c>
      <c r="AX269" s="16" t="s">
        <v>83</v>
      </c>
      <c r="AY269" s="284" t="s">
        <v>112</v>
      </c>
    </row>
    <row r="270" s="2" customFormat="1" ht="16.5" customHeight="1">
      <c r="A270" s="40"/>
      <c r="B270" s="41"/>
      <c r="C270" s="211" t="s">
        <v>402</v>
      </c>
      <c r="D270" s="211" t="s">
        <v>113</v>
      </c>
      <c r="E270" s="212" t="s">
        <v>403</v>
      </c>
      <c r="F270" s="213" t="s">
        <v>404</v>
      </c>
      <c r="G270" s="214" t="s">
        <v>232</v>
      </c>
      <c r="H270" s="215">
        <v>256.76900000000001</v>
      </c>
      <c r="I270" s="216"/>
      <c r="J270" s="217">
        <f>ROUND(I270*H270,2)</f>
        <v>0</v>
      </c>
      <c r="K270" s="213" t="s">
        <v>152</v>
      </c>
      <c r="L270" s="46"/>
      <c r="M270" s="218" t="s">
        <v>19</v>
      </c>
      <c r="N270" s="219" t="s">
        <v>46</v>
      </c>
      <c r="O270" s="86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2" t="s">
        <v>117</v>
      </c>
      <c r="AT270" s="222" t="s">
        <v>113</v>
      </c>
      <c r="AU270" s="222" t="s">
        <v>85</v>
      </c>
      <c r="AY270" s="19" t="s">
        <v>112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9" t="s">
        <v>83</v>
      </c>
      <c r="BK270" s="223">
        <f>ROUND(I270*H270,2)</f>
        <v>0</v>
      </c>
      <c r="BL270" s="19" t="s">
        <v>117</v>
      </c>
      <c r="BM270" s="222" t="s">
        <v>405</v>
      </c>
    </row>
    <row r="271" s="2" customFormat="1">
      <c r="A271" s="40"/>
      <c r="B271" s="41"/>
      <c r="C271" s="42"/>
      <c r="D271" s="238" t="s">
        <v>154</v>
      </c>
      <c r="E271" s="42"/>
      <c r="F271" s="239" t="s">
        <v>406</v>
      </c>
      <c r="G271" s="42"/>
      <c r="H271" s="42"/>
      <c r="I271" s="138"/>
      <c r="J271" s="42"/>
      <c r="K271" s="42"/>
      <c r="L271" s="46"/>
      <c r="M271" s="240"/>
      <c r="N271" s="24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154</v>
      </c>
      <c r="AU271" s="19" t="s">
        <v>85</v>
      </c>
    </row>
    <row r="272" s="14" customFormat="1">
      <c r="A272" s="14"/>
      <c r="B272" s="252"/>
      <c r="C272" s="253"/>
      <c r="D272" s="238" t="s">
        <v>156</v>
      </c>
      <c r="E272" s="254" t="s">
        <v>19</v>
      </c>
      <c r="F272" s="255" t="s">
        <v>393</v>
      </c>
      <c r="G272" s="253"/>
      <c r="H272" s="256">
        <v>255.00899999999999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156</v>
      </c>
      <c r="AU272" s="262" t="s">
        <v>85</v>
      </c>
      <c r="AV272" s="14" t="s">
        <v>85</v>
      </c>
      <c r="AW272" s="14" t="s">
        <v>37</v>
      </c>
      <c r="AX272" s="14" t="s">
        <v>75</v>
      </c>
      <c r="AY272" s="262" t="s">
        <v>112</v>
      </c>
    </row>
    <row r="273" s="14" customFormat="1">
      <c r="A273" s="14"/>
      <c r="B273" s="252"/>
      <c r="C273" s="253"/>
      <c r="D273" s="238" t="s">
        <v>156</v>
      </c>
      <c r="E273" s="254" t="s">
        <v>19</v>
      </c>
      <c r="F273" s="255" t="s">
        <v>394</v>
      </c>
      <c r="G273" s="253"/>
      <c r="H273" s="256">
        <v>1.76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156</v>
      </c>
      <c r="AU273" s="262" t="s">
        <v>85</v>
      </c>
      <c r="AV273" s="14" t="s">
        <v>85</v>
      </c>
      <c r="AW273" s="14" t="s">
        <v>37</v>
      </c>
      <c r="AX273" s="14" t="s">
        <v>75</v>
      </c>
      <c r="AY273" s="262" t="s">
        <v>112</v>
      </c>
    </row>
    <row r="274" s="16" customFormat="1">
      <c r="A274" s="16"/>
      <c r="B274" s="274"/>
      <c r="C274" s="275"/>
      <c r="D274" s="238" t="s">
        <v>156</v>
      </c>
      <c r="E274" s="276" t="s">
        <v>19</v>
      </c>
      <c r="F274" s="277" t="s">
        <v>208</v>
      </c>
      <c r="G274" s="275"/>
      <c r="H274" s="278">
        <v>256.76900000000001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4" t="s">
        <v>156</v>
      </c>
      <c r="AU274" s="284" t="s">
        <v>85</v>
      </c>
      <c r="AV274" s="16" t="s">
        <v>117</v>
      </c>
      <c r="AW274" s="16" t="s">
        <v>37</v>
      </c>
      <c r="AX274" s="16" t="s">
        <v>83</v>
      </c>
      <c r="AY274" s="284" t="s">
        <v>112</v>
      </c>
    </row>
    <row r="275" s="2" customFormat="1" ht="21.75" customHeight="1">
      <c r="A275" s="40"/>
      <c r="B275" s="41"/>
      <c r="C275" s="211" t="s">
        <v>407</v>
      </c>
      <c r="D275" s="211" t="s">
        <v>113</v>
      </c>
      <c r="E275" s="212" t="s">
        <v>408</v>
      </c>
      <c r="F275" s="213" t="s">
        <v>409</v>
      </c>
      <c r="G275" s="214" t="s">
        <v>232</v>
      </c>
      <c r="H275" s="215">
        <v>255.00899999999999</v>
      </c>
      <c r="I275" s="216"/>
      <c r="J275" s="217">
        <f>ROUND(I275*H275,2)</f>
        <v>0</v>
      </c>
      <c r="K275" s="213" t="s">
        <v>152</v>
      </c>
      <c r="L275" s="46"/>
      <c r="M275" s="218" t="s">
        <v>19</v>
      </c>
      <c r="N275" s="219" t="s">
        <v>46</v>
      </c>
      <c r="O275" s="86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2" t="s">
        <v>117</v>
      </c>
      <c r="AT275" s="222" t="s">
        <v>113</v>
      </c>
      <c r="AU275" s="222" t="s">
        <v>85</v>
      </c>
      <c r="AY275" s="19" t="s">
        <v>112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9" t="s">
        <v>83</v>
      </c>
      <c r="BK275" s="223">
        <f>ROUND(I275*H275,2)</f>
        <v>0</v>
      </c>
      <c r="BL275" s="19" t="s">
        <v>117</v>
      </c>
      <c r="BM275" s="222" t="s">
        <v>410</v>
      </c>
    </row>
    <row r="276" s="14" customFormat="1">
      <c r="A276" s="14"/>
      <c r="B276" s="252"/>
      <c r="C276" s="253"/>
      <c r="D276" s="238" t="s">
        <v>156</v>
      </c>
      <c r="E276" s="254" t="s">
        <v>19</v>
      </c>
      <c r="F276" s="255" t="s">
        <v>393</v>
      </c>
      <c r="G276" s="253"/>
      <c r="H276" s="256">
        <v>255.00899999999999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156</v>
      </c>
      <c r="AU276" s="262" t="s">
        <v>85</v>
      </c>
      <c r="AV276" s="14" t="s">
        <v>85</v>
      </c>
      <c r="AW276" s="14" t="s">
        <v>37</v>
      </c>
      <c r="AX276" s="14" t="s">
        <v>83</v>
      </c>
      <c r="AY276" s="262" t="s">
        <v>112</v>
      </c>
    </row>
    <row r="277" s="2" customFormat="1" ht="21.75" customHeight="1">
      <c r="A277" s="40"/>
      <c r="B277" s="41"/>
      <c r="C277" s="211" t="s">
        <v>411</v>
      </c>
      <c r="D277" s="211" t="s">
        <v>113</v>
      </c>
      <c r="E277" s="212" t="s">
        <v>412</v>
      </c>
      <c r="F277" s="213" t="s">
        <v>413</v>
      </c>
      <c r="G277" s="214" t="s">
        <v>232</v>
      </c>
      <c r="H277" s="215">
        <v>1.76</v>
      </c>
      <c r="I277" s="216"/>
      <c r="J277" s="217">
        <f>ROUND(I277*H277,2)</f>
        <v>0</v>
      </c>
      <c r="K277" s="213" t="s">
        <v>152</v>
      </c>
      <c r="L277" s="46"/>
      <c r="M277" s="218" t="s">
        <v>19</v>
      </c>
      <c r="N277" s="219" t="s">
        <v>46</v>
      </c>
      <c r="O277" s="86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2" t="s">
        <v>117</v>
      </c>
      <c r="AT277" s="222" t="s">
        <v>113</v>
      </c>
      <c r="AU277" s="222" t="s">
        <v>85</v>
      </c>
      <c r="AY277" s="19" t="s">
        <v>112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9" t="s">
        <v>83</v>
      </c>
      <c r="BK277" s="223">
        <f>ROUND(I277*H277,2)</f>
        <v>0</v>
      </c>
      <c r="BL277" s="19" t="s">
        <v>117</v>
      </c>
      <c r="BM277" s="222" t="s">
        <v>414</v>
      </c>
    </row>
    <row r="278" s="14" customFormat="1">
      <c r="A278" s="14"/>
      <c r="B278" s="252"/>
      <c r="C278" s="253"/>
      <c r="D278" s="238" t="s">
        <v>156</v>
      </c>
      <c r="E278" s="254" t="s">
        <v>19</v>
      </c>
      <c r="F278" s="255" t="s">
        <v>394</v>
      </c>
      <c r="G278" s="253"/>
      <c r="H278" s="256">
        <v>1.76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156</v>
      </c>
      <c r="AU278" s="262" t="s">
        <v>85</v>
      </c>
      <c r="AV278" s="14" t="s">
        <v>85</v>
      </c>
      <c r="AW278" s="14" t="s">
        <v>37</v>
      </c>
      <c r="AX278" s="14" t="s">
        <v>83</v>
      </c>
      <c r="AY278" s="262" t="s">
        <v>112</v>
      </c>
    </row>
    <row r="279" s="11" customFormat="1" ht="22.8" customHeight="1">
      <c r="A279" s="11"/>
      <c r="B279" s="197"/>
      <c r="C279" s="198"/>
      <c r="D279" s="199" t="s">
        <v>74</v>
      </c>
      <c r="E279" s="236" t="s">
        <v>415</v>
      </c>
      <c r="F279" s="236" t="s">
        <v>416</v>
      </c>
      <c r="G279" s="198"/>
      <c r="H279" s="198"/>
      <c r="I279" s="201"/>
      <c r="J279" s="237">
        <f>BK279</f>
        <v>0</v>
      </c>
      <c r="K279" s="198"/>
      <c r="L279" s="203"/>
      <c r="M279" s="204"/>
      <c r="N279" s="205"/>
      <c r="O279" s="205"/>
      <c r="P279" s="206">
        <f>P280</f>
        <v>0</v>
      </c>
      <c r="Q279" s="205"/>
      <c r="R279" s="206">
        <f>R280</f>
        <v>0</v>
      </c>
      <c r="S279" s="205"/>
      <c r="T279" s="207">
        <f>T280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08" t="s">
        <v>83</v>
      </c>
      <c r="AT279" s="209" t="s">
        <v>74</v>
      </c>
      <c r="AU279" s="209" t="s">
        <v>83</v>
      </c>
      <c r="AY279" s="208" t="s">
        <v>112</v>
      </c>
      <c r="BK279" s="210">
        <f>BK280</f>
        <v>0</v>
      </c>
    </row>
    <row r="280" s="2" customFormat="1" ht="21.75" customHeight="1">
      <c r="A280" s="40"/>
      <c r="B280" s="41"/>
      <c r="C280" s="211" t="s">
        <v>417</v>
      </c>
      <c r="D280" s="211" t="s">
        <v>113</v>
      </c>
      <c r="E280" s="212" t="s">
        <v>418</v>
      </c>
      <c r="F280" s="213" t="s">
        <v>419</v>
      </c>
      <c r="G280" s="214" t="s">
        <v>232</v>
      </c>
      <c r="H280" s="215">
        <v>408.166</v>
      </c>
      <c r="I280" s="216"/>
      <c r="J280" s="217">
        <f>ROUND(I280*H280,2)</f>
        <v>0</v>
      </c>
      <c r="K280" s="213" t="s">
        <v>152</v>
      </c>
      <c r="L280" s="46"/>
      <c r="M280" s="218" t="s">
        <v>19</v>
      </c>
      <c r="N280" s="219" t="s">
        <v>46</v>
      </c>
      <c r="O280" s="86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2" t="s">
        <v>117</v>
      </c>
      <c r="AT280" s="222" t="s">
        <v>113</v>
      </c>
      <c r="AU280" s="222" t="s">
        <v>85</v>
      </c>
      <c r="AY280" s="19" t="s">
        <v>112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9" t="s">
        <v>83</v>
      </c>
      <c r="BK280" s="223">
        <f>ROUND(I280*H280,2)</f>
        <v>0</v>
      </c>
      <c r="BL280" s="19" t="s">
        <v>117</v>
      </c>
      <c r="BM280" s="222" t="s">
        <v>420</v>
      </c>
    </row>
    <row r="281" s="11" customFormat="1" ht="25.92" customHeight="1">
      <c r="A281" s="11"/>
      <c r="B281" s="197"/>
      <c r="C281" s="198"/>
      <c r="D281" s="199" t="s">
        <v>74</v>
      </c>
      <c r="E281" s="200" t="s">
        <v>421</v>
      </c>
      <c r="F281" s="200" t="s">
        <v>422</v>
      </c>
      <c r="G281" s="198"/>
      <c r="H281" s="198"/>
      <c r="I281" s="201"/>
      <c r="J281" s="202">
        <f>BK281</f>
        <v>0</v>
      </c>
      <c r="K281" s="198"/>
      <c r="L281" s="203"/>
      <c r="M281" s="204"/>
      <c r="N281" s="205"/>
      <c r="O281" s="205"/>
      <c r="P281" s="206">
        <f>P282</f>
        <v>0</v>
      </c>
      <c r="Q281" s="205"/>
      <c r="R281" s="206">
        <f>R282</f>
        <v>0.12008000000000001</v>
      </c>
      <c r="S281" s="205"/>
      <c r="T281" s="207">
        <f>T282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08" t="s">
        <v>85</v>
      </c>
      <c r="AT281" s="209" t="s">
        <v>74</v>
      </c>
      <c r="AU281" s="209" t="s">
        <v>75</v>
      </c>
      <c r="AY281" s="208" t="s">
        <v>112</v>
      </c>
      <c r="BK281" s="210">
        <f>BK282</f>
        <v>0</v>
      </c>
    </row>
    <row r="282" s="11" customFormat="1" ht="22.8" customHeight="1">
      <c r="A282" s="11"/>
      <c r="B282" s="197"/>
      <c r="C282" s="198"/>
      <c r="D282" s="199" t="s">
        <v>74</v>
      </c>
      <c r="E282" s="236" t="s">
        <v>423</v>
      </c>
      <c r="F282" s="236" t="s">
        <v>424</v>
      </c>
      <c r="G282" s="198"/>
      <c r="H282" s="198"/>
      <c r="I282" s="201"/>
      <c r="J282" s="237">
        <f>BK282</f>
        <v>0</v>
      </c>
      <c r="K282" s="198"/>
      <c r="L282" s="203"/>
      <c r="M282" s="204"/>
      <c r="N282" s="205"/>
      <c r="O282" s="205"/>
      <c r="P282" s="206">
        <f>SUM(P283:P285)</f>
        <v>0</v>
      </c>
      <c r="Q282" s="205"/>
      <c r="R282" s="206">
        <f>SUM(R283:R285)</f>
        <v>0.12008000000000001</v>
      </c>
      <c r="S282" s="205"/>
      <c r="T282" s="207">
        <f>SUM(T283:T285)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8" t="s">
        <v>85</v>
      </c>
      <c r="AT282" s="209" t="s">
        <v>74</v>
      </c>
      <c r="AU282" s="209" t="s">
        <v>83</v>
      </c>
      <c r="AY282" s="208" t="s">
        <v>112</v>
      </c>
      <c r="BK282" s="210">
        <f>SUM(BK283:BK285)</f>
        <v>0</v>
      </c>
    </row>
    <row r="283" s="2" customFormat="1" ht="21.75" customHeight="1">
      <c r="A283" s="40"/>
      <c r="B283" s="41"/>
      <c r="C283" s="211" t="s">
        <v>425</v>
      </c>
      <c r="D283" s="211" t="s">
        <v>113</v>
      </c>
      <c r="E283" s="212" t="s">
        <v>426</v>
      </c>
      <c r="F283" s="213" t="s">
        <v>427</v>
      </c>
      <c r="G283" s="214" t="s">
        <v>151</v>
      </c>
      <c r="H283" s="215">
        <v>304</v>
      </c>
      <c r="I283" s="216"/>
      <c r="J283" s="217">
        <f>ROUND(I283*H283,2)</f>
        <v>0</v>
      </c>
      <c r="K283" s="213" t="s">
        <v>19</v>
      </c>
      <c r="L283" s="46"/>
      <c r="M283" s="218" t="s">
        <v>19</v>
      </c>
      <c r="N283" s="219" t="s">
        <v>46</v>
      </c>
      <c r="O283" s="86"/>
      <c r="P283" s="220">
        <f>O283*H283</f>
        <v>0</v>
      </c>
      <c r="Q283" s="220">
        <v>0.00039500000000000001</v>
      </c>
      <c r="R283" s="220">
        <f>Q283*H283</f>
        <v>0.12008000000000001</v>
      </c>
      <c r="S283" s="220">
        <v>0</v>
      </c>
      <c r="T283" s="221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2" t="s">
        <v>241</v>
      </c>
      <c r="AT283" s="222" t="s">
        <v>113</v>
      </c>
      <c r="AU283" s="222" t="s">
        <v>85</v>
      </c>
      <c r="AY283" s="19" t="s">
        <v>112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9" t="s">
        <v>83</v>
      </c>
      <c r="BK283" s="223">
        <f>ROUND(I283*H283,2)</f>
        <v>0</v>
      </c>
      <c r="BL283" s="19" t="s">
        <v>241</v>
      </c>
      <c r="BM283" s="222" t="s">
        <v>428</v>
      </c>
    </row>
    <row r="284" s="13" customFormat="1">
      <c r="A284" s="13"/>
      <c r="B284" s="242"/>
      <c r="C284" s="243"/>
      <c r="D284" s="238" t="s">
        <v>156</v>
      </c>
      <c r="E284" s="244" t="s">
        <v>19</v>
      </c>
      <c r="F284" s="245" t="s">
        <v>157</v>
      </c>
      <c r="G284" s="243"/>
      <c r="H284" s="244" t="s">
        <v>19</v>
      </c>
      <c r="I284" s="246"/>
      <c r="J284" s="243"/>
      <c r="K284" s="243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156</v>
      </c>
      <c r="AU284" s="251" t="s">
        <v>85</v>
      </c>
      <c r="AV284" s="13" t="s">
        <v>83</v>
      </c>
      <c r="AW284" s="13" t="s">
        <v>37</v>
      </c>
      <c r="AX284" s="13" t="s">
        <v>75</v>
      </c>
      <c r="AY284" s="251" t="s">
        <v>112</v>
      </c>
    </row>
    <row r="285" s="14" customFormat="1">
      <c r="A285" s="14"/>
      <c r="B285" s="252"/>
      <c r="C285" s="253"/>
      <c r="D285" s="238" t="s">
        <v>156</v>
      </c>
      <c r="E285" s="254" t="s">
        <v>19</v>
      </c>
      <c r="F285" s="255" t="s">
        <v>429</v>
      </c>
      <c r="G285" s="253"/>
      <c r="H285" s="256">
        <v>304</v>
      </c>
      <c r="I285" s="257"/>
      <c r="J285" s="253"/>
      <c r="K285" s="253"/>
      <c r="L285" s="258"/>
      <c r="M285" s="295"/>
      <c r="N285" s="296"/>
      <c r="O285" s="296"/>
      <c r="P285" s="296"/>
      <c r="Q285" s="296"/>
      <c r="R285" s="296"/>
      <c r="S285" s="296"/>
      <c r="T285" s="29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156</v>
      </c>
      <c r="AU285" s="262" t="s">
        <v>85</v>
      </c>
      <c r="AV285" s="14" t="s">
        <v>85</v>
      </c>
      <c r="AW285" s="14" t="s">
        <v>37</v>
      </c>
      <c r="AX285" s="14" t="s">
        <v>83</v>
      </c>
      <c r="AY285" s="262" t="s">
        <v>112</v>
      </c>
    </row>
    <row r="286" s="2" customFormat="1" ht="6.96" customHeight="1">
      <c r="A286" s="40"/>
      <c r="B286" s="61"/>
      <c r="C286" s="62"/>
      <c r="D286" s="62"/>
      <c r="E286" s="62"/>
      <c r="F286" s="62"/>
      <c r="G286" s="62"/>
      <c r="H286" s="62"/>
      <c r="I286" s="168"/>
      <c r="J286" s="62"/>
      <c r="K286" s="62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nHfi8sE9mkL09c4btoXI4f9J4j1JMe/99tZVdlWDmzy7KSKKQlUOFOQ3rCXO+6Y3wp8UcFYeMjrwHn0B8SFpYw==" hashValue="rCP4Ix0tVxDJxIeTnDanFOmhXYanE8Tkag8HkpBe7GjGm2bvc88LTAUbkAZX0EW+ypwVOEht3UD9gQELcbne0g==" algorithmName="SHA-512" password="CC35"/>
  <autoFilter ref="C87:K28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430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431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432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433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434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435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436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437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438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439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440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82</v>
      </c>
      <c r="F18" s="309" t="s">
        <v>441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442</v>
      </c>
      <c r="F19" s="309" t="s">
        <v>443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444</v>
      </c>
      <c r="F20" s="309" t="s">
        <v>445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446</v>
      </c>
      <c r="F21" s="309" t="s">
        <v>447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448</v>
      </c>
      <c r="F22" s="309" t="s">
        <v>449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450</v>
      </c>
      <c r="F23" s="309" t="s">
        <v>451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452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453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454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455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456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457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458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459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460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98</v>
      </c>
      <c r="F36" s="309"/>
      <c r="G36" s="309" t="s">
        <v>461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462</v>
      </c>
      <c r="F37" s="309"/>
      <c r="G37" s="309" t="s">
        <v>463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56</v>
      </c>
      <c r="F38" s="309"/>
      <c r="G38" s="309" t="s">
        <v>464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57</v>
      </c>
      <c r="F39" s="309"/>
      <c r="G39" s="309" t="s">
        <v>465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99</v>
      </c>
      <c r="F40" s="309"/>
      <c r="G40" s="309" t="s">
        <v>466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100</v>
      </c>
      <c r="F41" s="309"/>
      <c r="G41" s="309" t="s">
        <v>467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468</v>
      </c>
      <c r="F42" s="309"/>
      <c r="G42" s="309" t="s">
        <v>469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470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471</v>
      </c>
      <c r="F44" s="309"/>
      <c r="G44" s="309" t="s">
        <v>472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102</v>
      </c>
      <c r="F45" s="309"/>
      <c r="G45" s="309" t="s">
        <v>473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474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475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476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477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478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479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480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481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482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483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484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485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486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487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488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489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490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491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492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493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494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495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496</v>
      </c>
      <c r="D76" s="327"/>
      <c r="E76" s="327"/>
      <c r="F76" s="327" t="s">
        <v>497</v>
      </c>
      <c r="G76" s="328"/>
      <c r="H76" s="327" t="s">
        <v>57</v>
      </c>
      <c r="I76" s="327" t="s">
        <v>60</v>
      </c>
      <c r="J76" s="327" t="s">
        <v>498</v>
      </c>
      <c r="K76" s="326"/>
    </row>
    <row r="77" s="1" customFormat="1" ht="17.25" customHeight="1">
      <c r="B77" s="324"/>
      <c r="C77" s="329" t="s">
        <v>499</v>
      </c>
      <c r="D77" s="329"/>
      <c r="E77" s="329"/>
      <c r="F77" s="330" t="s">
        <v>500</v>
      </c>
      <c r="G77" s="331"/>
      <c r="H77" s="329"/>
      <c r="I77" s="329"/>
      <c r="J77" s="329" t="s">
        <v>501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56</v>
      </c>
      <c r="D79" s="332"/>
      <c r="E79" s="332"/>
      <c r="F79" s="334" t="s">
        <v>502</v>
      </c>
      <c r="G79" s="333"/>
      <c r="H79" s="312" t="s">
        <v>503</v>
      </c>
      <c r="I79" s="312" t="s">
        <v>504</v>
      </c>
      <c r="J79" s="312">
        <v>20</v>
      </c>
      <c r="K79" s="326"/>
    </row>
    <row r="80" s="1" customFormat="1" ht="15" customHeight="1">
      <c r="B80" s="324"/>
      <c r="C80" s="312" t="s">
        <v>505</v>
      </c>
      <c r="D80" s="312"/>
      <c r="E80" s="312"/>
      <c r="F80" s="334" t="s">
        <v>502</v>
      </c>
      <c r="G80" s="333"/>
      <c r="H80" s="312" t="s">
        <v>506</v>
      </c>
      <c r="I80" s="312" t="s">
        <v>504</v>
      </c>
      <c r="J80" s="312">
        <v>120</v>
      </c>
      <c r="K80" s="326"/>
    </row>
    <row r="81" s="1" customFormat="1" ht="15" customHeight="1">
      <c r="B81" s="335"/>
      <c r="C81" s="312" t="s">
        <v>507</v>
      </c>
      <c r="D81" s="312"/>
      <c r="E81" s="312"/>
      <c r="F81" s="334" t="s">
        <v>508</v>
      </c>
      <c r="G81" s="333"/>
      <c r="H81" s="312" t="s">
        <v>509</v>
      </c>
      <c r="I81" s="312" t="s">
        <v>504</v>
      </c>
      <c r="J81" s="312">
        <v>50</v>
      </c>
      <c r="K81" s="326"/>
    </row>
    <row r="82" s="1" customFormat="1" ht="15" customHeight="1">
      <c r="B82" s="335"/>
      <c r="C82" s="312" t="s">
        <v>510</v>
      </c>
      <c r="D82" s="312"/>
      <c r="E82" s="312"/>
      <c r="F82" s="334" t="s">
        <v>502</v>
      </c>
      <c r="G82" s="333"/>
      <c r="H82" s="312" t="s">
        <v>511</v>
      </c>
      <c r="I82" s="312" t="s">
        <v>512</v>
      </c>
      <c r="J82" s="312"/>
      <c r="K82" s="326"/>
    </row>
    <row r="83" s="1" customFormat="1" ht="15" customHeight="1">
      <c r="B83" s="335"/>
      <c r="C83" s="336" t="s">
        <v>513</v>
      </c>
      <c r="D83" s="336"/>
      <c r="E83" s="336"/>
      <c r="F83" s="337" t="s">
        <v>508</v>
      </c>
      <c r="G83" s="336"/>
      <c r="H83" s="336" t="s">
        <v>514</v>
      </c>
      <c r="I83" s="336" t="s">
        <v>504</v>
      </c>
      <c r="J83" s="336">
        <v>15</v>
      </c>
      <c r="K83" s="326"/>
    </row>
    <row r="84" s="1" customFormat="1" ht="15" customHeight="1">
      <c r="B84" s="335"/>
      <c r="C84" s="336" t="s">
        <v>515</v>
      </c>
      <c r="D84" s="336"/>
      <c r="E84" s="336"/>
      <c r="F84" s="337" t="s">
        <v>508</v>
      </c>
      <c r="G84" s="336"/>
      <c r="H84" s="336" t="s">
        <v>516</v>
      </c>
      <c r="I84" s="336" t="s">
        <v>504</v>
      </c>
      <c r="J84" s="336">
        <v>15</v>
      </c>
      <c r="K84" s="326"/>
    </row>
    <row r="85" s="1" customFormat="1" ht="15" customHeight="1">
      <c r="B85" s="335"/>
      <c r="C85" s="336" t="s">
        <v>517</v>
      </c>
      <c r="D85" s="336"/>
      <c r="E85" s="336"/>
      <c r="F85" s="337" t="s">
        <v>508</v>
      </c>
      <c r="G85" s="336"/>
      <c r="H85" s="336" t="s">
        <v>518</v>
      </c>
      <c r="I85" s="336" t="s">
        <v>504</v>
      </c>
      <c r="J85" s="336">
        <v>20</v>
      </c>
      <c r="K85" s="326"/>
    </row>
    <row r="86" s="1" customFormat="1" ht="15" customHeight="1">
      <c r="B86" s="335"/>
      <c r="C86" s="336" t="s">
        <v>519</v>
      </c>
      <c r="D86" s="336"/>
      <c r="E86" s="336"/>
      <c r="F86" s="337" t="s">
        <v>508</v>
      </c>
      <c r="G86" s="336"/>
      <c r="H86" s="336" t="s">
        <v>520</v>
      </c>
      <c r="I86" s="336" t="s">
        <v>504</v>
      </c>
      <c r="J86" s="336">
        <v>20</v>
      </c>
      <c r="K86" s="326"/>
    </row>
    <row r="87" s="1" customFormat="1" ht="15" customHeight="1">
      <c r="B87" s="335"/>
      <c r="C87" s="312" t="s">
        <v>521</v>
      </c>
      <c r="D87" s="312"/>
      <c r="E87" s="312"/>
      <c r="F87" s="334" t="s">
        <v>508</v>
      </c>
      <c r="G87" s="333"/>
      <c r="H87" s="312" t="s">
        <v>522</v>
      </c>
      <c r="I87" s="312" t="s">
        <v>504</v>
      </c>
      <c r="J87" s="312">
        <v>50</v>
      </c>
      <c r="K87" s="326"/>
    </row>
    <row r="88" s="1" customFormat="1" ht="15" customHeight="1">
      <c r="B88" s="335"/>
      <c r="C88" s="312" t="s">
        <v>523</v>
      </c>
      <c r="D88" s="312"/>
      <c r="E88" s="312"/>
      <c r="F88" s="334" t="s">
        <v>508</v>
      </c>
      <c r="G88" s="333"/>
      <c r="H88" s="312" t="s">
        <v>524</v>
      </c>
      <c r="I88" s="312" t="s">
        <v>504</v>
      </c>
      <c r="J88" s="312">
        <v>20</v>
      </c>
      <c r="K88" s="326"/>
    </row>
    <row r="89" s="1" customFormat="1" ht="15" customHeight="1">
      <c r="B89" s="335"/>
      <c r="C89" s="312" t="s">
        <v>525</v>
      </c>
      <c r="D89" s="312"/>
      <c r="E89" s="312"/>
      <c r="F89" s="334" t="s">
        <v>508</v>
      </c>
      <c r="G89" s="333"/>
      <c r="H89" s="312" t="s">
        <v>526</v>
      </c>
      <c r="I89" s="312" t="s">
        <v>504</v>
      </c>
      <c r="J89" s="312">
        <v>20</v>
      </c>
      <c r="K89" s="326"/>
    </row>
    <row r="90" s="1" customFormat="1" ht="15" customHeight="1">
      <c r="B90" s="335"/>
      <c r="C90" s="312" t="s">
        <v>527</v>
      </c>
      <c r="D90" s="312"/>
      <c r="E90" s="312"/>
      <c r="F90" s="334" t="s">
        <v>508</v>
      </c>
      <c r="G90" s="333"/>
      <c r="H90" s="312" t="s">
        <v>528</v>
      </c>
      <c r="I90" s="312" t="s">
        <v>504</v>
      </c>
      <c r="J90" s="312">
        <v>50</v>
      </c>
      <c r="K90" s="326"/>
    </row>
    <row r="91" s="1" customFormat="1" ht="15" customHeight="1">
      <c r="B91" s="335"/>
      <c r="C91" s="312" t="s">
        <v>529</v>
      </c>
      <c r="D91" s="312"/>
      <c r="E91" s="312"/>
      <c r="F91" s="334" t="s">
        <v>508</v>
      </c>
      <c r="G91" s="333"/>
      <c r="H91" s="312" t="s">
        <v>529</v>
      </c>
      <c r="I91" s="312" t="s">
        <v>504</v>
      </c>
      <c r="J91" s="312">
        <v>50</v>
      </c>
      <c r="K91" s="326"/>
    </row>
    <row r="92" s="1" customFormat="1" ht="15" customHeight="1">
      <c r="B92" s="335"/>
      <c r="C92" s="312" t="s">
        <v>530</v>
      </c>
      <c r="D92" s="312"/>
      <c r="E92" s="312"/>
      <c r="F92" s="334" t="s">
        <v>508</v>
      </c>
      <c r="G92" s="333"/>
      <c r="H92" s="312" t="s">
        <v>531</v>
      </c>
      <c r="I92" s="312" t="s">
        <v>504</v>
      </c>
      <c r="J92" s="312">
        <v>255</v>
      </c>
      <c r="K92" s="326"/>
    </row>
    <row r="93" s="1" customFormat="1" ht="15" customHeight="1">
      <c r="B93" s="335"/>
      <c r="C93" s="312" t="s">
        <v>532</v>
      </c>
      <c r="D93" s="312"/>
      <c r="E93" s="312"/>
      <c r="F93" s="334" t="s">
        <v>502</v>
      </c>
      <c r="G93" s="333"/>
      <c r="H93" s="312" t="s">
        <v>533</v>
      </c>
      <c r="I93" s="312" t="s">
        <v>534</v>
      </c>
      <c r="J93" s="312"/>
      <c r="K93" s="326"/>
    </row>
    <row r="94" s="1" customFormat="1" ht="15" customHeight="1">
      <c r="B94" s="335"/>
      <c r="C94" s="312" t="s">
        <v>535</v>
      </c>
      <c r="D94" s="312"/>
      <c r="E94" s="312"/>
      <c r="F94" s="334" t="s">
        <v>502</v>
      </c>
      <c r="G94" s="333"/>
      <c r="H94" s="312" t="s">
        <v>536</v>
      </c>
      <c r="I94" s="312" t="s">
        <v>537</v>
      </c>
      <c r="J94" s="312"/>
      <c r="K94" s="326"/>
    </row>
    <row r="95" s="1" customFormat="1" ht="15" customHeight="1">
      <c r="B95" s="335"/>
      <c r="C95" s="312" t="s">
        <v>538</v>
      </c>
      <c r="D95" s="312"/>
      <c r="E95" s="312"/>
      <c r="F95" s="334" t="s">
        <v>502</v>
      </c>
      <c r="G95" s="333"/>
      <c r="H95" s="312" t="s">
        <v>538</v>
      </c>
      <c r="I95" s="312" t="s">
        <v>537</v>
      </c>
      <c r="J95" s="312"/>
      <c r="K95" s="326"/>
    </row>
    <row r="96" s="1" customFormat="1" ht="15" customHeight="1">
      <c r="B96" s="335"/>
      <c r="C96" s="312" t="s">
        <v>41</v>
      </c>
      <c r="D96" s="312"/>
      <c r="E96" s="312"/>
      <c r="F96" s="334" t="s">
        <v>502</v>
      </c>
      <c r="G96" s="333"/>
      <c r="H96" s="312" t="s">
        <v>539</v>
      </c>
      <c r="I96" s="312" t="s">
        <v>537</v>
      </c>
      <c r="J96" s="312"/>
      <c r="K96" s="326"/>
    </row>
    <row r="97" s="1" customFormat="1" ht="15" customHeight="1">
      <c r="B97" s="335"/>
      <c r="C97" s="312" t="s">
        <v>51</v>
      </c>
      <c r="D97" s="312"/>
      <c r="E97" s="312"/>
      <c r="F97" s="334" t="s">
        <v>502</v>
      </c>
      <c r="G97" s="333"/>
      <c r="H97" s="312" t="s">
        <v>540</v>
      </c>
      <c r="I97" s="312" t="s">
        <v>537</v>
      </c>
      <c r="J97" s="312"/>
      <c r="K97" s="326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541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496</v>
      </c>
      <c r="D103" s="327"/>
      <c r="E103" s="327"/>
      <c r="F103" s="327" t="s">
        <v>497</v>
      </c>
      <c r="G103" s="328"/>
      <c r="H103" s="327" t="s">
        <v>57</v>
      </c>
      <c r="I103" s="327" t="s">
        <v>60</v>
      </c>
      <c r="J103" s="327" t="s">
        <v>498</v>
      </c>
      <c r="K103" s="326"/>
    </row>
    <row r="104" s="1" customFormat="1" ht="17.25" customHeight="1">
      <c r="B104" s="324"/>
      <c r="C104" s="329" t="s">
        <v>499</v>
      </c>
      <c r="D104" s="329"/>
      <c r="E104" s="329"/>
      <c r="F104" s="330" t="s">
        <v>500</v>
      </c>
      <c r="G104" s="331"/>
      <c r="H104" s="329"/>
      <c r="I104" s="329"/>
      <c r="J104" s="329" t="s">
        <v>501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3"/>
      <c r="H105" s="327"/>
      <c r="I105" s="327"/>
      <c r="J105" s="327"/>
      <c r="K105" s="326"/>
    </row>
    <row r="106" s="1" customFormat="1" ht="15" customHeight="1">
      <c r="B106" s="324"/>
      <c r="C106" s="312" t="s">
        <v>56</v>
      </c>
      <c r="D106" s="332"/>
      <c r="E106" s="332"/>
      <c r="F106" s="334" t="s">
        <v>502</v>
      </c>
      <c r="G106" s="343"/>
      <c r="H106" s="312" t="s">
        <v>542</v>
      </c>
      <c r="I106" s="312" t="s">
        <v>504</v>
      </c>
      <c r="J106" s="312">
        <v>20</v>
      </c>
      <c r="K106" s="326"/>
    </row>
    <row r="107" s="1" customFormat="1" ht="15" customHeight="1">
      <c r="B107" s="324"/>
      <c r="C107" s="312" t="s">
        <v>505</v>
      </c>
      <c r="D107" s="312"/>
      <c r="E107" s="312"/>
      <c r="F107" s="334" t="s">
        <v>502</v>
      </c>
      <c r="G107" s="312"/>
      <c r="H107" s="312" t="s">
        <v>542</v>
      </c>
      <c r="I107" s="312" t="s">
        <v>504</v>
      </c>
      <c r="J107" s="312">
        <v>120</v>
      </c>
      <c r="K107" s="326"/>
    </row>
    <row r="108" s="1" customFormat="1" ht="15" customHeight="1">
      <c r="B108" s="335"/>
      <c r="C108" s="312" t="s">
        <v>507</v>
      </c>
      <c r="D108" s="312"/>
      <c r="E108" s="312"/>
      <c r="F108" s="334" t="s">
        <v>508</v>
      </c>
      <c r="G108" s="312"/>
      <c r="H108" s="312" t="s">
        <v>542</v>
      </c>
      <c r="I108" s="312" t="s">
        <v>504</v>
      </c>
      <c r="J108" s="312">
        <v>50</v>
      </c>
      <c r="K108" s="326"/>
    </row>
    <row r="109" s="1" customFormat="1" ht="15" customHeight="1">
      <c r="B109" s="335"/>
      <c r="C109" s="312" t="s">
        <v>510</v>
      </c>
      <c r="D109" s="312"/>
      <c r="E109" s="312"/>
      <c r="F109" s="334" t="s">
        <v>502</v>
      </c>
      <c r="G109" s="312"/>
      <c r="H109" s="312" t="s">
        <v>542</v>
      </c>
      <c r="I109" s="312" t="s">
        <v>512</v>
      </c>
      <c r="J109" s="312"/>
      <c r="K109" s="326"/>
    </row>
    <row r="110" s="1" customFormat="1" ht="15" customHeight="1">
      <c r="B110" s="335"/>
      <c r="C110" s="312" t="s">
        <v>521</v>
      </c>
      <c r="D110" s="312"/>
      <c r="E110" s="312"/>
      <c r="F110" s="334" t="s">
        <v>508</v>
      </c>
      <c r="G110" s="312"/>
      <c r="H110" s="312" t="s">
        <v>542</v>
      </c>
      <c r="I110" s="312" t="s">
        <v>504</v>
      </c>
      <c r="J110" s="312">
        <v>50</v>
      </c>
      <c r="K110" s="326"/>
    </row>
    <row r="111" s="1" customFormat="1" ht="15" customHeight="1">
      <c r="B111" s="335"/>
      <c r="C111" s="312" t="s">
        <v>529</v>
      </c>
      <c r="D111" s="312"/>
      <c r="E111" s="312"/>
      <c r="F111" s="334" t="s">
        <v>508</v>
      </c>
      <c r="G111" s="312"/>
      <c r="H111" s="312" t="s">
        <v>542</v>
      </c>
      <c r="I111" s="312" t="s">
        <v>504</v>
      </c>
      <c r="J111" s="312">
        <v>50</v>
      </c>
      <c r="K111" s="326"/>
    </row>
    <row r="112" s="1" customFormat="1" ht="15" customHeight="1">
      <c r="B112" s="335"/>
      <c r="C112" s="312" t="s">
        <v>527</v>
      </c>
      <c r="D112" s="312"/>
      <c r="E112" s="312"/>
      <c r="F112" s="334" t="s">
        <v>508</v>
      </c>
      <c r="G112" s="312"/>
      <c r="H112" s="312" t="s">
        <v>542</v>
      </c>
      <c r="I112" s="312" t="s">
        <v>504</v>
      </c>
      <c r="J112" s="312">
        <v>50</v>
      </c>
      <c r="K112" s="326"/>
    </row>
    <row r="113" s="1" customFormat="1" ht="15" customHeight="1">
      <c r="B113" s="335"/>
      <c r="C113" s="312" t="s">
        <v>56</v>
      </c>
      <c r="D113" s="312"/>
      <c r="E113" s="312"/>
      <c r="F113" s="334" t="s">
        <v>502</v>
      </c>
      <c r="G113" s="312"/>
      <c r="H113" s="312" t="s">
        <v>543</v>
      </c>
      <c r="I113" s="312" t="s">
        <v>504</v>
      </c>
      <c r="J113" s="312">
        <v>20</v>
      </c>
      <c r="K113" s="326"/>
    </row>
    <row r="114" s="1" customFormat="1" ht="15" customHeight="1">
      <c r="B114" s="335"/>
      <c r="C114" s="312" t="s">
        <v>544</v>
      </c>
      <c r="D114" s="312"/>
      <c r="E114" s="312"/>
      <c r="F114" s="334" t="s">
        <v>502</v>
      </c>
      <c r="G114" s="312"/>
      <c r="H114" s="312" t="s">
        <v>545</v>
      </c>
      <c r="I114" s="312" t="s">
        <v>504</v>
      </c>
      <c r="J114" s="312">
        <v>120</v>
      </c>
      <c r="K114" s="326"/>
    </row>
    <row r="115" s="1" customFormat="1" ht="15" customHeight="1">
      <c r="B115" s="335"/>
      <c r="C115" s="312" t="s">
        <v>41</v>
      </c>
      <c r="D115" s="312"/>
      <c r="E115" s="312"/>
      <c r="F115" s="334" t="s">
        <v>502</v>
      </c>
      <c r="G115" s="312"/>
      <c r="H115" s="312" t="s">
        <v>546</v>
      </c>
      <c r="I115" s="312" t="s">
        <v>537</v>
      </c>
      <c r="J115" s="312"/>
      <c r="K115" s="326"/>
    </row>
    <row r="116" s="1" customFormat="1" ht="15" customHeight="1">
      <c r="B116" s="335"/>
      <c r="C116" s="312" t="s">
        <v>51</v>
      </c>
      <c r="D116" s="312"/>
      <c r="E116" s="312"/>
      <c r="F116" s="334" t="s">
        <v>502</v>
      </c>
      <c r="G116" s="312"/>
      <c r="H116" s="312" t="s">
        <v>547</v>
      </c>
      <c r="I116" s="312" t="s">
        <v>537</v>
      </c>
      <c r="J116" s="312"/>
      <c r="K116" s="326"/>
    </row>
    <row r="117" s="1" customFormat="1" ht="15" customHeight="1">
      <c r="B117" s="335"/>
      <c r="C117" s="312" t="s">
        <v>60</v>
      </c>
      <c r="D117" s="312"/>
      <c r="E117" s="312"/>
      <c r="F117" s="334" t="s">
        <v>502</v>
      </c>
      <c r="G117" s="312"/>
      <c r="H117" s="312" t="s">
        <v>548</v>
      </c>
      <c r="I117" s="312" t="s">
        <v>549</v>
      </c>
      <c r="J117" s="312"/>
      <c r="K117" s="326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09"/>
      <c r="D119" s="309"/>
      <c r="E119" s="309"/>
      <c r="F119" s="346"/>
      <c r="G119" s="309"/>
      <c r="H119" s="309"/>
      <c r="I119" s="309"/>
      <c r="J119" s="309"/>
      <c r="K119" s="345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3" t="s">
        <v>550</v>
      </c>
      <c r="D122" s="303"/>
      <c r="E122" s="303"/>
      <c r="F122" s="303"/>
      <c r="G122" s="303"/>
      <c r="H122" s="303"/>
      <c r="I122" s="303"/>
      <c r="J122" s="303"/>
      <c r="K122" s="351"/>
    </row>
    <row r="123" s="1" customFormat="1" ht="17.25" customHeight="1">
      <c r="B123" s="352"/>
      <c r="C123" s="327" t="s">
        <v>496</v>
      </c>
      <c r="D123" s="327"/>
      <c r="E123" s="327"/>
      <c r="F123" s="327" t="s">
        <v>497</v>
      </c>
      <c r="G123" s="328"/>
      <c r="H123" s="327" t="s">
        <v>57</v>
      </c>
      <c r="I123" s="327" t="s">
        <v>60</v>
      </c>
      <c r="J123" s="327" t="s">
        <v>498</v>
      </c>
      <c r="K123" s="353"/>
    </row>
    <row r="124" s="1" customFormat="1" ht="17.25" customHeight="1">
      <c r="B124" s="352"/>
      <c r="C124" s="329" t="s">
        <v>499</v>
      </c>
      <c r="D124" s="329"/>
      <c r="E124" s="329"/>
      <c r="F124" s="330" t="s">
        <v>500</v>
      </c>
      <c r="G124" s="331"/>
      <c r="H124" s="329"/>
      <c r="I124" s="329"/>
      <c r="J124" s="329" t="s">
        <v>501</v>
      </c>
      <c r="K124" s="353"/>
    </row>
    <row r="125" s="1" customFormat="1" ht="5.25" customHeight="1">
      <c r="B125" s="354"/>
      <c r="C125" s="332"/>
      <c r="D125" s="332"/>
      <c r="E125" s="332"/>
      <c r="F125" s="332"/>
      <c r="G125" s="312"/>
      <c r="H125" s="332"/>
      <c r="I125" s="332"/>
      <c r="J125" s="332"/>
      <c r="K125" s="355"/>
    </row>
    <row r="126" s="1" customFormat="1" ht="15" customHeight="1">
      <c r="B126" s="354"/>
      <c r="C126" s="312" t="s">
        <v>505</v>
      </c>
      <c r="D126" s="332"/>
      <c r="E126" s="332"/>
      <c r="F126" s="334" t="s">
        <v>502</v>
      </c>
      <c r="G126" s="312"/>
      <c r="H126" s="312" t="s">
        <v>542</v>
      </c>
      <c r="I126" s="312" t="s">
        <v>504</v>
      </c>
      <c r="J126" s="312">
        <v>120</v>
      </c>
      <c r="K126" s="356"/>
    </row>
    <row r="127" s="1" customFormat="1" ht="15" customHeight="1">
      <c r="B127" s="354"/>
      <c r="C127" s="312" t="s">
        <v>551</v>
      </c>
      <c r="D127" s="312"/>
      <c r="E127" s="312"/>
      <c r="F127" s="334" t="s">
        <v>502</v>
      </c>
      <c r="G127" s="312"/>
      <c r="H127" s="312" t="s">
        <v>552</v>
      </c>
      <c r="I127" s="312" t="s">
        <v>504</v>
      </c>
      <c r="J127" s="312" t="s">
        <v>553</v>
      </c>
      <c r="K127" s="356"/>
    </row>
    <row r="128" s="1" customFormat="1" ht="15" customHeight="1">
      <c r="B128" s="354"/>
      <c r="C128" s="312" t="s">
        <v>450</v>
      </c>
      <c r="D128" s="312"/>
      <c r="E128" s="312"/>
      <c r="F128" s="334" t="s">
        <v>502</v>
      </c>
      <c r="G128" s="312"/>
      <c r="H128" s="312" t="s">
        <v>554</v>
      </c>
      <c r="I128" s="312" t="s">
        <v>504</v>
      </c>
      <c r="J128" s="312" t="s">
        <v>553</v>
      </c>
      <c r="K128" s="356"/>
    </row>
    <row r="129" s="1" customFormat="1" ht="15" customHeight="1">
      <c r="B129" s="354"/>
      <c r="C129" s="312" t="s">
        <v>513</v>
      </c>
      <c r="D129" s="312"/>
      <c r="E129" s="312"/>
      <c r="F129" s="334" t="s">
        <v>508</v>
      </c>
      <c r="G129" s="312"/>
      <c r="H129" s="312" t="s">
        <v>514</v>
      </c>
      <c r="I129" s="312" t="s">
        <v>504</v>
      </c>
      <c r="J129" s="312">
        <v>15</v>
      </c>
      <c r="K129" s="356"/>
    </row>
    <row r="130" s="1" customFormat="1" ht="15" customHeight="1">
      <c r="B130" s="354"/>
      <c r="C130" s="336" t="s">
        <v>515</v>
      </c>
      <c r="D130" s="336"/>
      <c r="E130" s="336"/>
      <c r="F130" s="337" t="s">
        <v>508</v>
      </c>
      <c r="G130" s="336"/>
      <c r="H130" s="336" t="s">
        <v>516</v>
      </c>
      <c r="I130" s="336" t="s">
        <v>504</v>
      </c>
      <c r="J130" s="336">
        <v>15</v>
      </c>
      <c r="K130" s="356"/>
    </row>
    <row r="131" s="1" customFormat="1" ht="15" customHeight="1">
      <c r="B131" s="354"/>
      <c r="C131" s="336" t="s">
        <v>517</v>
      </c>
      <c r="D131" s="336"/>
      <c r="E131" s="336"/>
      <c r="F131" s="337" t="s">
        <v>508</v>
      </c>
      <c r="G131" s="336"/>
      <c r="H131" s="336" t="s">
        <v>518</v>
      </c>
      <c r="I131" s="336" t="s">
        <v>504</v>
      </c>
      <c r="J131" s="336">
        <v>20</v>
      </c>
      <c r="K131" s="356"/>
    </row>
    <row r="132" s="1" customFormat="1" ht="15" customHeight="1">
      <c r="B132" s="354"/>
      <c r="C132" s="336" t="s">
        <v>519</v>
      </c>
      <c r="D132" s="336"/>
      <c r="E132" s="336"/>
      <c r="F132" s="337" t="s">
        <v>508</v>
      </c>
      <c r="G132" s="336"/>
      <c r="H132" s="336" t="s">
        <v>520</v>
      </c>
      <c r="I132" s="336" t="s">
        <v>504</v>
      </c>
      <c r="J132" s="336">
        <v>20</v>
      </c>
      <c r="K132" s="356"/>
    </row>
    <row r="133" s="1" customFormat="1" ht="15" customHeight="1">
      <c r="B133" s="354"/>
      <c r="C133" s="312" t="s">
        <v>507</v>
      </c>
      <c r="D133" s="312"/>
      <c r="E133" s="312"/>
      <c r="F133" s="334" t="s">
        <v>508</v>
      </c>
      <c r="G133" s="312"/>
      <c r="H133" s="312" t="s">
        <v>542</v>
      </c>
      <c r="I133" s="312" t="s">
        <v>504</v>
      </c>
      <c r="J133" s="312">
        <v>50</v>
      </c>
      <c r="K133" s="356"/>
    </row>
    <row r="134" s="1" customFormat="1" ht="15" customHeight="1">
      <c r="B134" s="354"/>
      <c r="C134" s="312" t="s">
        <v>521</v>
      </c>
      <c r="D134" s="312"/>
      <c r="E134" s="312"/>
      <c r="F134" s="334" t="s">
        <v>508</v>
      </c>
      <c r="G134" s="312"/>
      <c r="H134" s="312" t="s">
        <v>542</v>
      </c>
      <c r="I134" s="312" t="s">
        <v>504</v>
      </c>
      <c r="J134" s="312">
        <v>50</v>
      </c>
      <c r="K134" s="356"/>
    </row>
    <row r="135" s="1" customFormat="1" ht="15" customHeight="1">
      <c r="B135" s="354"/>
      <c r="C135" s="312" t="s">
        <v>527</v>
      </c>
      <c r="D135" s="312"/>
      <c r="E135" s="312"/>
      <c r="F135" s="334" t="s">
        <v>508</v>
      </c>
      <c r="G135" s="312"/>
      <c r="H135" s="312" t="s">
        <v>542</v>
      </c>
      <c r="I135" s="312" t="s">
        <v>504</v>
      </c>
      <c r="J135" s="312">
        <v>50</v>
      </c>
      <c r="K135" s="356"/>
    </row>
    <row r="136" s="1" customFormat="1" ht="15" customHeight="1">
      <c r="B136" s="354"/>
      <c r="C136" s="312" t="s">
        <v>529</v>
      </c>
      <c r="D136" s="312"/>
      <c r="E136" s="312"/>
      <c r="F136" s="334" t="s">
        <v>508</v>
      </c>
      <c r="G136" s="312"/>
      <c r="H136" s="312" t="s">
        <v>542</v>
      </c>
      <c r="I136" s="312" t="s">
        <v>504</v>
      </c>
      <c r="J136" s="312">
        <v>50</v>
      </c>
      <c r="K136" s="356"/>
    </row>
    <row r="137" s="1" customFormat="1" ht="15" customHeight="1">
      <c r="B137" s="354"/>
      <c r="C137" s="312" t="s">
        <v>530</v>
      </c>
      <c r="D137" s="312"/>
      <c r="E137" s="312"/>
      <c r="F137" s="334" t="s">
        <v>508</v>
      </c>
      <c r="G137" s="312"/>
      <c r="H137" s="312" t="s">
        <v>555</v>
      </c>
      <c r="I137" s="312" t="s">
        <v>504</v>
      </c>
      <c r="J137" s="312">
        <v>255</v>
      </c>
      <c r="K137" s="356"/>
    </row>
    <row r="138" s="1" customFormat="1" ht="15" customHeight="1">
      <c r="B138" s="354"/>
      <c r="C138" s="312" t="s">
        <v>532</v>
      </c>
      <c r="D138" s="312"/>
      <c r="E138" s="312"/>
      <c r="F138" s="334" t="s">
        <v>502</v>
      </c>
      <c r="G138" s="312"/>
      <c r="H138" s="312" t="s">
        <v>556</v>
      </c>
      <c r="I138" s="312" t="s">
        <v>534</v>
      </c>
      <c r="J138" s="312"/>
      <c r="K138" s="356"/>
    </row>
    <row r="139" s="1" customFormat="1" ht="15" customHeight="1">
      <c r="B139" s="354"/>
      <c r="C139" s="312" t="s">
        <v>535</v>
      </c>
      <c r="D139" s="312"/>
      <c r="E139" s="312"/>
      <c r="F139" s="334" t="s">
        <v>502</v>
      </c>
      <c r="G139" s="312"/>
      <c r="H139" s="312" t="s">
        <v>557</v>
      </c>
      <c r="I139" s="312" t="s">
        <v>537</v>
      </c>
      <c r="J139" s="312"/>
      <c r="K139" s="356"/>
    </row>
    <row r="140" s="1" customFormat="1" ht="15" customHeight="1">
      <c r="B140" s="354"/>
      <c r="C140" s="312" t="s">
        <v>538</v>
      </c>
      <c r="D140" s="312"/>
      <c r="E140" s="312"/>
      <c r="F140" s="334" t="s">
        <v>502</v>
      </c>
      <c r="G140" s="312"/>
      <c r="H140" s="312" t="s">
        <v>538</v>
      </c>
      <c r="I140" s="312" t="s">
        <v>537</v>
      </c>
      <c r="J140" s="312"/>
      <c r="K140" s="356"/>
    </row>
    <row r="141" s="1" customFormat="1" ht="15" customHeight="1">
      <c r="B141" s="354"/>
      <c r="C141" s="312" t="s">
        <v>41</v>
      </c>
      <c r="D141" s="312"/>
      <c r="E141" s="312"/>
      <c r="F141" s="334" t="s">
        <v>502</v>
      </c>
      <c r="G141" s="312"/>
      <c r="H141" s="312" t="s">
        <v>558</v>
      </c>
      <c r="I141" s="312" t="s">
        <v>537</v>
      </c>
      <c r="J141" s="312"/>
      <c r="K141" s="356"/>
    </row>
    <row r="142" s="1" customFormat="1" ht="15" customHeight="1">
      <c r="B142" s="354"/>
      <c r="C142" s="312" t="s">
        <v>559</v>
      </c>
      <c r="D142" s="312"/>
      <c r="E142" s="312"/>
      <c r="F142" s="334" t="s">
        <v>502</v>
      </c>
      <c r="G142" s="312"/>
      <c r="H142" s="312" t="s">
        <v>560</v>
      </c>
      <c r="I142" s="312" t="s">
        <v>537</v>
      </c>
      <c r="J142" s="312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09"/>
      <c r="C144" s="309"/>
      <c r="D144" s="309"/>
      <c r="E144" s="309"/>
      <c r="F144" s="346"/>
      <c r="G144" s="309"/>
      <c r="H144" s="309"/>
      <c r="I144" s="309"/>
      <c r="J144" s="309"/>
      <c r="K144" s="309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561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496</v>
      </c>
      <c r="D148" s="327"/>
      <c r="E148" s="327"/>
      <c r="F148" s="327" t="s">
        <v>497</v>
      </c>
      <c r="G148" s="328"/>
      <c r="H148" s="327" t="s">
        <v>57</v>
      </c>
      <c r="I148" s="327" t="s">
        <v>60</v>
      </c>
      <c r="J148" s="327" t="s">
        <v>498</v>
      </c>
      <c r="K148" s="326"/>
    </row>
    <row r="149" s="1" customFormat="1" ht="17.25" customHeight="1">
      <c r="B149" s="324"/>
      <c r="C149" s="329" t="s">
        <v>499</v>
      </c>
      <c r="D149" s="329"/>
      <c r="E149" s="329"/>
      <c r="F149" s="330" t="s">
        <v>500</v>
      </c>
      <c r="G149" s="331"/>
      <c r="H149" s="329"/>
      <c r="I149" s="329"/>
      <c r="J149" s="329" t="s">
        <v>501</v>
      </c>
      <c r="K149" s="326"/>
    </row>
    <row r="150" s="1" customFormat="1" ht="5.25" customHeight="1">
      <c r="B150" s="335"/>
      <c r="C150" s="332"/>
      <c r="D150" s="332"/>
      <c r="E150" s="332"/>
      <c r="F150" s="332"/>
      <c r="G150" s="333"/>
      <c r="H150" s="332"/>
      <c r="I150" s="332"/>
      <c r="J150" s="332"/>
      <c r="K150" s="356"/>
    </row>
    <row r="151" s="1" customFormat="1" ht="15" customHeight="1">
      <c r="B151" s="335"/>
      <c r="C151" s="360" t="s">
        <v>505</v>
      </c>
      <c r="D151" s="312"/>
      <c r="E151" s="312"/>
      <c r="F151" s="361" t="s">
        <v>502</v>
      </c>
      <c r="G151" s="312"/>
      <c r="H151" s="360" t="s">
        <v>542</v>
      </c>
      <c r="I151" s="360" t="s">
        <v>504</v>
      </c>
      <c r="J151" s="360">
        <v>120</v>
      </c>
      <c r="K151" s="356"/>
    </row>
    <row r="152" s="1" customFormat="1" ht="15" customHeight="1">
      <c r="B152" s="335"/>
      <c r="C152" s="360" t="s">
        <v>551</v>
      </c>
      <c r="D152" s="312"/>
      <c r="E152" s="312"/>
      <c r="F152" s="361" t="s">
        <v>502</v>
      </c>
      <c r="G152" s="312"/>
      <c r="H152" s="360" t="s">
        <v>562</v>
      </c>
      <c r="I152" s="360" t="s">
        <v>504</v>
      </c>
      <c r="J152" s="360" t="s">
        <v>553</v>
      </c>
      <c r="K152" s="356"/>
    </row>
    <row r="153" s="1" customFormat="1" ht="15" customHeight="1">
      <c r="B153" s="335"/>
      <c r="C153" s="360" t="s">
        <v>450</v>
      </c>
      <c r="D153" s="312"/>
      <c r="E153" s="312"/>
      <c r="F153" s="361" t="s">
        <v>502</v>
      </c>
      <c r="G153" s="312"/>
      <c r="H153" s="360" t="s">
        <v>563</v>
      </c>
      <c r="I153" s="360" t="s">
        <v>504</v>
      </c>
      <c r="J153" s="360" t="s">
        <v>553</v>
      </c>
      <c r="K153" s="356"/>
    </row>
    <row r="154" s="1" customFormat="1" ht="15" customHeight="1">
      <c r="B154" s="335"/>
      <c r="C154" s="360" t="s">
        <v>507</v>
      </c>
      <c r="D154" s="312"/>
      <c r="E154" s="312"/>
      <c r="F154" s="361" t="s">
        <v>508</v>
      </c>
      <c r="G154" s="312"/>
      <c r="H154" s="360" t="s">
        <v>542</v>
      </c>
      <c r="I154" s="360" t="s">
        <v>504</v>
      </c>
      <c r="J154" s="360">
        <v>50</v>
      </c>
      <c r="K154" s="356"/>
    </row>
    <row r="155" s="1" customFormat="1" ht="15" customHeight="1">
      <c r="B155" s="335"/>
      <c r="C155" s="360" t="s">
        <v>510</v>
      </c>
      <c r="D155" s="312"/>
      <c r="E155" s="312"/>
      <c r="F155" s="361" t="s">
        <v>502</v>
      </c>
      <c r="G155" s="312"/>
      <c r="H155" s="360" t="s">
        <v>542</v>
      </c>
      <c r="I155" s="360" t="s">
        <v>512</v>
      </c>
      <c r="J155" s="360"/>
      <c r="K155" s="356"/>
    </row>
    <row r="156" s="1" customFormat="1" ht="15" customHeight="1">
      <c r="B156" s="335"/>
      <c r="C156" s="360" t="s">
        <v>521</v>
      </c>
      <c r="D156" s="312"/>
      <c r="E156" s="312"/>
      <c r="F156" s="361" t="s">
        <v>508</v>
      </c>
      <c r="G156" s="312"/>
      <c r="H156" s="360" t="s">
        <v>542</v>
      </c>
      <c r="I156" s="360" t="s">
        <v>504</v>
      </c>
      <c r="J156" s="360">
        <v>50</v>
      </c>
      <c r="K156" s="356"/>
    </row>
    <row r="157" s="1" customFormat="1" ht="15" customHeight="1">
      <c r="B157" s="335"/>
      <c r="C157" s="360" t="s">
        <v>529</v>
      </c>
      <c r="D157" s="312"/>
      <c r="E157" s="312"/>
      <c r="F157" s="361" t="s">
        <v>508</v>
      </c>
      <c r="G157" s="312"/>
      <c r="H157" s="360" t="s">
        <v>542</v>
      </c>
      <c r="I157" s="360" t="s">
        <v>504</v>
      </c>
      <c r="J157" s="360">
        <v>50</v>
      </c>
      <c r="K157" s="356"/>
    </row>
    <row r="158" s="1" customFormat="1" ht="15" customHeight="1">
      <c r="B158" s="335"/>
      <c r="C158" s="360" t="s">
        <v>527</v>
      </c>
      <c r="D158" s="312"/>
      <c r="E158" s="312"/>
      <c r="F158" s="361" t="s">
        <v>508</v>
      </c>
      <c r="G158" s="312"/>
      <c r="H158" s="360" t="s">
        <v>542</v>
      </c>
      <c r="I158" s="360" t="s">
        <v>504</v>
      </c>
      <c r="J158" s="360">
        <v>50</v>
      </c>
      <c r="K158" s="356"/>
    </row>
    <row r="159" s="1" customFormat="1" ht="15" customHeight="1">
      <c r="B159" s="335"/>
      <c r="C159" s="360" t="s">
        <v>93</v>
      </c>
      <c r="D159" s="312"/>
      <c r="E159" s="312"/>
      <c r="F159" s="361" t="s">
        <v>502</v>
      </c>
      <c r="G159" s="312"/>
      <c r="H159" s="360" t="s">
        <v>564</v>
      </c>
      <c r="I159" s="360" t="s">
        <v>504</v>
      </c>
      <c r="J159" s="360" t="s">
        <v>565</v>
      </c>
      <c r="K159" s="356"/>
    </row>
    <row r="160" s="1" customFormat="1" ht="15" customHeight="1">
      <c r="B160" s="335"/>
      <c r="C160" s="360" t="s">
        <v>566</v>
      </c>
      <c r="D160" s="312"/>
      <c r="E160" s="312"/>
      <c r="F160" s="361" t="s">
        <v>502</v>
      </c>
      <c r="G160" s="312"/>
      <c r="H160" s="360" t="s">
        <v>567</v>
      </c>
      <c r="I160" s="360" t="s">
        <v>537</v>
      </c>
      <c r="J160" s="360"/>
      <c r="K160" s="356"/>
    </row>
    <row r="161" s="1" customFormat="1" ht="15" customHeight="1">
      <c r="B161" s="362"/>
      <c r="C161" s="344"/>
      <c r="D161" s="344"/>
      <c r="E161" s="344"/>
      <c r="F161" s="344"/>
      <c r="G161" s="344"/>
      <c r="H161" s="344"/>
      <c r="I161" s="344"/>
      <c r="J161" s="344"/>
      <c r="K161" s="363"/>
    </row>
    <row r="162" s="1" customFormat="1" ht="18.75" customHeight="1">
      <c r="B162" s="309"/>
      <c r="C162" s="312"/>
      <c r="D162" s="312"/>
      <c r="E162" s="312"/>
      <c r="F162" s="334"/>
      <c r="G162" s="312"/>
      <c r="H162" s="312"/>
      <c r="I162" s="312"/>
      <c r="J162" s="312"/>
      <c r="K162" s="309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568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496</v>
      </c>
      <c r="D166" s="327"/>
      <c r="E166" s="327"/>
      <c r="F166" s="327" t="s">
        <v>497</v>
      </c>
      <c r="G166" s="364"/>
      <c r="H166" s="365" t="s">
        <v>57</v>
      </c>
      <c r="I166" s="365" t="s">
        <v>60</v>
      </c>
      <c r="J166" s="327" t="s">
        <v>498</v>
      </c>
      <c r="K166" s="304"/>
    </row>
    <row r="167" s="1" customFormat="1" ht="17.25" customHeight="1">
      <c r="B167" s="305"/>
      <c r="C167" s="329" t="s">
        <v>499</v>
      </c>
      <c r="D167" s="329"/>
      <c r="E167" s="329"/>
      <c r="F167" s="330" t="s">
        <v>500</v>
      </c>
      <c r="G167" s="366"/>
      <c r="H167" s="367"/>
      <c r="I167" s="367"/>
      <c r="J167" s="329" t="s">
        <v>501</v>
      </c>
      <c r="K167" s="307"/>
    </row>
    <row r="168" s="1" customFormat="1" ht="5.25" customHeight="1">
      <c r="B168" s="335"/>
      <c r="C168" s="332"/>
      <c r="D168" s="332"/>
      <c r="E168" s="332"/>
      <c r="F168" s="332"/>
      <c r="G168" s="333"/>
      <c r="H168" s="332"/>
      <c r="I168" s="332"/>
      <c r="J168" s="332"/>
      <c r="K168" s="356"/>
    </row>
    <row r="169" s="1" customFormat="1" ht="15" customHeight="1">
      <c r="B169" s="335"/>
      <c r="C169" s="312" t="s">
        <v>505</v>
      </c>
      <c r="D169" s="312"/>
      <c r="E169" s="312"/>
      <c r="F169" s="334" t="s">
        <v>502</v>
      </c>
      <c r="G169" s="312"/>
      <c r="H169" s="312" t="s">
        <v>542</v>
      </c>
      <c r="I169" s="312" t="s">
        <v>504</v>
      </c>
      <c r="J169" s="312">
        <v>120</v>
      </c>
      <c r="K169" s="356"/>
    </row>
    <row r="170" s="1" customFormat="1" ht="15" customHeight="1">
      <c r="B170" s="335"/>
      <c r="C170" s="312" t="s">
        <v>551</v>
      </c>
      <c r="D170" s="312"/>
      <c r="E170" s="312"/>
      <c r="F170" s="334" t="s">
        <v>502</v>
      </c>
      <c r="G170" s="312"/>
      <c r="H170" s="312" t="s">
        <v>552</v>
      </c>
      <c r="I170" s="312" t="s">
        <v>504</v>
      </c>
      <c r="J170" s="312" t="s">
        <v>553</v>
      </c>
      <c r="K170" s="356"/>
    </row>
    <row r="171" s="1" customFormat="1" ht="15" customHeight="1">
      <c r="B171" s="335"/>
      <c r="C171" s="312" t="s">
        <v>450</v>
      </c>
      <c r="D171" s="312"/>
      <c r="E171" s="312"/>
      <c r="F171" s="334" t="s">
        <v>502</v>
      </c>
      <c r="G171" s="312"/>
      <c r="H171" s="312" t="s">
        <v>569</v>
      </c>
      <c r="I171" s="312" t="s">
        <v>504</v>
      </c>
      <c r="J171" s="312" t="s">
        <v>553</v>
      </c>
      <c r="K171" s="356"/>
    </row>
    <row r="172" s="1" customFormat="1" ht="15" customHeight="1">
      <c r="B172" s="335"/>
      <c r="C172" s="312" t="s">
        <v>507</v>
      </c>
      <c r="D172" s="312"/>
      <c r="E172" s="312"/>
      <c r="F172" s="334" t="s">
        <v>508</v>
      </c>
      <c r="G172" s="312"/>
      <c r="H172" s="312" t="s">
        <v>569</v>
      </c>
      <c r="I172" s="312" t="s">
        <v>504</v>
      </c>
      <c r="J172" s="312">
        <v>50</v>
      </c>
      <c r="K172" s="356"/>
    </row>
    <row r="173" s="1" customFormat="1" ht="15" customHeight="1">
      <c r="B173" s="335"/>
      <c r="C173" s="312" t="s">
        <v>510</v>
      </c>
      <c r="D173" s="312"/>
      <c r="E173" s="312"/>
      <c r="F173" s="334" t="s">
        <v>502</v>
      </c>
      <c r="G173" s="312"/>
      <c r="H173" s="312" t="s">
        <v>569</v>
      </c>
      <c r="I173" s="312" t="s">
        <v>512</v>
      </c>
      <c r="J173" s="312"/>
      <c r="K173" s="356"/>
    </row>
    <row r="174" s="1" customFormat="1" ht="15" customHeight="1">
      <c r="B174" s="335"/>
      <c r="C174" s="312" t="s">
        <v>521</v>
      </c>
      <c r="D174" s="312"/>
      <c r="E174" s="312"/>
      <c r="F174" s="334" t="s">
        <v>508</v>
      </c>
      <c r="G174" s="312"/>
      <c r="H174" s="312" t="s">
        <v>569</v>
      </c>
      <c r="I174" s="312" t="s">
        <v>504</v>
      </c>
      <c r="J174" s="312">
        <v>50</v>
      </c>
      <c r="K174" s="356"/>
    </row>
    <row r="175" s="1" customFormat="1" ht="15" customHeight="1">
      <c r="B175" s="335"/>
      <c r="C175" s="312" t="s">
        <v>529</v>
      </c>
      <c r="D175" s="312"/>
      <c r="E175" s="312"/>
      <c r="F175" s="334" t="s">
        <v>508</v>
      </c>
      <c r="G175" s="312"/>
      <c r="H175" s="312" t="s">
        <v>569</v>
      </c>
      <c r="I175" s="312" t="s">
        <v>504</v>
      </c>
      <c r="J175" s="312">
        <v>50</v>
      </c>
      <c r="K175" s="356"/>
    </row>
    <row r="176" s="1" customFormat="1" ht="15" customHeight="1">
      <c r="B176" s="335"/>
      <c r="C176" s="312" t="s">
        <v>527</v>
      </c>
      <c r="D176" s="312"/>
      <c r="E176" s="312"/>
      <c r="F176" s="334" t="s">
        <v>508</v>
      </c>
      <c r="G176" s="312"/>
      <c r="H176" s="312" t="s">
        <v>569</v>
      </c>
      <c r="I176" s="312" t="s">
        <v>504</v>
      </c>
      <c r="J176" s="312">
        <v>50</v>
      </c>
      <c r="K176" s="356"/>
    </row>
    <row r="177" s="1" customFormat="1" ht="15" customHeight="1">
      <c r="B177" s="335"/>
      <c r="C177" s="312" t="s">
        <v>98</v>
      </c>
      <c r="D177" s="312"/>
      <c r="E177" s="312"/>
      <c r="F177" s="334" t="s">
        <v>502</v>
      </c>
      <c r="G177" s="312"/>
      <c r="H177" s="312" t="s">
        <v>570</v>
      </c>
      <c r="I177" s="312" t="s">
        <v>571</v>
      </c>
      <c r="J177" s="312"/>
      <c r="K177" s="356"/>
    </row>
    <row r="178" s="1" customFormat="1" ht="15" customHeight="1">
      <c r="B178" s="335"/>
      <c r="C178" s="312" t="s">
        <v>60</v>
      </c>
      <c r="D178" s="312"/>
      <c r="E178" s="312"/>
      <c r="F178" s="334" t="s">
        <v>502</v>
      </c>
      <c r="G178" s="312"/>
      <c r="H178" s="312" t="s">
        <v>572</v>
      </c>
      <c r="I178" s="312" t="s">
        <v>573</v>
      </c>
      <c r="J178" s="312">
        <v>1</v>
      </c>
      <c r="K178" s="356"/>
    </row>
    <row r="179" s="1" customFormat="1" ht="15" customHeight="1">
      <c r="B179" s="335"/>
      <c r="C179" s="312" t="s">
        <v>56</v>
      </c>
      <c r="D179" s="312"/>
      <c r="E179" s="312"/>
      <c r="F179" s="334" t="s">
        <v>502</v>
      </c>
      <c r="G179" s="312"/>
      <c r="H179" s="312" t="s">
        <v>574</v>
      </c>
      <c r="I179" s="312" t="s">
        <v>504</v>
      </c>
      <c r="J179" s="312">
        <v>20</v>
      </c>
      <c r="K179" s="356"/>
    </row>
    <row r="180" s="1" customFormat="1" ht="15" customHeight="1">
      <c r="B180" s="335"/>
      <c r="C180" s="312" t="s">
        <v>57</v>
      </c>
      <c r="D180" s="312"/>
      <c r="E180" s="312"/>
      <c r="F180" s="334" t="s">
        <v>502</v>
      </c>
      <c r="G180" s="312"/>
      <c r="H180" s="312" t="s">
        <v>575</v>
      </c>
      <c r="I180" s="312" t="s">
        <v>504</v>
      </c>
      <c r="J180" s="312">
        <v>255</v>
      </c>
      <c r="K180" s="356"/>
    </row>
    <row r="181" s="1" customFormat="1" ht="15" customHeight="1">
      <c r="B181" s="335"/>
      <c r="C181" s="312" t="s">
        <v>99</v>
      </c>
      <c r="D181" s="312"/>
      <c r="E181" s="312"/>
      <c r="F181" s="334" t="s">
        <v>502</v>
      </c>
      <c r="G181" s="312"/>
      <c r="H181" s="312" t="s">
        <v>466</v>
      </c>
      <c r="I181" s="312" t="s">
        <v>504</v>
      </c>
      <c r="J181" s="312">
        <v>10</v>
      </c>
      <c r="K181" s="356"/>
    </row>
    <row r="182" s="1" customFormat="1" ht="15" customHeight="1">
      <c r="B182" s="335"/>
      <c r="C182" s="312" t="s">
        <v>100</v>
      </c>
      <c r="D182" s="312"/>
      <c r="E182" s="312"/>
      <c r="F182" s="334" t="s">
        <v>502</v>
      </c>
      <c r="G182" s="312"/>
      <c r="H182" s="312" t="s">
        <v>576</v>
      </c>
      <c r="I182" s="312" t="s">
        <v>537</v>
      </c>
      <c r="J182" s="312"/>
      <c r="K182" s="356"/>
    </row>
    <row r="183" s="1" customFormat="1" ht="15" customHeight="1">
      <c r="B183" s="335"/>
      <c r="C183" s="312" t="s">
        <v>577</v>
      </c>
      <c r="D183" s="312"/>
      <c r="E183" s="312"/>
      <c r="F183" s="334" t="s">
        <v>502</v>
      </c>
      <c r="G183" s="312"/>
      <c r="H183" s="312" t="s">
        <v>578</v>
      </c>
      <c r="I183" s="312" t="s">
        <v>537</v>
      </c>
      <c r="J183" s="312"/>
      <c r="K183" s="356"/>
    </row>
    <row r="184" s="1" customFormat="1" ht="15" customHeight="1">
      <c r="B184" s="335"/>
      <c r="C184" s="312" t="s">
        <v>566</v>
      </c>
      <c r="D184" s="312"/>
      <c r="E184" s="312"/>
      <c r="F184" s="334" t="s">
        <v>502</v>
      </c>
      <c r="G184" s="312"/>
      <c r="H184" s="312" t="s">
        <v>579</v>
      </c>
      <c r="I184" s="312" t="s">
        <v>537</v>
      </c>
      <c r="J184" s="312"/>
      <c r="K184" s="356"/>
    </row>
    <row r="185" s="1" customFormat="1" ht="15" customHeight="1">
      <c r="B185" s="335"/>
      <c r="C185" s="312" t="s">
        <v>102</v>
      </c>
      <c r="D185" s="312"/>
      <c r="E185" s="312"/>
      <c r="F185" s="334" t="s">
        <v>508</v>
      </c>
      <c r="G185" s="312"/>
      <c r="H185" s="312" t="s">
        <v>580</v>
      </c>
      <c r="I185" s="312" t="s">
        <v>504</v>
      </c>
      <c r="J185" s="312">
        <v>50</v>
      </c>
      <c r="K185" s="356"/>
    </row>
    <row r="186" s="1" customFormat="1" ht="15" customHeight="1">
      <c r="B186" s="335"/>
      <c r="C186" s="312" t="s">
        <v>581</v>
      </c>
      <c r="D186" s="312"/>
      <c r="E186" s="312"/>
      <c r="F186" s="334" t="s">
        <v>508</v>
      </c>
      <c r="G186" s="312"/>
      <c r="H186" s="312" t="s">
        <v>582</v>
      </c>
      <c r="I186" s="312" t="s">
        <v>583</v>
      </c>
      <c r="J186" s="312"/>
      <c r="K186" s="356"/>
    </row>
    <row r="187" s="1" customFormat="1" ht="15" customHeight="1">
      <c r="B187" s="335"/>
      <c r="C187" s="312" t="s">
        <v>584</v>
      </c>
      <c r="D187" s="312"/>
      <c r="E187" s="312"/>
      <c r="F187" s="334" t="s">
        <v>508</v>
      </c>
      <c r="G187" s="312"/>
      <c r="H187" s="312" t="s">
        <v>585</v>
      </c>
      <c r="I187" s="312" t="s">
        <v>583</v>
      </c>
      <c r="J187" s="312"/>
      <c r="K187" s="356"/>
    </row>
    <row r="188" s="1" customFormat="1" ht="15" customHeight="1">
      <c r="B188" s="335"/>
      <c r="C188" s="312" t="s">
        <v>586</v>
      </c>
      <c r="D188" s="312"/>
      <c r="E188" s="312"/>
      <c r="F188" s="334" t="s">
        <v>508</v>
      </c>
      <c r="G188" s="312"/>
      <c r="H188" s="312" t="s">
        <v>587</v>
      </c>
      <c r="I188" s="312" t="s">
        <v>583</v>
      </c>
      <c r="J188" s="312"/>
      <c r="K188" s="356"/>
    </row>
    <row r="189" s="1" customFormat="1" ht="15" customHeight="1">
      <c r="B189" s="335"/>
      <c r="C189" s="368" t="s">
        <v>588</v>
      </c>
      <c r="D189" s="312"/>
      <c r="E189" s="312"/>
      <c r="F189" s="334" t="s">
        <v>508</v>
      </c>
      <c r="G189" s="312"/>
      <c r="H189" s="312" t="s">
        <v>589</v>
      </c>
      <c r="I189" s="312" t="s">
        <v>590</v>
      </c>
      <c r="J189" s="369" t="s">
        <v>591</v>
      </c>
      <c r="K189" s="356"/>
    </row>
    <row r="190" s="1" customFormat="1" ht="15" customHeight="1">
      <c r="B190" s="335"/>
      <c r="C190" s="319" t="s">
        <v>45</v>
      </c>
      <c r="D190" s="312"/>
      <c r="E190" s="312"/>
      <c r="F190" s="334" t="s">
        <v>502</v>
      </c>
      <c r="G190" s="312"/>
      <c r="H190" s="309" t="s">
        <v>592</v>
      </c>
      <c r="I190" s="312" t="s">
        <v>593</v>
      </c>
      <c r="J190" s="312"/>
      <c r="K190" s="356"/>
    </row>
    <row r="191" s="1" customFormat="1" ht="15" customHeight="1">
      <c r="B191" s="335"/>
      <c r="C191" s="319" t="s">
        <v>594</v>
      </c>
      <c r="D191" s="312"/>
      <c r="E191" s="312"/>
      <c r="F191" s="334" t="s">
        <v>502</v>
      </c>
      <c r="G191" s="312"/>
      <c r="H191" s="312" t="s">
        <v>595</v>
      </c>
      <c r="I191" s="312" t="s">
        <v>537</v>
      </c>
      <c r="J191" s="312"/>
      <c r="K191" s="356"/>
    </row>
    <row r="192" s="1" customFormat="1" ht="15" customHeight="1">
      <c r="B192" s="335"/>
      <c r="C192" s="319" t="s">
        <v>596</v>
      </c>
      <c r="D192" s="312"/>
      <c r="E192" s="312"/>
      <c r="F192" s="334" t="s">
        <v>502</v>
      </c>
      <c r="G192" s="312"/>
      <c r="H192" s="312" t="s">
        <v>597</v>
      </c>
      <c r="I192" s="312" t="s">
        <v>537</v>
      </c>
      <c r="J192" s="312"/>
      <c r="K192" s="356"/>
    </row>
    <row r="193" s="1" customFormat="1" ht="15" customHeight="1">
      <c r="B193" s="335"/>
      <c r="C193" s="319" t="s">
        <v>598</v>
      </c>
      <c r="D193" s="312"/>
      <c r="E193" s="312"/>
      <c r="F193" s="334" t="s">
        <v>508</v>
      </c>
      <c r="G193" s="312"/>
      <c r="H193" s="312" t="s">
        <v>599</v>
      </c>
      <c r="I193" s="312" t="s">
        <v>537</v>
      </c>
      <c r="J193" s="312"/>
      <c r="K193" s="356"/>
    </row>
    <row r="194" s="1" customFormat="1" ht="15" customHeight="1">
      <c r="B194" s="362"/>
      <c r="C194" s="370"/>
      <c r="D194" s="344"/>
      <c r="E194" s="344"/>
      <c r="F194" s="344"/>
      <c r="G194" s="344"/>
      <c r="H194" s="344"/>
      <c r="I194" s="344"/>
      <c r="J194" s="344"/>
      <c r="K194" s="363"/>
    </row>
    <row r="195" s="1" customFormat="1" ht="18.75" customHeight="1">
      <c r="B195" s="309"/>
      <c r="C195" s="312"/>
      <c r="D195" s="312"/>
      <c r="E195" s="312"/>
      <c r="F195" s="334"/>
      <c r="G195" s="312"/>
      <c r="H195" s="312"/>
      <c r="I195" s="312"/>
      <c r="J195" s="312"/>
      <c r="K195" s="309"/>
    </row>
    <row r="196" s="1" customFormat="1" ht="18.75" customHeight="1">
      <c r="B196" s="309"/>
      <c r="C196" s="312"/>
      <c r="D196" s="312"/>
      <c r="E196" s="312"/>
      <c r="F196" s="334"/>
      <c r="G196" s="312"/>
      <c r="H196" s="312"/>
      <c r="I196" s="312"/>
      <c r="J196" s="312"/>
      <c r="K196" s="309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600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1" t="s">
        <v>601</v>
      </c>
      <c r="D200" s="371"/>
      <c r="E200" s="371"/>
      <c r="F200" s="371" t="s">
        <v>602</v>
      </c>
      <c r="G200" s="372"/>
      <c r="H200" s="371" t="s">
        <v>603</v>
      </c>
      <c r="I200" s="371"/>
      <c r="J200" s="371"/>
      <c r="K200" s="304"/>
    </row>
    <row r="201" s="1" customFormat="1" ht="5.25" customHeight="1">
      <c r="B201" s="335"/>
      <c r="C201" s="332"/>
      <c r="D201" s="332"/>
      <c r="E201" s="332"/>
      <c r="F201" s="332"/>
      <c r="G201" s="312"/>
      <c r="H201" s="332"/>
      <c r="I201" s="332"/>
      <c r="J201" s="332"/>
      <c r="K201" s="356"/>
    </row>
    <row r="202" s="1" customFormat="1" ht="15" customHeight="1">
      <c r="B202" s="335"/>
      <c r="C202" s="312" t="s">
        <v>593</v>
      </c>
      <c r="D202" s="312"/>
      <c r="E202" s="312"/>
      <c r="F202" s="334" t="s">
        <v>46</v>
      </c>
      <c r="G202" s="312"/>
      <c r="H202" s="312" t="s">
        <v>604</v>
      </c>
      <c r="I202" s="312"/>
      <c r="J202" s="312"/>
      <c r="K202" s="356"/>
    </row>
    <row r="203" s="1" customFormat="1" ht="15" customHeight="1">
      <c r="B203" s="335"/>
      <c r="C203" s="341"/>
      <c r="D203" s="312"/>
      <c r="E203" s="312"/>
      <c r="F203" s="334" t="s">
        <v>47</v>
      </c>
      <c r="G203" s="312"/>
      <c r="H203" s="312" t="s">
        <v>605</v>
      </c>
      <c r="I203" s="312"/>
      <c r="J203" s="312"/>
      <c r="K203" s="356"/>
    </row>
    <row r="204" s="1" customFormat="1" ht="15" customHeight="1">
      <c r="B204" s="335"/>
      <c r="C204" s="341"/>
      <c r="D204" s="312"/>
      <c r="E204" s="312"/>
      <c r="F204" s="334" t="s">
        <v>50</v>
      </c>
      <c r="G204" s="312"/>
      <c r="H204" s="312" t="s">
        <v>606</v>
      </c>
      <c r="I204" s="312"/>
      <c r="J204" s="312"/>
      <c r="K204" s="356"/>
    </row>
    <row r="205" s="1" customFormat="1" ht="15" customHeight="1">
      <c r="B205" s="335"/>
      <c r="C205" s="312"/>
      <c r="D205" s="312"/>
      <c r="E205" s="312"/>
      <c r="F205" s="334" t="s">
        <v>48</v>
      </c>
      <c r="G205" s="312"/>
      <c r="H205" s="312" t="s">
        <v>607</v>
      </c>
      <c r="I205" s="312"/>
      <c r="J205" s="312"/>
      <c r="K205" s="356"/>
    </row>
    <row r="206" s="1" customFormat="1" ht="15" customHeight="1">
      <c r="B206" s="335"/>
      <c r="C206" s="312"/>
      <c r="D206" s="312"/>
      <c r="E206" s="312"/>
      <c r="F206" s="334" t="s">
        <v>49</v>
      </c>
      <c r="G206" s="312"/>
      <c r="H206" s="312" t="s">
        <v>608</v>
      </c>
      <c r="I206" s="312"/>
      <c r="J206" s="312"/>
      <c r="K206" s="356"/>
    </row>
    <row r="207" s="1" customFormat="1" ht="15" customHeight="1">
      <c r="B207" s="335"/>
      <c r="C207" s="312"/>
      <c r="D207" s="312"/>
      <c r="E207" s="312"/>
      <c r="F207" s="334"/>
      <c r="G207" s="312"/>
      <c r="H207" s="312"/>
      <c r="I207" s="312"/>
      <c r="J207" s="312"/>
      <c r="K207" s="356"/>
    </row>
    <row r="208" s="1" customFormat="1" ht="15" customHeight="1">
      <c r="B208" s="335"/>
      <c r="C208" s="312" t="s">
        <v>549</v>
      </c>
      <c r="D208" s="312"/>
      <c r="E208" s="312"/>
      <c r="F208" s="334" t="s">
        <v>82</v>
      </c>
      <c r="G208" s="312"/>
      <c r="H208" s="312" t="s">
        <v>609</v>
      </c>
      <c r="I208" s="312"/>
      <c r="J208" s="312"/>
      <c r="K208" s="356"/>
    </row>
    <row r="209" s="1" customFormat="1" ht="15" customHeight="1">
      <c r="B209" s="335"/>
      <c r="C209" s="341"/>
      <c r="D209" s="312"/>
      <c r="E209" s="312"/>
      <c r="F209" s="334" t="s">
        <v>444</v>
      </c>
      <c r="G209" s="312"/>
      <c r="H209" s="312" t="s">
        <v>445</v>
      </c>
      <c r="I209" s="312"/>
      <c r="J209" s="312"/>
      <c r="K209" s="356"/>
    </row>
    <row r="210" s="1" customFormat="1" ht="15" customHeight="1">
      <c r="B210" s="335"/>
      <c r="C210" s="312"/>
      <c r="D210" s="312"/>
      <c r="E210" s="312"/>
      <c r="F210" s="334" t="s">
        <v>442</v>
      </c>
      <c r="G210" s="312"/>
      <c r="H210" s="312" t="s">
        <v>610</v>
      </c>
      <c r="I210" s="312"/>
      <c r="J210" s="312"/>
      <c r="K210" s="356"/>
    </row>
    <row r="211" s="1" customFormat="1" ht="15" customHeight="1">
      <c r="B211" s="373"/>
      <c r="C211" s="341"/>
      <c r="D211" s="341"/>
      <c r="E211" s="341"/>
      <c r="F211" s="334" t="s">
        <v>446</v>
      </c>
      <c r="G211" s="319"/>
      <c r="H211" s="360" t="s">
        <v>447</v>
      </c>
      <c r="I211" s="360"/>
      <c r="J211" s="360"/>
      <c r="K211" s="374"/>
    </row>
    <row r="212" s="1" customFormat="1" ht="15" customHeight="1">
      <c r="B212" s="373"/>
      <c r="C212" s="341"/>
      <c r="D212" s="341"/>
      <c r="E212" s="341"/>
      <c r="F212" s="334" t="s">
        <v>448</v>
      </c>
      <c r="G212" s="319"/>
      <c r="H212" s="360" t="s">
        <v>611</v>
      </c>
      <c r="I212" s="360"/>
      <c r="J212" s="360"/>
      <c r="K212" s="374"/>
    </row>
    <row r="213" s="1" customFormat="1" ht="15" customHeight="1">
      <c r="B213" s="373"/>
      <c r="C213" s="341"/>
      <c r="D213" s="341"/>
      <c r="E213" s="341"/>
      <c r="F213" s="375"/>
      <c r="G213" s="319"/>
      <c r="H213" s="376"/>
      <c r="I213" s="376"/>
      <c r="J213" s="376"/>
      <c r="K213" s="374"/>
    </row>
    <row r="214" s="1" customFormat="1" ht="15" customHeight="1">
      <c r="B214" s="373"/>
      <c r="C214" s="312" t="s">
        <v>573</v>
      </c>
      <c r="D214" s="341"/>
      <c r="E214" s="341"/>
      <c r="F214" s="334">
        <v>1</v>
      </c>
      <c r="G214" s="319"/>
      <c r="H214" s="360" t="s">
        <v>612</v>
      </c>
      <c r="I214" s="360"/>
      <c r="J214" s="360"/>
      <c r="K214" s="374"/>
    </row>
    <row r="215" s="1" customFormat="1" ht="15" customHeight="1">
      <c r="B215" s="373"/>
      <c r="C215" s="341"/>
      <c r="D215" s="341"/>
      <c r="E215" s="341"/>
      <c r="F215" s="334">
        <v>2</v>
      </c>
      <c r="G215" s="319"/>
      <c r="H215" s="360" t="s">
        <v>613</v>
      </c>
      <c r="I215" s="360"/>
      <c r="J215" s="360"/>
      <c r="K215" s="374"/>
    </row>
    <row r="216" s="1" customFormat="1" ht="15" customHeight="1">
      <c r="B216" s="373"/>
      <c r="C216" s="341"/>
      <c r="D216" s="341"/>
      <c r="E216" s="341"/>
      <c r="F216" s="334">
        <v>3</v>
      </c>
      <c r="G216" s="319"/>
      <c r="H216" s="360" t="s">
        <v>614</v>
      </c>
      <c r="I216" s="360"/>
      <c r="J216" s="360"/>
      <c r="K216" s="374"/>
    </row>
    <row r="217" s="1" customFormat="1" ht="15" customHeight="1">
      <c r="B217" s="373"/>
      <c r="C217" s="341"/>
      <c r="D217" s="341"/>
      <c r="E217" s="341"/>
      <c r="F217" s="334">
        <v>4</v>
      </c>
      <c r="G217" s="319"/>
      <c r="H217" s="360" t="s">
        <v>615</v>
      </c>
      <c r="I217" s="360"/>
      <c r="J217" s="360"/>
      <c r="K217" s="374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2020-08-28T08:42:09Z</dcterms:created>
  <dcterms:modified xsi:type="dcterms:W3CDTF">2020-08-28T08:42:14Z</dcterms:modified>
</cp:coreProperties>
</file>