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Uzivatel\Desktop\LUKÁŠ\"/>
    </mc:Choice>
  </mc:AlternateContent>
  <bookViews>
    <workbookView xWindow="0" yWindow="0" windowWidth="0" windowHeight="0"/>
  </bookViews>
  <sheets>
    <sheet name="Rekapitulace stavby" sheetId="1" r:id="rId1"/>
    <sheet name="093-2020_1 - SO 101 Komun..." sheetId="2" r:id="rId2"/>
    <sheet name="093-2020_2 - Vedlejší roz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'093-2020_1 - SO 101 Komun...'!$C$89:$K$400</definedName>
    <definedName name="_xlnm.Print_Area" localSheetId="1">'093-2020_1 - SO 101 Komun...'!$C$4:$J$39,'093-2020_1 - SO 101 Komun...'!$C$45:$J$71,'093-2020_1 - SO 101 Komun...'!$C$77:$K$400</definedName>
    <definedName name="_xlnm.Print_Titles" localSheetId="1">'093-2020_1 - SO 101 Komun...'!$89:$89</definedName>
    <definedName name="_xlnm._FilterDatabase" localSheetId="2" hidden="1">'093-2020_2 - Vedlejší roz...'!$C$79:$K$89</definedName>
    <definedName name="_xlnm.Print_Area" localSheetId="2">'093-2020_2 - Vedlejší roz...'!$C$4:$J$39,'093-2020_2 - Vedlejší roz...'!$C$45:$J$61,'093-2020_2 - Vedlejší roz...'!$C$67:$K$89</definedName>
    <definedName name="_xlnm.Print_Titles" localSheetId="2">'093-2020_2 - Vedlejší roz...'!$79:$79</definedName>
    <definedName name="_xlnm.Print_Area" localSheetId="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77"/>
  <c r="J17"/>
  <c r="J12"/>
  <c r="J52"/>
  <c r="E7"/>
  <c r="E70"/>
  <c i="2" r="J37"/>
  <c r="J36"/>
  <c i="1" r="AY55"/>
  <c i="2" r="J35"/>
  <c i="1" r="AX55"/>
  <c i="2" r="BI397"/>
  <c r="BH397"/>
  <c r="BG397"/>
  <c r="BF397"/>
  <c r="T397"/>
  <c r="T396"/>
  <c r="T395"/>
  <c r="R397"/>
  <c r="R396"/>
  <c r="R395"/>
  <c r="P397"/>
  <c r="P396"/>
  <c r="P395"/>
  <c r="BI393"/>
  <c r="BH393"/>
  <c r="BG393"/>
  <c r="BF393"/>
  <c r="T393"/>
  <c r="T392"/>
  <c r="R393"/>
  <c r="R392"/>
  <c r="P393"/>
  <c r="P392"/>
  <c r="BI389"/>
  <c r="BH389"/>
  <c r="BG389"/>
  <c r="BF389"/>
  <c r="T389"/>
  <c r="R389"/>
  <c r="P389"/>
  <c r="BI386"/>
  <c r="BH386"/>
  <c r="BG386"/>
  <c r="BF386"/>
  <c r="T386"/>
  <c r="R386"/>
  <c r="P386"/>
  <c r="BI380"/>
  <c r="BH380"/>
  <c r="BG380"/>
  <c r="BF380"/>
  <c r="T380"/>
  <c r="R380"/>
  <c r="P380"/>
  <c r="BI377"/>
  <c r="BH377"/>
  <c r="BG377"/>
  <c r="BF377"/>
  <c r="T377"/>
  <c r="R377"/>
  <c r="P377"/>
  <c r="BI372"/>
  <c r="BH372"/>
  <c r="BG372"/>
  <c r="BF372"/>
  <c r="T372"/>
  <c r="R372"/>
  <c r="P372"/>
  <c r="BI367"/>
  <c r="BH367"/>
  <c r="BG367"/>
  <c r="BF367"/>
  <c r="T367"/>
  <c r="R367"/>
  <c r="P367"/>
  <c r="BI363"/>
  <c r="BH363"/>
  <c r="BG363"/>
  <c r="BF363"/>
  <c r="T363"/>
  <c r="R363"/>
  <c r="P363"/>
  <c r="BI356"/>
  <c r="BH356"/>
  <c r="BG356"/>
  <c r="BF356"/>
  <c r="T356"/>
  <c r="R356"/>
  <c r="P356"/>
  <c r="BI351"/>
  <c r="BH351"/>
  <c r="BG351"/>
  <c r="BF351"/>
  <c r="T351"/>
  <c r="R351"/>
  <c r="P351"/>
  <c r="BI346"/>
  <c r="BH346"/>
  <c r="BG346"/>
  <c r="BF346"/>
  <c r="T346"/>
  <c r="R346"/>
  <c r="P346"/>
  <c r="BI340"/>
  <c r="BH340"/>
  <c r="BG340"/>
  <c r="BF340"/>
  <c r="T340"/>
  <c r="R340"/>
  <c r="P340"/>
  <c r="BI335"/>
  <c r="BH335"/>
  <c r="BG335"/>
  <c r="BF335"/>
  <c r="T335"/>
  <c r="R335"/>
  <c r="P335"/>
  <c r="BI330"/>
  <c r="BH330"/>
  <c r="BG330"/>
  <c r="BF330"/>
  <c r="T330"/>
  <c r="R330"/>
  <c r="P330"/>
  <c r="BI325"/>
  <c r="BH325"/>
  <c r="BG325"/>
  <c r="BF325"/>
  <c r="T325"/>
  <c r="R325"/>
  <c r="P325"/>
  <c r="BI318"/>
  <c r="BH318"/>
  <c r="BG318"/>
  <c r="BF318"/>
  <c r="T318"/>
  <c r="R318"/>
  <c r="P318"/>
  <c r="BI316"/>
  <c r="BH316"/>
  <c r="BG316"/>
  <c r="BF316"/>
  <c r="T316"/>
  <c r="R316"/>
  <c r="P316"/>
  <c r="BI312"/>
  <c r="BH312"/>
  <c r="BG312"/>
  <c r="BF312"/>
  <c r="T312"/>
  <c r="R312"/>
  <c r="P312"/>
  <c r="BI311"/>
  <c r="BH311"/>
  <c r="BG311"/>
  <c r="BF311"/>
  <c r="T311"/>
  <c r="R311"/>
  <c r="P311"/>
  <c r="BI304"/>
  <c r="BH304"/>
  <c r="BG304"/>
  <c r="BF304"/>
  <c r="T304"/>
  <c r="R304"/>
  <c r="P304"/>
  <c r="BI301"/>
  <c r="BH301"/>
  <c r="BG301"/>
  <c r="BF301"/>
  <c r="T301"/>
  <c r="R301"/>
  <c r="P301"/>
  <c r="BI298"/>
  <c r="BH298"/>
  <c r="BG298"/>
  <c r="BF298"/>
  <c r="T298"/>
  <c r="R298"/>
  <c r="P298"/>
  <c r="BI295"/>
  <c r="BH295"/>
  <c r="BG295"/>
  <c r="BF295"/>
  <c r="T295"/>
  <c r="R295"/>
  <c r="P295"/>
  <c r="BI288"/>
  <c r="BH288"/>
  <c r="BG288"/>
  <c r="BF288"/>
  <c r="T288"/>
  <c r="R288"/>
  <c r="P288"/>
  <c r="BI285"/>
  <c r="BH285"/>
  <c r="BG285"/>
  <c r="BF285"/>
  <c r="T285"/>
  <c r="R285"/>
  <c r="P285"/>
  <c r="BI284"/>
  <c r="BH284"/>
  <c r="BG284"/>
  <c r="BF284"/>
  <c r="T284"/>
  <c r="R284"/>
  <c r="P284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7"/>
  <c r="BH277"/>
  <c r="BG277"/>
  <c r="BF277"/>
  <c r="T277"/>
  <c r="R277"/>
  <c r="P277"/>
  <c r="BI275"/>
  <c r="BH275"/>
  <c r="BG275"/>
  <c r="BF275"/>
  <c r="T275"/>
  <c r="R275"/>
  <c r="P275"/>
  <c r="BI272"/>
  <c r="BH272"/>
  <c r="BG272"/>
  <c r="BF272"/>
  <c r="T272"/>
  <c r="R272"/>
  <c r="P272"/>
  <c r="BI270"/>
  <c r="BH270"/>
  <c r="BG270"/>
  <c r="BF270"/>
  <c r="T270"/>
  <c r="R270"/>
  <c r="P270"/>
  <c r="BI267"/>
  <c r="BH267"/>
  <c r="BG267"/>
  <c r="BF267"/>
  <c r="T267"/>
  <c r="R267"/>
  <c r="P267"/>
  <c r="BI266"/>
  <c r="BH266"/>
  <c r="BG266"/>
  <c r="BF266"/>
  <c r="T266"/>
  <c r="R266"/>
  <c r="P266"/>
  <c r="BI264"/>
  <c r="BH264"/>
  <c r="BG264"/>
  <c r="BF264"/>
  <c r="T264"/>
  <c r="R264"/>
  <c r="P264"/>
  <c r="BI258"/>
  <c r="BH258"/>
  <c r="BG258"/>
  <c r="BF258"/>
  <c r="T258"/>
  <c r="R258"/>
  <c r="P258"/>
  <c r="BI253"/>
  <c r="BH253"/>
  <c r="BG253"/>
  <c r="BF253"/>
  <c r="T253"/>
  <c r="R253"/>
  <c r="P253"/>
  <c r="BI248"/>
  <c r="BH248"/>
  <c r="BG248"/>
  <c r="BF248"/>
  <c r="T248"/>
  <c r="R248"/>
  <c r="P248"/>
  <c r="BI241"/>
  <c r="BH241"/>
  <c r="BG241"/>
  <c r="BF241"/>
  <c r="T241"/>
  <c r="R241"/>
  <c r="P241"/>
  <c r="BI237"/>
  <c r="BH237"/>
  <c r="BG237"/>
  <c r="BF237"/>
  <c r="T237"/>
  <c r="R237"/>
  <c r="P237"/>
  <c r="BI232"/>
  <c r="BH232"/>
  <c r="BG232"/>
  <c r="BF232"/>
  <c r="T232"/>
  <c r="R232"/>
  <c r="P232"/>
  <c r="BI226"/>
  <c r="BH226"/>
  <c r="BG226"/>
  <c r="BF226"/>
  <c r="T226"/>
  <c r="R226"/>
  <c r="P226"/>
  <c r="BI222"/>
  <c r="BH222"/>
  <c r="BG222"/>
  <c r="BF222"/>
  <c r="T222"/>
  <c r="R222"/>
  <c r="P222"/>
  <c r="BI218"/>
  <c r="BH218"/>
  <c r="BG218"/>
  <c r="BF218"/>
  <c r="T218"/>
  <c r="R218"/>
  <c r="P218"/>
  <c r="BI214"/>
  <c r="BH214"/>
  <c r="BG214"/>
  <c r="BF214"/>
  <c r="T214"/>
  <c r="R214"/>
  <c r="P214"/>
  <c r="BI203"/>
  <c r="BH203"/>
  <c r="BG203"/>
  <c r="BF203"/>
  <c r="T203"/>
  <c r="R203"/>
  <c r="P203"/>
  <c r="BI191"/>
  <c r="BH191"/>
  <c r="BG191"/>
  <c r="BF191"/>
  <c r="T191"/>
  <c r="R191"/>
  <c r="P191"/>
  <c r="BI186"/>
  <c r="BH186"/>
  <c r="BG186"/>
  <c r="BF186"/>
  <c r="T186"/>
  <c r="R186"/>
  <c r="P186"/>
  <c r="BI182"/>
  <c r="BH182"/>
  <c r="BG182"/>
  <c r="BF182"/>
  <c r="T182"/>
  <c r="T181"/>
  <c r="R182"/>
  <c r="R181"/>
  <c r="P182"/>
  <c r="P181"/>
  <c r="BI174"/>
  <c r="BH174"/>
  <c r="BG174"/>
  <c r="BF174"/>
  <c r="T174"/>
  <c r="R174"/>
  <c r="P174"/>
  <c r="BI171"/>
  <c r="BH171"/>
  <c r="BG171"/>
  <c r="BF171"/>
  <c r="T171"/>
  <c r="R171"/>
  <c r="P171"/>
  <c r="BI167"/>
  <c r="BH167"/>
  <c r="BG167"/>
  <c r="BF167"/>
  <c r="T167"/>
  <c r="R167"/>
  <c r="P167"/>
  <c r="BI165"/>
  <c r="BH165"/>
  <c r="BG165"/>
  <c r="BF165"/>
  <c r="T165"/>
  <c r="R165"/>
  <c r="P165"/>
  <c r="BI161"/>
  <c r="BH161"/>
  <c r="BG161"/>
  <c r="BF161"/>
  <c r="T161"/>
  <c r="R161"/>
  <c r="P161"/>
  <c r="BI159"/>
  <c r="BH159"/>
  <c r="BG159"/>
  <c r="BF159"/>
  <c r="T159"/>
  <c r="R159"/>
  <c r="P159"/>
  <c r="BI155"/>
  <c r="BH155"/>
  <c r="BG155"/>
  <c r="BF155"/>
  <c r="T155"/>
  <c r="R155"/>
  <c r="P155"/>
  <c r="BI152"/>
  <c r="BH152"/>
  <c r="BG152"/>
  <c r="BF152"/>
  <c r="T152"/>
  <c r="R152"/>
  <c r="P152"/>
  <c r="BI150"/>
  <c r="BH150"/>
  <c r="BG150"/>
  <c r="BF150"/>
  <c r="T150"/>
  <c r="R150"/>
  <c r="P150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1"/>
  <c r="BH131"/>
  <c r="BG131"/>
  <c r="BF131"/>
  <c r="T131"/>
  <c r="R131"/>
  <c r="P131"/>
  <c r="BI117"/>
  <c r="BH117"/>
  <c r="BG117"/>
  <c r="BF117"/>
  <c r="T117"/>
  <c r="R117"/>
  <c r="P117"/>
  <c r="BI113"/>
  <c r="BH113"/>
  <c r="BG113"/>
  <c r="BF113"/>
  <c r="T113"/>
  <c r="R113"/>
  <c r="P113"/>
  <c r="BI109"/>
  <c r="BH109"/>
  <c r="BG109"/>
  <c r="BF109"/>
  <c r="T109"/>
  <c r="R109"/>
  <c r="P109"/>
  <c r="BI105"/>
  <c r="BH105"/>
  <c r="BG105"/>
  <c r="BF105"/>
  <c r="T105"/>
  <c r="R105"/>
  <c r="P105"/>
  <c r="BI101"/>
  <c r="BH101"/>
  <c r="BG101"/>
  <c r="BF101"/>
  <c r="T101"/>
  <c r="R101"/>
  <c r="P101"/>
  <c r="BI97"/>
  <c r="BH97"/>
  <c r="BG97"/>
  <c r="BF97"/>
  <c r="T97"/>
  <c r="R97"/>
  <c r="P97"/>
  <c r="BI93"/>
  <c r="BH93"/>
  <c r="BG93"/>
  <c r="BF93"/>
  <c r="T93"/>
  <c r="R93"/>
  <c r="P93"/>
  <c r="J87"/>
  <c r="J86"/>
  <c r="F86"/>
  <c r="F84"/>
  <c r="E82"/>
  <c r="J55"/>
  <c r="J54"/>
  <c r="F54"/>
  <c r="F52"/>
  <c r="E50"/>
  <c r="J18"/>
  <c r="E18"/>
  <c r="F87"/>
  <c r="J17"/>
  <c r="J12"/>
  <c r="J84"/>
  <c r="E7"/>
  <c r="E80"/>
  <c i="1" r="L50"/>
  <c r="AM50"/>
  <c r="AM49"/>
  <c r="L49"/>
  <c r="AM47"/>
  <c r="L47"/>
  <c r="L45"/>
  <c r="L44"/>
  <c i="2" r="BK325"/>
  <c r="J275"/>
  <c r="J267"/>
  <c r="J165"/>
  <c i="1" r="AS54"/>
  <c i="2" r="BK191"/>
  <c r="J340"/>
  <c r="BK248"/>
  <c r="J113"/>
  <c r="BK277"/>
  <c r="BK171"/>
  <c i="3" r="J83"/>
  <c i="2" r="J346"/>
  <c r="BK281"/>
  <c r="BK264"/>
  <c r="J203"/>
  <c r="BK386"/>
  <c r="BK340"/>
  <c r="J281"/>
  <c r="J222"/>
  <c r="J109"/>
  <c r="J356"/>
  <c r="BK267"/>
  <c r="J171"/>
  <c r="J372"/>
  <c r="J264"/>
  <c r="J142"/>
  <c i="3" r="BK83"/>
  <c i="2" r="J284"/>
  <c r="J159"/>
  <c r="J97"/>
  <c r="J318"/>
  <c r="BK237"/>
  <c r="J105"/>
  <c r="BK335"/>
  <c r="J191"/>
  <c r="BK113"/>
  <c i="3" r="J87"/>
  <c i="2" r="BK363"/>
  <c r="J285"/>
  <c r="J272"/>
  <c r="BK167"/>
  <c r="J117"/>
  <c r="J363"/>
  <c r="BK318"/>
  <c r="J288"/>
  <c r="BK131"/>
  <c r="BK330"/>
  <c r="J253"/>
  <c r="J174"/>
  <c r="BK367"/>
  <c r="J237"/>
  <c r="J167"/>
  <c i="3" r="J84"/>
  <c i="2" r="J301"/>
  <c r="J258"/>
  <c r="BK105"/>
  <c r="BK301"/>
  <c r="J226"/>
  <c r="J101"/>
  <c r="J325"/>
  <c r="BK159"/>
  <c r="BK304"/>
  <c r="J214"/>
  <c r="J131"/>
  <c i="3" r="BK86"/>
  <c i="2" r="J311"/>
  <c r="J277"/>
  <c r="J248"/>
  <c r="J139"/>
  <c r="BK380"/>
  <c r="BK316"/>
  <c r="BK165"/>
  <c r="J397"/>
  <c r="BK312"/>
  <c r="J136"/>
  <c r="J295"/>
  <c r="BK186"/>
  <c r="BK109"/>
  <c i="3" r="J88"/>
  <c i="2" r="J232"/>
  <c r="BK136"/>
  <c r="J351"/>
  <c r="BK258"/>
  <c r="BK144"/>
  <c r="BK266"/>
  <c r="BK155"/>
  <c i="3" r="BK85"/>
  <c r="BK82"/>
  <c i="2" r="J316"/>
  <c r="BK280"/>
  <c r="BK232"/>
  <c r="J93"/>
  <c r="BK351"/>
  <c r="J312"/>
  <c r="BK214"/>
  <c r="BK93"/>
  <c r="BK311"/>
  <c r="J218"/>
  <c r="J380"/>
  <c r="BK272"/>
  <c r="J182"/>
  <c r="BK97"/>
  <c i="3" r="J89"/>
  <c i="2" r="J386"/>
  <c r="BK284"/>
  <c r="BK222"/>
  <c r="J144"/>
  <c r="J330"/>
  <c r="J282"/>
  <c r="BK142"/>
  <c r="J389"/>
  <c r="J304"/>
  <c r="J186"/>
  <c r="J377"/>
  <c r="J270"/>
  <c r="BK150"/>
  <c i="3" r="J86"/>
  <c i="2" r="J393"/>
  <c r="BK298"/>
  <c r="BK270"/>
  <c r="J155"/>
  <c r="BK101"/>
  <c r="BK356"/>
  <c r="BK295"/>
  <c r="BK241"/>
  <c r="BK139"/>
  <c r="J335"/>
  <c r="J241"/>
  <c r="BK226"/>
  <c r="BK377"/>
  <c r="BK275"/>
  <c r="J161"/>
  <c i="3" r="BK87"/>
  <c r="BK84"/>
  <c i="2" r="BK218"/>
  <c r="BK393"/>
  <c r="J298"/>
  <c r="BK182"/>
  <c r="BK372"/>
  <c r="BK285"/>
  <c r="BK174"/>
  <c i="3" r="BK89"/>
  <c r="J82"/>
  <c i="2" r="BK389"/>
  <c r="BK282"/>
  <c r="J266"/>
  <c r="BK161"/>
  <c r="BK152"/>
  <c r="BK397"/>
  <c r="BK346"/>
  <c r="BK253"/>
  <c r="J150"/>
  <c r="J367"/>
  <c r="J280"/>
  <c r="BK117"/>
  <c r="BK288"/>
  <c r="BK203"/>
  <c r="J152"/>
  <c i="3" r="BK88"/>
  <c r="J85"/>
  <c i="2" l="1" r="R92"/>
  <c r="T185"/>
  <c r="T263"/>
  <c r="BK371"/>
  <c r="J371"/>
  <c r="J66"/>
  <c r="BK385"/>
  <c r="J385"/>
  <c r="J67"/>
  <c i="3" r="BK81"/>
  <c r="J81"/>
  <c r="J60"/>
  <c i="2" r="P92"/>
  <c r="BK185"/>
  <c r="J185"/>
  <c r="J63"/>
  <c r="BK263"/>
  <c r="J263"/>
  <c r="J64"/>
  <c r="R371"/>
  <c r="R287"/>
  <c r="R91"/>
  <c r="R90"/>
  <c r="P385"/>
  <c i="3" r="R81"/>
  <c r="R80"/>
  <c i="2" r="T92"/>
  <c r="R185"/>
  <c r="R263"/>
  <c r="T371"/>
  <c r="T287"/>
  <c r="T385"/>
  <c i="3" r="P81"/>
  <c r="P80"/>
  <c i="1" r="AU56"/>
  <c i="2" r="BK92"/>
  <c r="J92"/>
  <c r="J61"/>
  <c r="P185"/>
  <c r="P263"/>
  <c r="P371"/>
  <c r="P287"/>
  <c r="R385"/>
  <c i="3" r="T81"/>
  <c r="T80"/>
  <c i="2" r="BK181"/>
  <c r="J181"/>
  <c r="J62"/>
  <c r="BK392"/>
  <c r="J392"/>
  <c r="J68"/>
  <c r="BK396"/>
  <c r="J396"/>
  <c r="J70"/>
  <c r="BK287"/>
  <c r="J287"/>
  <c r="J65"/>
  <c i="3" r="F55"/>
  <c r="J74"/>
  <c r="BE88"/>
  <c r="BE82"/>
  <c r="BE83"/>
  <c r="BE85"/>
  <c r="E48"/>
  <c r="BE84"/>
  <c r="BE86"/>
  <c r="BE87"/>
  <c r="BE89"/>
  <c i="2" r="E48"/>
  <c r="F55"/>
  <c r="BE136"/>
  <c r="BE139"/>
  <c r="BE155"/>
  <c r="BE161"/>
  <c r="BE218"/>
  <c r="BE241"/>
  <c r="BE253"/>
  <c r="BE267"/>
  <c r="BE280"/>
  <c r="BE284"/>
  <c r="BE301"/>
  <c r="BE304"/>
  <c r="BE312"/>
  <c r="BE335"/>
  <c r="BE356"/>
  <c r="BE367"/>
  <c r="BE372"/>
  <c r="BE377"/>
  <c r="J52"/>
  <c r="BE93"/>
  <c r="BE113"/>
  <c r="BE117"/>
  <c r="BE144"/>
  <c r="BE165"/>
  <c r="BE191"/>
  <c r="BE203"/>
  <c r="BE226"/>
  <c r="BE275"/>
  <c r="BE281"/>
  <c r="BE288"/>
  <c r="BE298"/>
  <c r="BE318"/>
  <c r="BE340"/>
  <c r="BE346"/>
  <c r="BE363"/>
  <c r="BE101"/>
  <c r="BE105"/>
  <c r="BE109"/>
  <c r="BE142"/>
  <c r="BE150"/>
  <c r="BE159"/>
  <c r="BE167"/>
  <c r="BE171"/>
  <c r="BE174"/>
  <c r="BE182"/>
  <c r="BE222"/>
  <c r="BE232"/>
  <c r="BE258"/>
  <c r="BE264"/>
  <c r="BE266"/>
  <c r="BE270"/>
  <c r="BE272"/>
  <c r="BE277"/>
  <c r="BE282"/>
  <c r="BE295"/>
  <c r="BE325"/>
  <c r="BE351"/>
  <c r="BE380"/>
  <c r="BE389"/>
  <c r="BE397"/>
  <c r="BE97"/>
  <c r="BE131"/>
  <c r="BE152"/>
  <c r="BE186"/>
  <c r="BE214"/>
  <c r="BE237"/>
  <c r="BE248"/>
  <c r="BE285"/>
  <c r="BE311"/>
  <c r="BE316"/>
  <c r="BE330"/>
  <c r="BE386"/>
  <c r="BE393"/>
  <c i="3" r="F36"/>
  <c i="1" r="BC56"/>
  <c i="3" r="F35"/>
  <c i="1" r="BB56"/>
  <c i="3" r="F34"/>
  <c i="1" r="BA56"/>
  <c i="3" r="F37"/>
  <c i="1" r="BD56"/>
  <c i="3" r="J34"/>
  <c i="1" r="AW56"/>
  <c i="2" r="F37"/>
  <c i="1" r="BD55"/>
  <c i="2" r="F36"/>
  <c i="1" r="BC55"/>
  <c i="2" r="F34"/>
  <c i="1" r="BA55"/>
  <c i="2" r="J34"/>
  <c i="1" r="AW55"/>
  <c i="2" r="F35"/>
  <c i="1" r="BB55"/>
  <c i="2" l="1" r="T91"/>
  <c r="T90"/>
  <c r="P91"/>
  <c r="P90"/>
  <c i="1" r="AU55"/>
  <c i="2" r="BK91"/>
  <c r="J91"/>
  <c r="J60"/>
  <c r="BK395"/>
  <c r="J395"/>
  <c r="J69"/>
  <c i="3" r="BK80"/>
  <c r="J80"/>
  <c r="J59"/>
  <c i="1" r="AU54"/>
  <c i="2" r="J33"/>
  <c i="1" r="AV55"/>
  <c r="AT55"/>
  <c r="BC54"/>
  <c r="W32"/>
  <c r="BA54"/>
  <c r="W30"/>
  <c i="3" r="J33"/>
  <c i="1" r="AV56"/>
  <c r="AT56"/>
  <c r="BD54"/>
  <c r="W33"/>
  <c i="3" r="F33"/>
  <c i="1" r="AZ56"/>
  <c i="2" r="F33"/>
  <c i="1" r="AZ55"/>
  <c r="BB54"/>
  <c r="W31"/>
  <c i="2" l="1" r="BK90"/>
  <c r="J90"/>
  <c r="J59"/>
  <c i="1" r="AZ54"/>
  <c r="W29"/>
  <c i="2" r="J30"/>
  <c i="1" r="AG55"/>
  <c r="AW54"/>
  <c r="AK30"/>
  <c i="3" r="J30"/>
  <c i="1" r="AG56"/>
  <c r="AX54"/>
  <c r="AY54"/>
  <c i="3" l="1" r="J39"/>
  <c i="2" r="J39"/>
  <c i="1" r="AN55"/>
  <c r="AN56"/>
  <c r="AG54"/>
  <c r="AK26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<sst xmlns="http://schemas.openxmlformats.org/spreadsheetml/2006/main">
  <si>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</si>
  <si>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</si>
  <si>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</si>
  <si>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</si>
  <si>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</si>
  <si>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{6265d314-f305-47d9-a0ac-2085b02e83a6}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</si>
  <si>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</si>
  <si>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</si>
  <si>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</si>
  <si>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</si>
  <si>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</si>
  <si>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</si>
  <si>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</si>
  <si>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</si>
  <si>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093/2020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</si>
  <si>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</si>
  <si>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</si>
  <si>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ulice Pivoňkova II. etapa, Kostelec nad Orlicí</t>
  </si>
  <si>
    <t>KSO:</t>
  </si>
  <si>
    <t/>
  </si>
  <si>
    <t>CC-CZ:</t>
  </si>
  <si>
    <t>Místo:</t>
  </si>
  <si>
    <t>ul. Pivoňkova</t>
  </si>
  <si>
    <t>Datum:</t>
  </si>
  <si>
    <t>26. 6. 2019</t>
  </si>
  <si>
    <t>Zadavatel:</t>
  </si>
  <si>
    <t>IČ:</t>
  </si>
  <si>
    <t>00274968</t>
  </si>
  <si>
    <t>Město Kostelec nad Orlicí</t>
  </si>
  <si>
    <t>DIČ:</t>
  </si>
  <si>
    <t>CZ00274968</t>
  </si>
  <si>
    <t>Uchazeč:</t>
  </si>
  <si>
    <t>Vyplň údaj</t>
  </si>
  <si>
    <t>Projektant:</t>
  </si>
  <si>
    <t>01873687</t>
  </si>
  <si>
    <t>DI PROJEKT s.r.o.</t>
  </si>
  <si>
    <t>CZ01873687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</si>
  <si>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</si>
  <si>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</si>
  <si>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</si>
  <si>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</si>
  <si>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</si>
  <si>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</si>
  <si>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</si>
  <si>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</si>
  <si>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</si>
  <si>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</si>
  <si>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</si>
  <si>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</si>
  <si>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</si>
  <si>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</si>
  <si>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</si>
  <si>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</si>
  <si>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</si>
  <si>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</si>
  <si>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</si>
  <si>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</si>
  <si>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</si>
  <si>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</si>
  <si>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</si>
  <si>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</si>
  <si>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</si>
  <si>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</si>
  <si>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</si>
  <si>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</si>
  <si>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</si>
  <si>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</si>
  <si>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</si>
  <si>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</si>
  <si>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</si>
  <si>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</si>
  <si>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</si>
  <si>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</si>
  <si>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</si>
  <si>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</si>
  <si>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</si>
  <si>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</si>
  <si>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</si>
  <si>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</si>
  <si>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</si>
  <si>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093/2020_1</t>
  </si>
  <si>
    <t>SO 101 Komunikace a chodníky</t>
  </si>
  <si>
    <t>STA</t>
  </si>
  <si>
    <t>1</t>
  </si>
  <si>
    <t>{6c0896d5-8bcb-4b3a-ad69-e4be4a00ead3}</t>
  </si>
  <si>
    <t>2</t>
  </si>
  <si>
    <t>093/2020_2</t>
  </si>
  <si>
    <t>Vedlejší rozpočetové náklady</t>
  </si>
  <si>
    <t>{5a7be2d5-5cad-499a-a293-a1026fbcf433}</t>
  </si>
  <si>
    <t>KRYCÍ LIST SOUPISU PRACÍ</t>
  </si>
  <si>
    <t>Objekt:</t>
  </si>
  <si>
    <t>093/2020_1 - SO 101 Komunikace a chodníky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</si>
  <si>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</si>
  <si>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</si>
  <si>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</si>
  <si>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</si>
  <si>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</si>
  <si>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</si>
  <si>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</si>
  <si>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</t>
  </si>
  <si>
    <t xml:space="preserve">    8 - Trubní vedení</t>
  </si>
  <si>
    <t xml:space="preserve">    9 - Ostatní konstrukce a práce, bourání</t>
  </si>
  <si>
    <t xml:space="preserve">      99 - Přesuny hmot a sutí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</si>
  <si>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</si>
  <si>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</si>
  <si>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</si>
  <si>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</si>
  <si>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</si>
  <si>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</si>
  <si>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</si>
  <si>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</si>
  <si>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</si>
  <si>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</si>
  <si>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</si>
  <si>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</si>
  <si>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</si>
  <si>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</si>
  <si>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</si>
  <si>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</si>
  <si>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</si>
  <si>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</si>
  <si>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</si>
  <si>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</si>
  <si>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</si>
  <si>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</si>
  <si>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111301111</t>
  </si>
  <si>
    <t>Sejmutí drnu tl. do 100 mm, v jakékoliv ploše</t>
  </si>
  <si>
    <t>m2</t>
  </si>
  <si>
    <t>CS ÚRS 2022 01</t>
  </si>
  <si>
    <t>4</t>
  </si>
  <si>
    <t>-388793894</t>
  </si>
  <si>
    <t>Online PSC</t>
  </si>
  <si>
    <t>https://podminky.urs.cz/item/CS_URS_2022_01/111301111</t>
  </si>
  <si>
    <t>VV</t>
  </si>
  <si>
    <t>"výměry dle přílohy D.1.1.2. a D.1.1.4."</t>
  </si>
  <si>
    <t>"travní drn"212+116-27</t>
  </si>
  <si>
    <t>113106121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</si>
  <si>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</si>
  <si>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-1843524220</t>
  </si>
  <si>
    <t>https://podminky.urs.cz/item/CS_URS_2022_01/113106121</t>
  </si>
  <si>
    <t>"dlažba 30/30"66</t>
  </si>
  <si>
    <t>3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</si>
  <si>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</si>
  <si>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</si>
  <si>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-657539927</t>
  </si>
  <si>
    <t>https://podminky.urs.cz/item/CS_URS_2022_01/113106123</t>
  </si>
  <si>
    <t>"zámková dlažba"4</t>
  </si>
  <si>
    <t>113107330</t>
  </si>
  <si>
    <t>Odstranění podkladů nebo krytů strojně plochy jednotlivě do 50 m2 s přemístěním hmot na skládku na vzdálenost do 3 m nebo s naložením na dopravní prostředek z betonu prostého, o tl. vrstvy do 100 mm</t>
  </si>
  <si>
    <t>1695978118</t>
  </si>
  <si>
    <t>https://podminky.urs.cz/item/CS_URS_2022_01/113107330</t>
  </si>
  <si>
    <t>"stávající beton"2</t>
  </si>
  <si>
    <t>5</t>
  </si>
  <si>
    <t>113107341</t>
  </si>
  <si>
    <t>Odstranění podkladů nebo krytů strojně plochy jednotlivě do 50 m2 s přemístěním hmot na skládku na vzdálenost do 3 m nebo s naložením na dopravní prostředek živičných, o tl. vrstvy do 50 mm</t>
  </si>
  <si>
    <t>2020935894</t>
  </si>
  <si>
    <t>https://podminky.urs.cz/item/CS_URS_2022_01/113107341</t>
  </si>
  <si>
    <t>"stávající kryt"20</t>
  </si>
  <si>
    <t>6</t>
  </si>
  <si>
    <t>113201112</t>
  </si>
  <si>
    <t>Vytrhání obrub s vybouráním lože, s přemístěním hmot na skládku na vzdálenost do 3 m nebo s naložením na dopravní prostředek silničních ležatých</t>
  </si>
  <si>
    <t>m</t>
  </si>
  <si>
    <t>-845540555</t>
  </si>
  <si>
    <t>https://podminky.urs.cz/item/CS_URS_2022_01/113201112</t>
  </si>
  <si>
    <t>"obruby"10,5+46,5+1+2,5+1</t>
  </si>
  <si>
    <t>7</t>
  </si>
  <si>
    <t>122251104</t>
  </si>
  <si>
    <t>Odkopávky a prokopávky nezapažené strojně v hornině třídy těžitelnosti I skupiny 3 přes 100 do 500 m3</t>
  </si>
  <si>
    <t>m3</t>
  </si>
  <si>
    <t>2113294079</t>
  </si>
  <si>
    <t>https://podminky.urs.cz/item/CS_URS_2022_01/122251104</t>
  </si>
  <si>
    <t>"odstranění stávající konstrukce chodníku"(26,5+17+11,5+2,5)*0,27</t>
  </si>
  <si>
    <t>"odstranění kostrukce vjezdy"(3+2+3,5+2,5)*0,39</t>
  </si>
  <si>
    <t>"výkop pro konstrukci vozovky"(188+12+12)*0,31</t>
  </si>
  <si>
    <t>"výkop pro konstrukci podélných stání"(116-27)*0,32</t>
  </si>
  <si>
    <t>Mezisoučet</t>
  </si>
  <si>
    <t>"sanace v případě nedodržení únosnosti pláně Edef. dle PD"</t>
  </si>
  <si>
    <t>"chodník"(2,5+26,5+3+2+17+3,5+2,5+11,5)*0,15</t>
  </si>
  <si>
    <t>"vozovka"(188+12+12)*0,4</t>
  </si>
  <si>
    <t>"podélné stání"(116-27)*0,4</t>
  </si>
  <si>
    <t>Součet</t>
  </si>
  <si>
    <t>8</t>
  </si>
  <si>
    <t>132254102</t>
  </si>
  <si>
    <t>Hloubení zapažených rýh šířky do 800 mm strojně s urovnáním dna do předepsaného profilu a spádu v hornině třídy těžitelnosti I skupiny 3 přes 20 do 50 m3</t>
  </si>
  <si>
    <t>-1175022876</t>
  </si>
  <si>
    <t>https://podminky.urs.cz/item/CS_URS_2022_01/132254102</t>
  </si>
  <si>
    <t>"přípojky nové UV DN150"(15+3,5)*1*2</t>
  </si>
  <si>
    <t>9</t>
  </si>
  <si>
    <t>133251101</t>
  </si>
  <si>
    <t>Hloubení nezapažených šachet strojně v hornině třídy těžitelnosti I skupiny 3 do 20 m3</t>
  </si>
  <si>
    <t>-394692543</t>
  </si>
  <si>
    <t>https://podminky.urs.cz/item/CS_URS_2022_01/133251101</t>
  </si>
  <si>
    <t>"nová UV"(1*1*1,5)*2</t>
  </si>
  <si>
    <t>10</t>
  </si>
  <si>
    <t>151101101</t>
  </si>
  <si>
    <t>Zřízení pažení a rozepření stěn rýh pro podzemní vedení příložné pro jakoukoliv mezerovitost, hloubky do 2 m</t>
  </si>
  <si>
    <t>1331163327</t>
  </si>
  <si>
    <t>https://podminky.urs.cz/item/CS_URS_2022_01/151101101</t>
  </si>
  <si>
    <t>"pažení přípojky UV dlepotřeby"18,5*2*2</t>
  </si>
  <si>
    <t>11</t>
  </si>
  <si>
    <t>151101111</t>
  </si>
  <si>
    <t>Odstranění pažení a rozepření stěn rýh pro podzemní vedení s uložením materiálu na vzdálenost do 3 m od kraje výkopu příložné, hloubky do 2 m</t>
  </si>
  <si>
    <t>-887839322</t>
  </si>
  <si>
    <t>https://podminky.urs.cz/item/CS_URS_2022_01/151101111</t>
  </si>
  <si>
    <t>12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</si>
  <si>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</si>
  <si>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</si>
  <si>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-2051420508</t>
  </si>
  <si>
    <t>https://podminky.urs.cz/item/CS_URS_2022_01/162751117</t>
  </si>
  <si>
    <t>"odkopávky"244,69</t>
  </si>
  <si>
    <t>"rýhy"37</t>
  </si>
  <si>
    <t>"šachty"3</t>
  </si>
  <si>
    <t>13</t>
  </si>
  <si>
    <t>171201201</t>
  </si>
  <si>
    <t>Uložení sypaniny na skládky nebo meziskládky bez hutnění s upravením uložené sypaniny do předepsaného tvaru</t>
  </si>
  <si>
    <t>-1247500780</t>
  </si>
  <si>
    <t>https://podminky.urs.cz/item/CS_URS_2022_01/171201201</t>
  </si>
  <si>
    <t>14</t>
  </si>
  <si>
    <t>171201231</t>
  </si>
  <si>
    <t>Poplatek za uložení stavebního odpadu na recyklační skládce (skládkovné) zeminy a kamení zatříděného do Katalogu odpadů pod kódem 17 05 04</t>
  </si>
  <si>
    <t>t</t>
  </si>
  <si>
    <t>254679937</t>
  </si>
  <si>
    <t>https://podminky.urs.cz/item/CS_URS_2022_01/171201231</t>
  </si>
  <si>
    <t>304,130*1,8</t>
  </si>
  <si>
    <t>175101201</t>
  </si>
  <si>
    <t>Obsypání objektů nad přilehlým původním terénem ručně sypaninou z vhodných hornin třídy těžitelnosti I a II, skupiny 1 až 4 nebo materiálem uloženým ve vzdálenosti do 3 m od vnějšího kraje objektu pro jakoukoliv míru zhutnění bez prohození sypaniny</t>
  </si>
  <si>
    <t>-932476869</t>
  </si>
  <si>
    <t>https://podminky.urs.cz/item/CS_URS_2022_01/175101201</t>
  </si>
  <si>
    <t>"ul. vpusti a příppojek"36,5+2,8</t>
  </si>
  <si>
    <t>16</t>
  </si>
  <si>
    <t>M</t>
  </si>
  <si>
    <t>583373310</t>
  </si>
  <si>
    <t>štěrkopísek frakce 0/22</t>
  </si>
  <si>
    <t>1492216955</t>
  </si>
  <si>
    <t>39,3*1,8</t>
  </si>
  <si>
    <t>17</t>
  </si>
  <si>
    <t>182351023</t>
  </si>
  <si>
    <t>Rozprostření a urovnání ornice ve svahu sklonu přes 1:5 strojně při souvislé ploše do 100 m2, tl. vrstvy do 200 mm</t>
  </si>
  <si>
    <t>-1663077925</t>
  </si>
  <si>
    <t>https://podminky.urs.cz/item/CS_URS_2022_01/182351023</t>
  </si>
  <si>
    <t>"zelené pásy"6+12+27</t>
  </si>
  <si>
    <t>18</t>
  </si>
  <si>
    <t>103641010</t>
  </si>
  <si>
    <t xml:space="preserve">zemina pro terénní úpravy -  ornice</t>
  </si>
  <si>
    <t>-844786215</t>
  </si>
  <si>
    <t>45*0,15*1,8</t>
  </si>
  <si>
    <t>19</t>
  </si>
  <si>
    <t>181411131</t>
  </si>
  <si>
    <t>Založení trávníku na půdě předem připravené plochy do 1000 m2 výsevem včetně utažení parkového v rovině nebo na svahu do 1:5</t>
  </si>
  <si>
    <t>-884115917</t>
  </si>
  <si>
    <t>https://podminky.urs.cz/item/CS_URS_2022_01/181411131</t>
  </si>
  <si>
    <t>20</t>
  </si>
  <si>
    <t>005724100</t>
  </si>
  <si>
    <t>osivo směs travní parková</t>
  </si>
  <si>
    <t>kg</t>
  </si>
  <si>
    <t>9600121</t>
  </si>
  <si>
    <t>"dle přílohy Situace stavby a Vzorové příčné řezy"</t>
  </si>
  <si>
    <t>"zelené pásy"45*0,05*1,02</t>
  </si>
  <si>
    <t>181951112</t>
  </si>
  <si>
    <t>Úprava pláně vyrovnáním výškových rozdílů strojně v hornině třídy těžitelnosti I, skupiny 1 až 3 se zhutněním</t>
  </si>
  <si>
    <t>1350277409</t>
  </si>
  <si>
    <t>https://podminky.urs.cz/item/CS_URS_2022_01/181951112</t>
  </si>
  <si>
    <t>"chodník"68,5</t>
  </si>
  <si>
    <t>"vozovka"212</t>
  </si>
  <si>
    <t>"podélné stání"116-27</t>
  </si>
  <si>
    <t>Vodorovné konstrukce</t>
  </si>
  <si>
    <t>22</t>
  </si>
  <si>
    <t>452311131</t>
  </si>
  <si>
    <t>Podkladní a zajišťovací konstrukce z betonu prostého v otevřeném výkopu desky pod potrubí, stoky a drobné objekty z betonu tř. C 12/15</t>
  </si>
  <si>
    <t>-1274553462</t>
  </si>
  <si>
    <t>https://podminky.urs.cz/item/CS_URS_2022_01/452311131</t>
  </si>
  <si>
    <t>"nová UV"(1*1*0,1)*2</t>
  </si>
  <si>
    <t>Komunikace</t>
  </si>
  <si>
    <t>23</t>
  </si>
  <si>
    <t>564231111</t>
  </si>
  <si>
    <t>Podklad nebo podsyp ze štěrkopísku ŠP s rozprostřením, vlhčením a zhutněním plochy přes 100 m2, po zhutnění tl. 100 mm</t>
  </si>
  <si>
    <t>-1384198142</t>
  </si>
  <si>
    <t>https://podminky.urs.cz/item/CS_URS_2022_01/564231111</t>
  </si>
  <si>
    <t xml:space="preserve">"výměry dle situace" </t>
  </si>
  <si>
    <t>"přípojky nové UV DN150"18,5*1*0,1</t>
  </si>
  <si>
    <t>24</t>
  </si>
  <si>
    <t>564851111</t>
  </si>
  <si>
    <t>Podklad ze štěrkodrti ŠD s rozprostřením a zhutněním plochy přes 100 m2, po zhutnění tl. 150 mm</t>
  </si>
  <si>
    <t>-1744258148</t>
  </si>
  <si>
    <t>https://podminky.urs.cz/item/CS_URS_2022_01/564851111</t>
  </si>
  <si>
    <t>"ŠD 0/32 konstrukce 2 vrtstvy"</t>
  </si>
  <si>
    <t>"vjezdy"(3+2+3,5+2,5)*2</t>
  </si>
  <si>
    <t>"vozovka"(188+12+12)*2</t>
  </si>
  <si>
    <t>"podélné stání"(116-27)*2</t>
  </si>
  <si>
    <t>"ŠD 0/63 sanace"</t>
  </si>
  <si>
    <t>25</t>
  </si>
  <si>
    <t>564861111</t>
  </si>
  <si>
    <t>Podklad ze štěrkodrti ŠD s rozprostřením a zhutněním plochy přes 100 m2, po zhutnění tl. 200 mm</t>
  </si>
  <si>
    <t>-1591196017</t>
  </si>
  <si>
    <t>https://podminky.urs.cz/item/CS_URS_2022_01/564861111</t>
  </si>
  <si>
    <t>"chodník"2,5++26,5+17+11,5</t>
  </si>
  <si>
    <t>26</t>
  </si>
  <si>
    <t>573211111</t>
  </si>
  <si>
    <t>Postřik spojovací PS bez posypu kamenivem z asfaltu silničního, v množství 0,60 kg/m2</t>
  </si>
  <si>
    <t>544600923</t>
  </si>
  <si>
    <t>https://podminky.urs.cz/item/CS_URS_2022_01/573211111</t>
  </si>
  <si>
    <t>"postřik"188+3</t>
  </si>
  <si>
    <t>27</t>
  </si>
  <si>
    <t>577134111</t>
  </si>
  <si>
    <t>Asfaltový beton vrstva obrusná ACO 11 (ABS) s rozprostřením a se zhutněním z nemodifikovaného asfaltu v pruhu šířky do 3 m tř. I, po zhutnění tl. 40 mm</t>
  </si>
  <si>
    <t>779975450</t>
  </si>
  <si>
    <t>https://podminky.urs.cz/item/CS_URS_2022_01/577134111</t>
  </si>
  <si>
    <t>"obrusná vrstva"188+3</t>
  </si>
  <si>
    <t>28</t>
  </si>
  <si>
    <t>577165132</t>
  </si>
  <si>
    <t>Asfaltový beton vrstva ložní ACL 16 (ABH) s rozprostřením a zhutněním z modifikovaného asfaltu v pruhu šířky přes 1,5 do 3 m, po zhutnění tl. 70 mm</t>
  </si>
  <si>
    <t>99710946</t>
  </si>
  <si>
    <t>https://podminky.urs.cz/item/CS_URS_2022_01/577165132</t>
  </si>
  <si>
    <t>"podkladní vrstva"188+3</t>
  </si>
  <si>
    <t>29</t>
  </si>
  <si>
    <t>596211112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</si>
  <si>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přes 100 do 300 m2</t>
  </si>
  <si>
    <t>1612051114</t>
  </si>
  <si>
    <t>https://podminky.urs.cz/item/CS_URS_2022_01/596211112</t>
  </si>
  <si>
    <t>"varovný pás chodník"2,5</t>
  </si>
  <si>
    <t>"chodník"26,5+17+11,5</t>
  </si>
  <si>
    <t>30</t>
  </si>
  <si>
    <t>59245006</t>
  </si>
  <si>
    <t>dlažba tvar obdélník betonová pro nevidomé 200x100x60mm barevná</t>
  </si>
  <si>
    <t>1105082334</t>
  </si>
  <si>
    <t>"varovný pás chodník - ČERVENÁ"2,5</t>
  </si>
  <si>
    <t>2,5*1,02</t>
  </si>
  <si>
    <t>31</t>
  </si>
  <si>
    <t>59245018</t>
  </si>
  <si>
    <t>dlažba tvar obdélník betonová 200x100x60mm přírodní</t>
  </si>
  <si>
    <t>-1498075304</t>
  </si>
  <si>
    <t>"chodník"55</t>
  </si>
  <si>
    <t>55*1,02</t>
  </si>
  <si>
    <t>32</t>
  </si>
  <si>
    <t>596212212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</si>
  <si>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80 mm skupiny A, pro plochy přes 100 do 300 m2</t>
  </si>
  <si>
    <t>740084833</t>
  </si>
  <si>
    <t>https://podminky.urs.cz/item/CS_URS_2022_01/596212212</t>
  </si>
  <si>
    <t>"varovný pás vjezdy"2+2,5</t>
  </si>
  <si>
    <t>"vjezdy"3+3,5</t>
  </si>
  <si>
    <t>"podélné parkování"116-27</t>
  </si>
  <si>
    <t>33</t>
  </si>
  <si>
    <t>59245226</t>
  </si>
  <si>
    <t>dlažba tvar obdélník betonová pro nevidomé 200x100x80mm barevná</t>
  </si>
  <si>
    <t>-836586333</t>
  </si>
  <si>
    <t>"varovný pás vjezdy- ČERVENÁ"4,5</t>
  </si>
  <si>
    <t>4,5*1,02</t>
  </si>
  <si>
    <t>34</t>
  </si>
  <si>
    <t>59245005</t>
  </si>
  <si>
    <t>dlažba tvar obdélník betonová 200x100x80mm barevná</t>
  </si>
  <si>
    <t>-1453589933</t>
  </si>
  <si>
    <t>"vjezdy - ANTRACIT"6,5</t>
  </si>
  <si>
    <t>6,5*1,02</t>
  </si>
  <si>
    <t>35</t>
  </si>
  <si>
    <t>59245020</t>
  </si>
  <si>
    <t>dlažba tvar obdélník betonová 200x100x80mm přírodní</t>
  </si>
  <si>
    <t>424369787</t>
  </si>
  <si>
    <t>"podélná stání"116-27</t>
  </si>
  <si>
    <t>89*1,02</t>
  </si>
  <si>
    <t>Trubní vedení</t>
  </si>
  <si>
    <t>36</t>
  </si>
  <si>
    <t>8712511211</t>
  </si>
  <si>
    <t>Montáž chrániček inž.sítí vnějšího průměru 110 mm</t>
  </si>
  <si>
    <t>106620815</t>
  </si>
  <si>
    <t>"dle potřeby odhad"160</t>
  </si>
  <si>
    <t>37</t>
  </si>
  <si>
    <t>R11</t>
  </si>
  <si>
    <t>Kabelový žlab půlený</t>
  </si>
  <si>
    <t>-1758615394</t>
  </si>
  <si>
    <t>38</t>
  </si>
  <si>
    <t>871310310</t>
  </si>
  <si>
    <t>Montáž kanalizačního potrubí z plastů z polypropylenu PP hladkého plnostěnného SN 10 DN 150</t>
  </si>
  <si>
    <t>1801115892</t>
  </si>
  <si>
    <t>https://podminky.urs.cz/item/CS_URS_2022_01/871310310</t>
  </si>
  <si>
    <t>"přípojka UV"18,5</t>
  </si>
  <si>
    <t>39</t>
  </si>
  <si>
    <t>28617003</t>
  </si>
  <si>
    <t>trubka kanalizační PP plnostěnná třívrstvá DN 150x1000mm SN10</t>
  </si>
  <si>
    <t>303645030</t>
  </si>
  <si>
    <t>18,5</t>
  </si>
  <si>
    <t>40</t>
  </si>
  <si>
    <t>877310310</t>
  </si>
  <si>
    <t>Montáž tvarovek na kanalizačním plastovém potrubí z polypropylenu PP hladkého plnostěnného kolen DN 150</t>
  </si>
  <si>
    <t>kus</t>
  </si>
  <si>
    <t>-2017876459</t>
  </si>
  <si>
    <t>https://podminky.urs.cz/item/CS_URS_2022_01/877310310</t>
  </si>
  <si>
    <t>2+2</t>
  </si>
  <si>
    <t>41</t>
  </si>
  <si>
    <t>R4</t>
  </si>
  <si>
    <t>Tvarovky k napojení vpustí a šachet</t>
  </si>
  <si>
    <t>-1565350994</t>
  </si>
  <si>
    <t>42</t>
  </si>
  <si>
    <t>894812611</t>
  </si>
  <si>
    <t>Revizní a čistící šachta z polypropylenu PP vyříznutí a utěsnění otvoru ve stěně šachty DN 110</t>
  </si>
  <si>
    <t>-543586874</t>
  </si>
  <si>
    <t>https://podminky.urs.cz/item/CS_URS_2022_01/894812611</t>
  </si>
  <si>
    <t>43</t>
  </si>
  <si>
    <t>895941111</t>
  </si>
  <si>
    <t>Zřízení vpusti kanalizační uliční z betonových dílců typ UV-50 normální</t>
  </si>
  <si>
    <t>CS ÚRS 2020 02</t>
  </si>
  <si>
    <t>-1653944224</t>
  </si>
  <si>
    <t>44</t>
  </si>
  <si>
    <t>R5</t>
  </si>
  <si>
    <t>Kompletní sestava s usazovacím dnem, kalovým košem a sifonem</t>
  </si>
  <si>
    <t>-2132410443</t>
  </si>
  <si>
    <t>45</t>
  </si>
  <si>
    <t>899203111</t>
  </si>
  <si>
    <t>Osazení mříží litinových včetně rámů a košů na bahno pro třídu zatížení B125, C250</t>
  </si>
  <si>
    <t>969113838</t>
  </si>
  <si>
    <t>https://podminky.urs.cz/item/CS_URS_2022_01/899203111</t>
  </si>
  <si>
    <t>46</t>
  </si>
  <si>
    <t>55242320</t>
  </si>
  <si>
    <t>mříž vtoková litinová plochá 500x500mm</t>
  </si>
  <si>
    <t>-1979549016</t>
  </si>
  <si>
    <t>47</t>
  </si>
  <si>
    <t>899331111</t>
  </si>
  <si>
    <t>Výšková úprava uličního vstupu nebo vpusti do 200 mm zvýšením poklopu</t>
  </si>
  <si>
    <t>1644166369</t>
  </si>
  <si>
    <t>https://podminky.urs.cz/item/CS_URS_2022_01/899331111</t>
  </si>
  <si>
    <t>Ostatní konstrukce a práce, bourání</t>
  </si>
  <si>
    <t>48</t>
  </si>
  <si>
    <t>914111111</t>
  </si>
  <si>
    <t>Montáž svislé dopravní značky základní velikosti do 1 m2 objímkami na sloupky nebo konzoly</t>
  </si>
  <si>
    <t>-625354982</t>
  </si>
  <si>
    <t>https://podminky.urs.cz/item/CS_URS_2022_01/914111111</t>
  </si>
  <si>
    <t>"výměry dle přílohy D.1.1.2."</t>
  </si>
  <si>
    <t>"P6"1</t>
  </si>
  <si>
    <t>"IP10a"1</t>
  </si>
  <si>
    <t>"IP11c"1</t>
  </si>
  <si>
    <t>49</t>
  </si>
  <si>
    <t>40445625</t>
  </si>
  <si>
    <t>informativní značky provozní IP8, IP9, IP11-IP13 500x700mm</t>
  </si>
  <si>
    <t>1115905128</t>
  </si>
  <si>
    <t>50</t>
  </si>
  <si>
    <t>40445621</t>
  </si>
  <si>
    <t>informativní značky provozní IP1-IP3, IP4b-IP7, IP10a, b 500x500mm</t>
  </si>
  <si>
    <t>-971805334</t>
  </si>
  <si>
    <t>51</t>
  </si>
  <si>
    <t>40445615</t>
  </si>
  <si>
    <t>značky upravující přednost P6 700mm</t>
  </si>
  <si>
    <t>-253179887</t>
  </si>
  <si>
    <t>52</t>
  </si>
  <si>
    <t>914511112</t>
  </si>
  <si>
    <t>Montáž sloupku dopravních značek délky do 3,5 m do hliníkové patky</t>
  </si>
  <si>
    <t>1225954903</t>
  </si>
  <si>
    <t>https://podminky.urs.cz/item/CS_URS_2022_01/914511112</t>
  </si>
  <si>
    <t>53</t>
  </si>
  <si>
    <t>40445225</t>
  </si>
  <si>
    <t>sloupek pro dopravní značku Zn D 60mm v 3,5m</t>
  </si>
  <si>
    <t>83359583</t>
  </si>
  <si>
    <t>54</t>
  </si>
  <si>
    <t>915491211</t>
  </si>
  <si>
    <t>Osazení vodicího proužku z betonových prefabrikovaných desek tl. do 120 mm do lože z cementové malty tl. 20 mm, s vyplněním a zatřením spár cementovou maltou s podkladní vrstvou z betonu prostého tl. 50 až 100 mm šířka proužku 250 mm</t>
  </si>
  <si>
    <t>-1128659761</t>
  </si>
  <si>
    <t>https://podminky.urs.cz/item/CS_URS_2022_01/915491211</t>
  </si>
  <si>
    <t>"bet. v.p."44+4+4+44</t>
  </si>
  <si>
    <t>55</t>
  </si>
  <si>
    <t>59218001</t>
  </si>
  <si>
    <t>krajník betonový silniční 500x250x80mm</t>
  </si>
  <si>
    <t>1741928883</t>
  </si>
  <si>
    <t>96</t>
  </si>
  <si>
    <t>56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</si>
  <si>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</si>
  <si>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</si>
  <si>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-562560373</t>
  </si>
  <si>
    <t>https://podminky.urs.cz/item/CS_URS_2022_01/916131213</t>
  </si>
  <si>
    <t>"15/25"(1+4+44+8+3+5)-6-10,5</t>
  </si>
  <si>
    <t>"15/15"4+3+3,5</t>
  </si>
  <si>
    <t>"15/25-15"3+3</t>
  </si>
  <si>
    <t>57</t>
  </si>
  <si>
    <t>59217032</t>
  </si>
  <si>
    <t>obrubník betonový silniční 1000x150x150mm</t>
  </si>
  <si>
    <t>-1550474151</t>
  </si>
  <si>
    <t>10,5*1,05</t>
  </si>
  <si>
    <t>58</t>
  </si>
  <si>
    <t>59217030</t>
  </si>
  <si>
    <t>obrubník betonový silniční přechodový 1000x150x150-250mm</t>
  </si>
  <si>
    <t>1499927038</t>
  </si>
  <si>
    <t>6*1,2</t>
  </si>
  <si>
    <t>59</t>
  </si>
  <si>
    <t>59217031</t>
  </si>
  <si>
    <t>obrubník betonový silniční 1000x150x250mm</t>
  </si>
  <si>
    <t>1039457569</t>
  </si>
  <si>
    <t>48,5*1,05</t>
  </si>
  <si>
    <t>60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</si>
  <si>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</si>
  <si>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</si>
  <si>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-318035158</t>
  </si>
  <si>
    <t>https://podminky.urs.cz/item/CS_URS_2022_01/916231213</t>
  </si>
  <si>
    <t>"5/20"46</t>
  </si>
  <si>
    <t>"8/25"44</t>
  </si>
  <si>
    <t>61</t>
  </si>
  <si>
    <t>59217003</t>
  </si>
  <si>
    <t>obrubník betonový zahradní 500x50x250mm</t>
  </si>
  <si>
    <t>1195795921</t>
  </si>
  <si>
    <t>46*1,02</t>
  </si>
  <si>
    <t>62</t>
  </si>
  <si>
    <t>59217012</t>
  </si>
  <si>
    <t>obrubník betonový zahradní 500x80x250mm</t>
  </si>
  <si>
    <t>414247095</t>
  </si>
  <si>
    <t>44*1,02</t>
  </si>
  <si>
    <t>63</t>
  </si>
  <si>
    <t>916991121</t>
  </si>
  <si>
    <t>Lože pod obrubníky, krajníky nebo obruby z dlažebních kostek z betonu prostého</t>
  </si>
  <si>
    <t>1399169000</t>
  </si>
  <si>
    <t>https://podminky.urs.cz/item/CS_URS_2022_01/916991121</t>
  </si>
  <si>
    <t>"sil. obrubník"65*0,35*0,03</t>
  </si>
  <si>
    <t>"záhonový 5/20"46*0,25*0,03</t>
  </si>
  <si>
    <t>"záhonový 8/25"44*0,28*0,03</t>
  </si>
  <si>
    <t>"bet. v.p."96*0,25*0,03</t>
  </si>
  <si>
    <t>64</t>
  </si>
  <si>
    <t>919112211</t>
  </si>
  <si>
    <t>Řezání dilatačních spár v živičném krytu vytvoření komůrky pro těsnící zálivku šířky 10 mm, hloubky 15 mm</t>
  </si>
  <si>
    <t>1600277164</t>
  </si>
  <si>
    <t>https://podminky.urs.cz/item/CS_URS_2022_01/919112211</t>
  </si>
  <si>
    <t>"proříznití spáry"10+1,5+2+1,5+46</t>
  </si>
  <si>
    <t>65</t>
  </si>
  <si>
    <t>919121111</t>
  </si>
  <si>
    <t>Utěsnění dilatačních spár zálivkou za studena v cementobetonovém nebo živičném krytu včetně adhezního nátěru s těsnicím profilem pod zálivkou, pro komůrky šířky 10 mm, hloubky 20 mm</t>
  </si>
  <si>
    <t>-1140951197</t>
  </si>
  <si>
    <t>https://podminky.urs.cz/item/CS_URS_2022_01/919121111</t>
  </si>
  <si>
    <t>99</t>
  </si>
  <si>
    <t>Přesuny hmot a sutí</t>
  </si>
  <si>
    <t>66</t>
  </si>
  <si>
    <t>997221551</t>
  </si>
  <si>
    <t>Vodorovná doprava suti bez naložení, ale se složením a s hrubým urovnáním ze sypkých materiálů, na vzdálenost do 1 km</t>
  </si>
  <si>
    <t>-689248240</t>
  </si>
  <si>
    <t>https://podminky.urs.cz/item/CS_URS_2022_01/997221551</t>
  </si>
  <si>
    <t>"živice"1,96</t>
  </si>
  <si>
    <t>"beton"16,83+1,04+0,48+17,835</t>
  </si>
  <si>
    <t>67</t>
  </si>
  <si>
    <t>997221559</t>
  </si>
  <si>
    <t>Vodorovná doprava suti bez naložení, ale se složením a s hrubým urovnáním Příplatek k ceně za každý další i započatý 1 km přes 1 km</t>
  </si>
  <si>
    <t>553598140</t>
  </si>
  <si>
    <t>https://podminky.urs.cz/item/CS_URS_2022_01/997221559</t>
  </si>
  <si>
    <t>"na skládku do 10km"9*38,145</t>
  </si>
  <si>
    <t>68</t>
  </si>
  <si>
    <t>997221611</t>
  </si>
  <si>
    <t>Nakládání na dopravní prostředky pro vodorovnou dopravu suti</t>
  </si>
  <si>
    <t>-141820354</t>
  </si>
  <si>
    <t>https://podminky.urs.cz/item/CS_URS_2022_01/997221611</t>
  </si>
  <si>
    <t>997</t>
  </si>
  <si>
    <t>Přesun sutě</t>
  </si>
  <si>
    <t>69</t>
  </si>
  <si>
    <t>997221861</t>
  </si>
  <si>
    <t>Poplatek za uložení stavebního odpadu na recyklační skládce (skládkovné) z prostého betonu zatříděného do Katalogu odpadů pod kódem 17 01 01</t>
  </si>
  <si>
    <t>-615687437</t>
  </si>
  <si>
    <t>https://podminky.urs.cz/item/CS_URS_2022_01/997221861</t>
  </si>
  <si>
    <t>70</t>
  </si>
  <si>
    <t>997221875</t>
  </si>
  <si>
    <t>Poplatek za uložení stavebního odpadu na recyklační skládce (skládkovné) asfaltového bez obsahu dehtu zatříděného do Katalogu odpadů pod kódem 17 03 02</t>
  </si>
  <si>
    <t>653164273</t>
  </si>
  <si>
    <t>https://podminky.urs.cz/item/CS_URS_2022_01/997221875</t>
  </si>
  <si>
    <t>998</t>
  </si>
  <si>
    <t>Přesun hmot</t>
  </si>
  <si>
    <t>71</t>
  </si>
  <si>
    <t>998225111</t>
  </si>
  <si>
    <t>Přesun hmot pro komunikace s krytem z kameniva, monolitickým betonovým nebo živičným dopravní vzdálenost do 200 m jakékoliv délky objektu</t>
  </si>
  <si>
    <t>-1834360715</t>
  </si>
  <si>
    <t>https://podminky.urs.cz/item/CS_URS_2022_01/998225111</t>
  </si>
  <si>
    <t>PSV</t>
  </si>
  <si>
    <t>Práce a dodávky PSV</t>
  </si>
  <si>
    <t>711</t>
  </si>
  <si>
    <t>Izolace proti vodě, vlhkosti a plynům</t>
  </si>
  <si>
    <t>72</t>
  </si>
  <si>
    <t>711161212</t>
  </si>
  <si>
    <t>Izolace proti zemní vlhkosti a beztlakové vodě nopovými fóliemi na ploše svislé S vrstva ochranná, odvětrávací a drenážní výška nopku 8,0 mm, tl. fólie do 0,6 mm</t>
  </si>
  <si>
    <t>2033389910</t>
  </si>
  <si>
    <t>https://podminky.urs.cz/item/CS_URS_2022_01/711161212</t>
  </si>
  <si>
    <t>"nopová folie"47</t>
  </si>
  <si>
    <t>093/2020_2 - Vedlejší rozpočetové náklady</t>
  </si>
  <si>
    <t>VRN - Vedlejší rozpočtové náklady</t>
  </si>
  <si>
    <t>VRN</t>
  </si>
  <si>
    <t>Vedlejší rozpočtové náklady</t>
  </si>
  <si>
    <t>0001</t>
  </si>
  <si>
    <t>Vytyčení inženýrských sítí</t>
  </si>
  <si>
    <t>sada</t>
  </si>
  <si>
    <t>-1752155529</t>
  </si>
  <si>
    <t>0002</t>
  </si>
  <si>
    <t>Zařízení staveniště, provoz a odstranění</t>
  </si>
  <si>
    <t>-2120520646</t>
  </si>
  <si>
    <t>0003</t>
  </si>
  <si>
    <t>Pomocné práce- zajištění nebo zřízení, regulaci a ochranu dopravy vč. DIOa přechodného dopravního značení - úhrnná částka musí obsahovat veškeré náklady na dočasné úpravy a regulaci (vč. pěších) na staveništi a nezbytné značení a opatření vyplívající z požadeavků BOZP na staveništi, uvažováno jednotyčové zábradlí vysoké min. 1,10m s označením zákazu vstupu, lávky pro pěší, provizorní dopravní značení v rozsahu dle stanovení přechodného dopravního značení</t>
  </si>
  <si>
    <t>1362090951</t>
  </si>
  <si>
    <t>0004</t>
  </si>
  <si>
    <t>Geodetické zaměření skutečného provedení stavby - výškopis, polohopis (3x tištěná dokumentace, 3xCD)</t>
  </si>
  <si>
    <t>1564722619</t>
  </si>
  <si>
    <t>0005</t>
  </si>
  <si>
    <t>Kopané sondy pro ověření průběhu inženýrských sítí - ruční práce vč. zasypání sondy</t>
  </si>
  <si>
    <t>1841083634</t>
  </si>
  <si>
    <t>0006</t>
  </si>
  <si>
    <t xml:space="preserve">Zkoušení a kontrola prací zkušebnou zhotovitele:_x000d_
"statická zkouška únosnoti pláně 2ks"_x000d_
"statická zkouška na ochranné vrstvě 2ks"_x000d_
"zkouška shody na asf. vrstvě - mezerovitost (na vzorku z vývrtu) 2ks"_x000d_
"míra zhutnění (názornost vývrtu) 2ks"_x000d_
"spojení vrstev 2ks"_x000d_
"tloušťka vrstvy 2ks"_x000d_
"rozbor zeminy v aktivní zóně"1 </t>
  </si>
  <si>
    <t>470261797</t>
  </si>
  <si>
    <t>0007</t>
  </si>
  <si>
    <t>Dokumentace skutečného provedení stavby</t>
  </si>
  <si>
    <t>555309189</t>
  </si>
  <si>
    <t>0008</t>
  </si>
  <si>
    <t>Archeologický průzkum</t>
  </si>
  <si>
    <t>1625759735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</si>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</sst>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7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11301111" TargetMode="External" /><Relationship Id="rId2" Type="http://schemas.openxmlformats.org/officeDocument/2006/relationships/hyperlink" Target="https://podminky.urs.cz/item/CS_URS_2022_01/113106121" TargetMode="External" /><Relationship Id="rId3" Type="http://schemas.openxmlformats.org/officeDocument/2006/relationships/hyperlink" Target="https://podminky.urs.cz/item/CS_URS_2022_01/113106123" TargetMode="External" /><Relationship Id="rId4" Type="http://schemas.openxmlformats.org/officeDocument/2006/relationships/hyperlink" Target="https://podminky.urs.cz/item/CS_URS_2022_01/113107330" TargetMode="External" /><Relationship Id="rId5" Type="http://schemas.openxmlformats.org/officeDocument/2006/relationships/hyperlink" Target="https://podminky.urs.cz/item/CS_URS_2022_01/113107341" TargetMode="External" /><Relationship Id="rId6" Type="http://schemas.openxmlformats.org/officeDocument/2006/relationships/hyperlink" Target="https://podminky.urs.cz/item/CS_URS_2022_01/113201112" TargetMode="External" /><Relationship Id="rId7" Type="http://schemas.openxmlformats.org/officeDocument/2006/relationships/hyperlink" Target="https://podminky.urs.cz/item/CS_URS_2022_01/122251104" TargetMode="External" /><Relationship Id="rId8" Type="http://schemas.openxmlformats.org/officeDocument/2006/relationships/hyperlink" Target="https://podminky.urs.cz/item/CS_URS_2022_01/132254102" TargetMode="External" /><Relationship Id="rId9" Type="http://schemas.openxmlformats.org/officeDocument/2006/relationships/hyperlink" Target="https://podminky.urs.cz/item/CS_URS_2022_01/133251101" TargetMode="External" /><Relationship Id="rId10" Type="http://schemas.openxmlformats.org/officeDocument/2006/relationships/hyperlink" Target="https://podminky.urs.cz/item/CS_URS_2022_01/151101101" TargetMode="External" /><Relationship Id="rId11" Type="http://schemas.openxmlformats.org/officeDocument/2006/relationships/hyperlink" Target="https://podminky.urs.cz/item/CS_URS_2022_01/151101111" TargetMode="External" /><Relationship Id="rId12" Type="http://schemas.openxmlformats.org/officeDocument/2006/relationships/hyperlink" Target="https://podminky.urs.cz/item/CS_URS_2022_01/162751117" TargetMode="External" /><Relationship Id="rId13" Type="http://schemas.openxmlformats.org/officeDocument/2006/relationships/hyperlink" Target="https://podminky.urs.cz/item/CS_URS_2022_01/171201201" TargetMode="External" /><Relationship Id="rId14" Type="http://schemas.openxmlformats.org/officeDocument/2006/relationships/hyperlink" Target="https://podminky.urs.cz/item/CS_URS_2022_01/171201231" TargetMode="External" /><Relationship Id="rId15" Type="http://schemas.openxmlformats.org/officeDocument/2006/relationships/hyperlink" Target="https://podminky.urs.cz/item/CS_URS_2022_01/175101201" TargetMode="External" /><Relationship Id="rId16" Type="http://schemas.openxmlformats.org/officeDocument/2006/relationships/hyperlink" Target="https://podminky.urs.cz/item/CS_URS_2022_01/182351023" TargetMode="External" /><Relationship Id="rId17" Type="http://schemas.openxmlformats.org/officeDocument/2006/relationships/hyperlink" Target="https://podminky.urs.cz/item/CS_URS_2022_01/181411131" TargetMode="External" /><Relationship Id="rId18" Type="http://schemas.openxmlformats.org/officeDocument/2006/relationships/hyperlink" Target="https://podminky.urs.cz/item/CS_URS_2022_01/181951112" TargetMode="External" /><Relationship Id="rId19" Type="http://schemas.openxmlformats.org/officeDocument/2006/relationships/hyperlink" Target="https://podminky.urs.cz/item/CS_URS_2022_01/452311131" TargetMode="External" /><Relationship Id="rId20" Type="http://schemas.openxmlformats.org/officeDocument/2006/relationships/hyperlink" Target="https://podminky.urs.cz/item/CS_URS_2022_01/564231111" TargetMode="External" /><Relationship Id="rId21" Type="http://schemas.openxmlformats.org/officeDocument/2006/relationships/hyperlink" Target="https://podminky.urs.cz/item/CS_URS_2022_01/564851111" TargetMode="External" /><Relationship Id="rId22" Type="http://schemas.openxmlformats.org/officeDocument/2006/relationships/hyperlink" Target="https://podminky.urs.cz/item/CS_URS_2022_01/564861111" TargetMode="External" /><Relationship Id="rId23" Type="http://schemas.openxmlformats.org/officeDocument/2006/relationships/hyperlink" Target="https://podminky.urs.cz/item/CS_URS_2022_01/573211111" TargetMode="External" /><Relationship Id="rId24" Type="http://schemas.openxmlformats.org/officeDocument/2006/relationships/hyperlink" Target="https://podminky.urs.cz/item/CS_URS_2022_01/577134111" TargetMode="External" /><Relationship Id="rId25" Type="http://schemas.openxmlformats.org/officeDocument/2006/relationships/hyperlink" Target="https://podminky.urs.cz/item/CS_URS_2022_01/577165132" TargetMode="External" /><Relationship Id="rId26" Type="http://schemas.openxmlformats.org/officeDocument/2006/relationships/hyperlink" Target="https://podminky.urs.cz/item/CS_URS_2022_01/596211112" TargetMode="External" /><Relationship Id="rId27" Type="http://schemas.openxmlformats.org/officeDocument/2006/relationships/hyperlink" Target="https://podminky.urs.cz/item/CS_URS_2022_01/596212212" TargetMode="External" /><Relationship Id="rId28" Type="http://schemas.openxmlformats.org/officeDocument/2006/relationships/hyperlink" Target="https://podminky.urs.cz/item/CS_URS_2022_01/871310310" TargetMode="External" /><Relationship Id="rId29" Type="http://schemas.openxmlformats.org/officeDocument/2006/relationships/hyperlink" Target="https://podminky.urs.cz/item/CS_URS_2022_01/877310310" TargetMode="External" /><Relationship Id="rId30" Type="http://schemas.openxmlformats.org/officeDocument/2006/relationships/hyperlink" Target="https://podminky.urs.cz/item/CS_URS_2022_01/894812611" TargetMode="External" /><Relationship Id="rId31" Type="http://schemas.openxmlformats.org/officeDocument/2006/relationships/hyperlink" Target="https://podminky.urs.cz/item/CS_URS_2022_01/899203111" TargetMode="External" /><Relationship Id="rId32" Type="http://schemas.openxmlformats.org/officeDocument/2006/relationships/hyperlink" Target="https://podminky.urs.cz/item/CS_URS_2022_01/899331111" TargetMode="External" /><Relationship Id="rId33" Type="http://schemas.openxmlformats.org/officeDocument/2006/relationships/hyperlink" Target="https://podminky.urs.cz/item/CS_URS_2022_01/914111111" TargetMode="External" /><Relationship Id="rId34" Type="http://schemas.openxmlformats.org/officeDocument/2006/relationships/hyperlink" Target="https://podminky.urs.cz/item/CS_URS_2022_01/914511112" TargetMode="External" /><Relationship Id="rId35" Type="http://schemas.openxmlformats.org/officeDocument/2006/relationships/hyperlink" Target="https://podminky.urs.cz/item/CS_URS_2022_01/915491211" TargetMode="External" /><Relationship Id="rId36" Type="http://schemas.openxmlformats.org/officeDocument/2006/relationships/hyperlink" Target="https://podminky.urs.cz/item/CS_URS_2022_01/916131213" TargetMode="External" /><Relationship Id="rId37" Type="http://schemas.openxmlformats.org/officeDocument/2006/relationships/hyperlink" Target="https://podminky.urs.cz/item/CS_URS_2022_01/916231213" TargetMode="External" /><Relationship Id="rId38" Type="http://schemas.openxmlformats.org/officeDocument/2006/relationships/hyperlink" Target="https://podminky.urs.cz/item/CS_URS_2022_01/916991121" TargetMode="External" /><Relationship Id="rId39" Type="http://schemas.openxmlformats.org/officeDocument/2006/relationships/hyperlink" Target="https://podminky.urs.cz/item/CS_URS_2022_01/919112211" TargetMode="External" /><Relationship Id="rId40" Type="http://schemas.openxmlformats.org/officeDocument/2006/relationships/hyperlink" Target="https://podminky.urs.cz/item/CS_URS_2022_01/919121111" TargetMode="External" /><Relationship Id="rId41" Type="http://schemas.openxmlformats.org/officeDocument/2006/relationships/hyperlink" Target="https://podminky.urs.cz/item/CS_URS_2022_01/997221551" TargetMode="External" /><Relationship Id="rId42" Type="http://schemas.openxmlformats.org/officeDocument/2006/relationships/hyperlink" Target="https://podminky.urs.cz/item/CS_URS_2022_01/997221559" TargetMode="External" /><Relationship Id="rId43" Type="http://schemas.openxmlformats.org/officeDocument/2006/relationships/hyperlink" Target="https://podminky.urs.cz/item/CS_URS_2022_01/997221611" TargetMode="External" /><Relationship Id="rId44" Type="http://schemas.openxmlformats.org/officeDocument/2006/relationships/hyperlink" Target="https://podminky.urs.cz/item/CS_URS_2022_01/997221861" TargetMode="External" /><Relationship Id="rId45" Type="http://schemas.openxmlformats.org/officeDocument/2006/relationships/hyperlink" Target="https://podminky.urs.cz/item/CS_URS_2022_01/997221875" TargetMode="External" /><Relationship Id="rId46" Type="http://schemas.openxmlformats.org/officeDocument/2006/relationships/hyperlink" Target="https://podminky.urs.cz/item/CS_URS_2022_01/998225111" TargetMode="External" /><Relationship Id="rId47" Type="http://schemas.openxmlformats.org/officeDocument/2006/relationships/hyperlink" Target="https://podminky.urs.cz/item/CS_URS_2022_01/711161212" TargetMode="External" /><Relationship Id="rId48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27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29</v>
      </c>
      <c r="AL11" s="24"/>
      <c r="AM11" s="24"/>
      <c r="AN11" s="29" t="s">
        <v>30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31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32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32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29</v>
      </c>
      <c r="AL14" s="24"/>
      <c r="AM14" s="24"/>
      <c r="AN14" s="36" t="s">
        <v>32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33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34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35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29</v>
      </c>
      <c r="AL17" s="24"/>
      <c r="AM17" s="24"/>
      <c r="AN17" s="29" t="s">
        <v>36</v>
      </c>
      <c r="AO17" s="24"/>
      <c r="AP17" s="24"/>
      <c r="AQ17" s="24"/>
      <c r="AR17" s="22"/>
      <c r="BE17" s="33"/>
      <c r="BS17" s="19" t="s">
        <v>37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38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34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29</v>
      </c>
      <c r="AL20" s="24"/>
      <c r="AM20" s="24"/>
      <c r="AN20" s="29" t="s">
        <v>36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39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40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41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42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43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44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45</v>
      </c>
      <c r="E29" s="49"/>
      <c r="F29" s="34" t="s">
        <v>46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47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48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49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50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51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52</v>
      </c>
      <c r="U35" s="56"/>
      <c r="V35" s="56"/>
      <c r="W35" s="56"/>
      <c r="X35" s="58" t="s">
        <v>53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54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093/2020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Rekonstrukce ulice Pivoňkova II. etapa, Kostelec nad Orlicí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ul. Pivoňkova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26. 6. 2019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Město Kostelec nad Orlicí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33</v>
      </c>
      <c r="AJ49" s="42"/>
      <c r="AK49" s="42"/>
      <c r="AL49" s="42"/>
      <c r="AM49" s="75" t="str">
        <f>IF(E17="","",E17)</f>
        <v>DI PROJEKT s.r.o.</v>
      </c>
      <c r="AN49" s="66"/>
      <c r="AO49" s="66"/>
      <c r="AP49" s="66"/>
      <c r="AQ49" s="42"/>
      <c r="AR49" s="46"/>
      <c r="AS49" s="76" t="s">
        <v>55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31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38</v>
      </c>
      <c r="AJ50" s="42"/>
      <c r="AK50" s="42"/>
      <c r="AL50" s="42"/>
      <c r="AM50" s="75" t="str">
        <f>IF(E20="","",E20)</f>
        <v>DI PROJEKT s.r.o.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56</v>
      </c>
      <c r="D52" s="89"/>
      <c r="E52" s="89"/>
      <c r="F52" s="89"/>
      <c r="G52" s="89"/>
      <c r="H52" s="90"/>
      <c r="I52" s="91" t="s">
        <v>57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58</v>
      </c>
      <c r="AH52" s="89"/>
      <c r="AI52" s="89"/>
      <c r="AJ52" s="89"/>
      <c r="AK52" s="89"/>
      <c r="AL52" s="89"/>
      <c r="AM52" s="89"/>
      <c r="AN52" s="91" t="s">
        <v>59</v>
      </c>
      <c r="AO52" s="89"/>
      <c r="AP52" s="89"/>
      <c r="AQ52" s="93" t="s">
        <v>60</v>
      </c>
      <c r="AR52" s="46"/>
      <c r="AS52" s="94" t="s">
        <v>61</v>
      </c>
      <c r="AT52" s="95" t="s">
        <v>62</v>
      </c>
      <c r="AU52" s="95" t="s">
        <v>63</v>
      </c>
      <c r="AV52" s="95" t="s">
        <v>64</v>
      </c>
      <c r="AW52" s="95" t="s">
        <v>65</v>
      </c>
      <c r="AX52" s="95" t="s">
        <v>66</v>
      </c>
      <c r="AY52" s="95" t="s">
        <v>67</v>
      </c>
      <c r="AZ52" s="95" t="s">
        <v>68</v>
      </c>
      <c r="BA52" s="95" t="s">
        <v>69</v>
      </c>
      <c r="BB52" s="95" t="s">
        <v>70</v>
      </c>
      <c r="BC52" s="95" t="s">
        <v>71</v>
      </c>
      <c r="BD52" s="96" t="s">
        <v>72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73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ROUND(SUM(AG55:AG56),2)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ROUND(SUM(AS55:AS56),2)</f>
        <v>0</v>
      </c>
      <c r="AT54" s="108">
        <f>ROUND(SUM(AV54:AW54),2)</f>
        <v>0</v>
      </c>
      <c r="AU54" s="109">
        <f>ROUND(SUM(AU55:AU56),5)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ROUND(SUM(AZ55:AZ56),2)</f>
        <v>0</v>
      </c>
      <c r="BA54" s="108">
        <f>ROUND(SUM(BA55:BA56),2)</f>
        <v>0</v>
      </c>
      <c r="BB54" s="108">
        <f>ROUND(SUM(BB55:BB56),2)</f>
        <v>0</v>
      </c>
      <c r="BC54" s="108">
        <f>ROUND(SUM(BC55:BC56),2)</f>
        <v>0</v>
      </c>
      <c r="BD54" s="110">
        <f>ROUND(SUM(BD55:BD56),2)</f>
        <v>0</v>
      </c>
      <c r="BE54" s="6"/>
      <c r="BS54" s="111" t="s">
        <v>74</v>
      </c>
      <c r="BT54" s="111" t="s">
        <v>75</v>
      </c>
      <c r="BU54" s="112" t="s">
        <v>76</v>
      </c>
      <c r="BV54" s="111" t="s">
        <v>77</v>
      </c>
      <c r="BW54" s="111" t="s">
        <v>5</v>
      </c>
      <c r="BX54" s="111" t="s">
        <v>78</v>
      </c>
      <c r="CL54" s="111" t="s">
        <v>19</v>
      </c>
    </row>
    <row r="55" s="7" customFormat="1" ht="24.75" customHeight="1">
      <c r="A55" s="113" t="s">
        <v>79</v>
      </c>
      <c r="B55" s="114"/>
      <c r="C55" s="115"/>
      <c r="D55" s="116" t="s">
        <v>80</v>
      </c>
      <c r="E55" s="116"/>
      <c r="F55" s="116"/>
      <c r="G55" s="116"/>
      <c r="H55" s="116"/>
      <c r="I55" s="117"/>
      <c r="J55" s="116" t="s">
        <v>81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'093-2020_1 - SO 101 Komun...'!J30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82</v>
      </c>
      <c r="AR55" s="120"/>
      <c r="AS55" s="121">
        <v>0</v>
      </c>
      <c r="AT55" s="122">
        <f>ROUND(SUM(AV55:AW55),2)</f>
        <v>0</v>
      </c>
      <c r="AU55" s="123">
        <f>'093-2020_1 - SO 101 Komun...'!P90</f>
        <v>0</v>
      </c>
      <c r="AV55" s="122">
        <f>'093-2020_1 - SO 101 Komun...'!J33</f>
        <v>0</v>
      </c>
      <c r="AW55" s="122">
        <f>'093-2020_1 - SO 101 Komun...'!J34</f>
        <v>0</v>
      </c>
      <c r="AX55" s="122">
        <f>'093-2020_1 - SO 101 Komun...'!J35</f>
        <v>0</v>
      </c>
      <c r="AY55" s="122">
        <f>'093-2020_1 - SO 101 Komun...'!J36</f>
        <v>0</v>
      </c>
      <c r="AZ55" s="122">
        <f>'093-2020_1 - SO 101 Komun...'!F33</f>
        <v>0</v>
      </c>
      <c r="BA55" s="122">
        <f>'093-2020_1 - SO 101 Komun...'!F34</f>
        <v>0</v>
      </c>
      <c r="BB55" s="122">
        <f>'093-2020_1 - SO 101 Komun...'!F35</f>
        <v>0</v>
      </c>
      <c r="BC55" s="122">
        <f>'093-2020_1 - SO 101 Komun...'!F36</f>
        <v>0</v>
      </c>
      <c r="BD55" s="124">
        <f>'093-2020_1 - SO 101 Komun...'!F37</f>
        <v>0</v>
      </c>
      <c r="BE55" s="7"/>
      <c r="BT55" s="125" t="s">
        <v>83</v>
      </c>
      <c r="BV55" s="125" t="s">
        <v>77</v>
      </c>
      <c r="BW55" s="125" t="s">
        <v>84</v>
      </c>
      <c r="BX55" s="125" t="s">
        <v>5</v>
      </c>
      <c r="CL55" s="125" t="s">
        <v>19</v>
      </c>
      <c r="CM55" s="125" t="s">
        <v>85</v>
      </c>
    </row>
    <row r="56" s="7" customFormat="1" ht="24.75" customHeight="1">
      <c r="A56" s="113" t="s">
        <v>79</v>
      </c>
      <c r="B56" s="114"/>
      <c r="C56" s="115"/>
      <c r="D56" s="116" t="s">
        <v>86</v>
      </c>
      <c r="E56" s="116"/>
      <c r="F56" s="116"/>
      <c r="G56" s="116"/>
      <c r="H56" s="116"/>
      <c r="I56" s="117"/>
      <c r="J56" s="116" t="s">
        <v>87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'093-2020_2 - Vedlejší roz...'!J30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82</v>
      </c>
      <c r="AR56" s="120"/>
      <c r="AS56" s="126">
        <v>0</v>
      </c>
      <c r="AT56" s="127">
        <f>ROUND(SUM(AV56:AW56),2)</f>
        <v>0</v>
      </c>
      <c r="AU56" s="128">
        <f>'093-2020_2 - Vedlejší roz...'!P80</f>
        <v>0</v>
      </c>
      <c r="AV56" s="127">
        <f>'093-2020_2 - Vedlejší roz...'!J33</f>
        <v>0</v>
      </c>
      <c r="AW56" s="127">
        <f>'093-2020_2 - Vedlejší roz...'!J34</f>
        <v>0</v>
      </c>
      <c r="AX56" s="127">
        <f>'093-2020_2 - Vedlejší roz...'!J35</f>
        <v>0</v>
      </c>
      <c r="AY56" s="127">
        <f>'093-2020_2 - Vedlejší roz...'!J36</f>
        <v>0</v>
      </c>
      <c r="AZ56" s="127">
        <f>'093-2020_2 - Vedlejší roz...'!F33</f>
        <v>0</v>
      </c>
      <c r="BA56" s="127">
        <f>'093-2020_2 - Vedlejší roz...'!F34</f>
        <v>0</v>
      </c>
      <c r="BB56" s="127">
        <f>'093-2020_2 - Vedlejší roz...'!F35</f>
        <v>0</v>
      </c>
      <c r="BC56" s="127">
        <f>'093-2020_2 - Vedlejší roz...'!F36</f>
        <v>0</v>
      </c>
      <c r="BD56" s="129">
        <f>'093-2020_2 - Vedlejší roz...'!F37</f>
        <v>0</v>
      </c>
      <c r="BE56" s="7"/>
      <c r="BT56" s="125" t="s">
        <v>83</v>
      </c>
      <c r="BV56" s="125" t="s">
        <v>77</v>
      </c>
      <c r="BW56" s="125" t="s">
        <v>88</v>
      </c>
      <c r="BX56" s="125" t="s">
        <v>5</v>
      </c>
      <c r="CL56" s="125" t="s">
        <v>19</v>
      </c>
      <c r="CM56" s="125" t="s">
        <v>85</v>
      </c>
    </row>
    <row r="57" s="2" customFormat="1" ht="30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  <row r="58" s="2" customFormat="1" ht="6.96" customHeight="1">
      <c r="A58" s="40"/>
      <c r="B58" s="61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62"/>
      <c r="AP58" s="62"/>
      <c r="AQ58" s="6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</sheetData>
  <sheetProtection sheet="1" formatColumns="0" formatRows="0" objects="1" scenarios="1" spinCount="100000" saltValue="EQVfq10e2HUwJ+Wcp7JF92x6ZpMjc1ByxpODoK8iRDdrZjpvmebL10OdNe6V43RPWj4x2YXHT7XPFI2acoaGfw==" hashValue="0PxZm4n7MSJCs/tdZms8/Cm0wJRBytCEdekU6X91GeOE3c7lSqMfm6aL1yCfwCg4c4Mgw3JTvInom+qn7oOZeg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093-2020_1 - SO 101 Komun...'!C2" display="/"/>
    <hyperlink ref="A56" location="'093-2020_2 - Vedlejší roz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84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85</v>
      </c>
    </row>
    <row r="4" s="1" customFormat="1" ht="24.96" customHeight="1">
      <c r="B4" s="22"/>
      <c r="D4" s="132" t="s">
        <v>89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Rekonstrukce ulice Pivoňkova II. etapa, Kostelec nad Orlicí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90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91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26. 6. 2019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30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31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33</v>
      </c>
      <c r="E20" s="40"/>
      <c r="F20" s="40"/>
      <c r="G20" s="40"/>
      <c r="H20" s="40"/>
      <c r="I20" s="134" t="s">
        <v>26</v>
      </c>
      <c r="J20" s="138" t="s">
        <v>34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35</v>
      </c>
      <c r="F21" s="40"/>
      <c r="G21" s="40"/>
      <c r="H21" s="40"/>
      <c r="I21" s="134" t="s">
        <v>29</v>
      </c>
      <c r="J21" s="138" t="s">
        <v>36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38</v>
      </c>
      <c r="E23" s="40"/>
      <c r="F23" s="40"/>
      <c r="G23" s="40"/>
      <c r="H23" s="40"/>
      <c r="I23" s="134" t="s">
        <v>26</v>
      </c>
      <c r="J23" s="138" t="s">
        <v>34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29</v>
      </c>
      <c r="J24" s="138" t="s">
        <v>36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39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41</v>
      </c>
      <c r="E30" s="40"/>
      <c r="F30" s="40"/>
      <c r="G30" s="40"/>
      <c r="H30" s="40"/>
      <c r="I30" s="40"/>
      <c r="J30" s="146">
        <f>ROUND(J90,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43</v>
      </c>
      <c r="G32" s="40"/>
      <c r="H32" s="40"/>
      <c r="I32" s="147" t="s">
        <v>42</v>
      </c>
      <c r="J32" s="147" t="s">
        <v>44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45</v>
      </c>
      <c r="E33" s="134" t="s">
        <v>46</v>
      </c>
      <c r="F33" s="149">
        <f>ROUND((SUM(BE90:BE400)),  2)</f>
        <v>0</v>
      </c>
      <c r="G33" s="40"/>
      <c r="H33" s="40"/>
      <c r="I33" s="150">
        <v>0.20999999999999999</v>
      </c>
      <c r="J33" s="149">
        <f>ROUND(((SUM(BE90:BE400))*I33),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47</v>
      </c>
      <c r="F34" s="149">
        <f>ROUND((SUM(BF90:BF400)),  2)</f>
        <v>0</v>
      </c>
      <c r="G34" s="40"/>
      <c r="H34" s="40"/>
      <c r="I34" s="150">
        <v>0.14999999999999999</v>
      </c>
      <c r="J34" s="149">
        <f>ROUND(((SUM(BF90:BF400))*I34),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48</v>
      </c>
      <c r="F35" s="149">
        <f>ROUND((SUM(BG90:BG400)),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49</v>
      </c>
      <c r="F36" s="149">
        <f>ROUND((SUM(BH90:BH400)),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50</v>
      </c>
      <c r="F37" s="149">
        <f>ROUND((SUM(BI90:BI400)),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51</v>
      </c>
      <c r="E39" s="153"/>
      <c r="F39" s="153"/>
      <c r="G39" s="154" t="s">
        <v>52</v>
      </c>
      <c r="H39" s="155" t="s">
        <v>53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92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Rekonstrukce ulice Pivoňkova II. etapa, Kostelec nad Orlicí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90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093/2020_1 - SO 101 Komunikace a chodníky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ul. Pivoňkova</v>
      </c>
      <c r="G52" s="42"/>
      <c r="H52" s="42"/>
      <c r="I52" s="34" t="s">
        <v>23</v>
      </c>
      <c r="J52" s="74" t="str">
        <f>IF(J12="","",J12)</f>
        <v>26. 6. 2019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Město Kostelec nad Orlicí</v>
      </c>
      <c r="G54" s="42"/>
      <c r="H54" s="42"/>
      <c r="I54" s="34" t="s">
        <v>33</v>
      </c>
      <c r="J54" s="38" t="str">
        <f>E21</f>
        <v>DI PROJEKT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38</v>
      </c>
      <c r="J55" s="38" t="str">
        <f>E24</f>
        <v>DI PROJEKT 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93</v>
      </c>
      <c r="D57" s="164"/>
      <c r="E57" s="164"/>
      <c r="F57" s="164"/>
      <c r="G57" s="164"/>
      <c r="H57" s="164"/>
      <c r="I57" s="164"/>
      <c r="J57" s="165" t="s">
        <v>94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73</v>
      </c>
      <c r="D59" s="42"/>
      <c r="E59" s="42"/>
      <c r="F59" s="42"/>
      <c r="G59" s="42"/>
      <c r="H59" s="42"/>
      <c r="I59" s="42"/>
      <c r="J59" s="104">
        <f>J90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95</v>
      </c>
    </row>
    <row r="60" s="9" customFormat="1" ht="24.96" customHeight="1">
      <c r="A60" s="9"/>
      <c r="B60" s="167"/>
      <c r="C60" s="168"/>
      <c r="D60" s="169" t="s">
        <v>96</v>
      </c>
      <c r="E60" s="170"/>
      <c r="F60" s="170"/>
      <c r="G60" s="170"/>
      <c r="H60" s="170"/>
      <c r="I60" s="170"/>
      <c r="J60" s="171">
        <f>J91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97</v>
      </c>
      <c r="E61" s="176"/>
      <c r="F61" s="176"/>
      <c r="G61" s="176"/>
      <c r="H61" s="176"/>
      <c r="I61" s="176"/>
      <c r="J61" s="177">
        <f>J92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98</v>
      </c>
      <c r="E62" s="176"/>
      <c r="F62" s="176"/>
      <c r="G62" s="176"/>
      <c r="H62" s="176"/>
      <c r="I62" s="176"/>
      <c r="J62" s="177">
        <f>J181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99</v>
      </c>
      <c r="E63" s="176"/>
      <c r="F63" s="176"/>
      <c r="G63" s="176"/>
      <c r="H63" s="176"/>
      <c r="I63" s="176"/>
      <c r="J63" s="177">
        <f>J185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100</v>
      </c>
      <c r="E64" s="176"/>
      <c r="F64" s="176"/>
      <c r="G64" s="176"/>
      <c r="H64" s="176"/>
      <c r="I64" s="176"/>
      <c r="J64" s="177">
        <f>J263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101</v>
      </c>
      <c r="E65" s="176"/>
      <c r="F65" s="176"/>
      <c r="G65" s="176"/>
      <c r="H65" s="176"/>
      <c r="I65" s="176"/>
      <c r="J65" s="177">
        <f>J287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4.88" customHeight="1">
      <c r="A66" s="10"/>
      <c r="B66" s="173"/>
      <c r="C66" s="174"/>
      <c r="D66" s="175" t="s">
        <v>102</v>
      </c>
      <c r="E66" s="176"/>
      <c r="F66" s="176"/>
      <c r="G66" s="176"/>
      <c r="H66" s="176"/>
      <c r="I66" s="176"/>
      <c r="J66" s="177">
        <f>J371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103</v>
      </c>
      <c r="E67" s="176"/>
      <c r="F67" s="176"/>
      <c r="G67" s="176"/>
      <c r="H67" s="176"/>
      <c r="I67" s="176"/>
      <c r="J67" s="177">
        <f>J385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104</v>
      </c>
      <c r="E68" s="176"/>
      <c r="F68" s="176"/>
      <c r="G68" s="176"/>
      <c r="H68" s="176"/>
      <c r="I68" s="176"/>
      <c r="J68" s="177">
        <f>J392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7"/>
      <c r="C69" s="168"/>
      <c r="D69" s="169" t="s">
        <v>105</v>
      </c>
      <c r="E69" s="170"/>
      <c r="F69" s="170"/>
      <c r="G69" s="170"/>
      <c r="H69" s="170"/>
      <c r="I69" s="170"/>
      <c r="J69" s="171">
        <f>J395</f>
        <v>0</v>
      </c>
      <c r="K69" s="168"/>
      <c r="L69" s="172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73"/>
      <c r="C70" s="174"/>
      <c r="D70" s="175" t="s">
        <v>106</v>
      </c>
      <c r="E70" s="176"/>
      <c r="F70" s="176"/>
      <c r="G70" s="176"/>
      <c r="H70" s="176"/>
      <c r="I70" s="176"/>
      <c r="J70" s="177">
        <f>J396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6" s="2" customFormat="1" ht="6.96" customHeight="1">
      <c r="A76" s="40"/>
      <c r="B76" s="63"/>
      <c r="C76" s="64"/>
      <c r="D76" s="64"/>
      <c r="E76" s="64"/>
      <c r="F76" s="64"/>
      <c r="G76" s="64"/>
      <c r="H76" s="64"/>
      <c r="I76" s="64"/>
      <c r="J76" s="64"/>
      <c r="K76" s="64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4.96" customHeight="1">
      <c r="A77" s="40"/>
      <c r="B77" s="41"/>
      <c r="C77" s="25" t="s">
        <v>107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16</v>
      </c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162" t="str">
        <f>E7</f>
        <v>Rekonstrukce ulice Pivoňkova II. etapa, Kostelec nad Orlicí</v>
      </c>
      <c r="F80" s="34"/>
      <c r="G80" s="34"/>
      <c r="H80" s="34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90</v>
      </c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6.5" customHeight="1">
      <c r="A82" s="40"/>
      <c r="B82" s="41"/>
      <c r="C82" s="42"/>
      <c r="D82" s="42"/>
      <c r="E82" s="71" t="str">
        <f>E9</f>
        <v>093/2020_1 - SO 101 Komunikace a chodníky</v>
      </c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21</v>
      </c>
      <c r="D84" s="42"/>
      <c r="E84" s="42"/>
      <c r="F84" s="29" t="str">
        <f>F12</f>
        <v>ul. Pivoňkova</v>
      </c>
      <c r="G84" s="42"/>
      <c r="H84" s="42"/>
      <c r="I84" s="34" t="s">
        <v>23</v>
      </c>
      <c r="J84" s="74" t="str">
        <f>IF(J12="","",J12)</f>
        <v>26. 6. 2019</v>
      </c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15" customHeight="1">
      <c r="A86" s="40"/>
      <c r="B86" s="41"/>
      <c r="C86" s="34" t="s">
        <v>25</v>
      </c>
      <c r="D86" s="42"/>
      <c r="E86" s="42"/>
      <c r="F86" s="29" t="str">
        <f>E15</f>
        <v>Město Kostelec nad Orlicí</v>
      </c>
      <c r="G86" s="42"/>
      <c r="H86" s="42"/>
      <c r="I86" s="34" t="s">
        <v>33</v>
      </c>
      <c r="J86" s="38" t="str">
        <f>E21</f>
        <v>DI PROJEKT s.r.o.</v>
      </c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15" customHeight="1">
      <c r="A87" s="40"/>
      <c r="B87" s="41"/>
      <c r="C87" s="34" t="s">
        <v>31</v>
      </c>
      <c r="D87" s="42"/>
      <c r="E87" s="42"/>
      <c r="F87" s="29" t="str">
        <f>IF(E18="","",E18)</f>
        <v>Vyplň údaj</v>
      </c>
      <c r="G87" s="42"/>
      <c r="H87" s="42"/>
      <c r="I87" s="34" t="s">
        <v>38</v>
      </c>
      <c r="J87" s="38" t="str">
        <f>E24</f>
        <v>DI PROJEKT s.r.o.</v>
      </c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0.32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11" customFormat="1" ht="29.28" customHeight="1">
      <c r="A89" s="179"/>
      <c r="B89" s="180"/>
      <c r="C89" s="181" t="s">
        <v>108</v>
      </c>
      <c r="D89" s="182" t="s">
        <v>60</v>
      </c>
      <c r="E89" s="182" t="s">
        <v>56</v>
      </c>
      <c r="F89" s="182" t="s">
        <v>57</v>
      </c>
      <c r="G89" s="182" t="s">
        <v>109</v>
      </c>
      <c r="H89" s="182" t="s">
        <v>110</v>
      </c>
      <c r="I89" s="182" t="s">
        <v>111</v>
      </c>
      <c r="J89" s="182" t="s">
        <v>94</v>
      </c>
      <c r="K89" s="183" t="s">
        <v>112</v>
      </c>
      <c r="L89" s="184"/>
      <c r="M89" s="94" t="s">
        <v>19</v>
      </c>
      <c r="N89" s="95" t="s">
        <v>45</v>
      </c>
      <c r="O89" s="95" t="s">
        <v>113</v>
      </c>
      <c r="P89" s="95" t="s">
        <v>114</v>
      </c>
      <c r="Q89" s="95" t="s">
        <v>115</v>
      </c>
      <c r="R89" s="95" t="s">
        <v>116</v>
      </c>
      <c r="S89" s="95" t="s">
        <v>117</v>
      </c>
      <c r="T89" s="96" t="s">
        <v>118</v>
      </c>
      <c r="U89" s="179"/>
      <c r="V89" s="179"/>
      <c r="W89" s="179"/>
      <c r="X89" s="179"/>
      <c r="Y89" s="179"/>
      <c r="Z89" s="179"/>
      <c r="AA89" s="179"/>
      <c r="AB89" s="179"/>
      <c r="AC89" s="179"/>
      <c r="AD89" s="179"/>
      <c r="AE89" s="179"/>
    </row>
    <row r="90" s="2" customFormat="1" ht="22.8" customHeight="1">
      <c r="A90" s="40"/>
      <c r="B90" s="41"/>
      <c r="C90" s="101" t="s">
        <v>119</v>
      </c>
      <c r="D90" s="42"/>
      <c r="E90" s="42"/>
      <c r="F90" s="42"/>
      <c r="G90" s="42"/>
      <c r="H90" s="42"/>
      <c r="I90" s="42"/>
      <c r="J90" s="185">
        <f>BK90</f>
        <v>0</v>
      </c>
      <c r="K90" s="42"/>
      <c r="L90" s="46"/>
      <c r="M90" s="97"/>
      <c r="N90" s="186"/>
      <c r="O90" s="98"/>
      <c r="P90" s="187">
        <f>P91+P395</f>
        <v>0</v>
      </c>
      <c r="Q90" s="98"/>
      <c r="R90" s="187">
        <f>R91+R395</f>
        <v>175.58617453700001</v>
      </c>
      <c r="S90" s="98"/>
      <c r="T90" s="188">
        <f>T91+T395</f>
        <v>38.144999999999996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74</v>
      </c>
      <c r="AU90" s="19" t="s">
        <v>95</v>
      </c>
      <c r="BK90" s="189">
        <f>BK91+BK395</f>
        <v>0</v>
      </c>
    </row>
    <row r="91" s="12" customFormat="1" ht="25.92" customHeight="1">
      <c r="A91" s="12"/>
      <c r="B91" s="190"/>
      <c r="C91" s="191"/>
      <c r="D91" s="192" t="s">
        <v>74</v>
      </c>
      <c r="E91" s="193" t="s">
        <v>120</v>
      </c>
      <c r="F91" s="193" t="s">
        <v>121</v>
      </c>
      <c r="G91" s="191"/>
      <c r="H91" s="191"/>
      <c r="I91" s="194"/>
      <c r="J91" s="195">
        <f>BK91</f>
        <v>0</v>
      </c>
      <c r="K91" s="191"/>
      <c r="L91" s="196"/>
      <c r="M91" s="197"/>
      <c r="N91" s="198"/>
      <c r="O91" s="198"/>
      <c r="P91" s="199">
        <f>P92+P181+P185+P263+P287+P385+P392</f>
        <v>0</v>
      </c>
      <c r="Q91" s="198"/>
      <c r="R91" s="199">
        <f>R92+R181+R185+R263+R287+R385+R392</f>
        <v>175.56737453700001</v>
      </c>
      <c r="S91" s="198"/>
      <c r="T91" s="200">
        <f>T92+T181+T185+T263+T287+T385+T392</f>
        <v>38.144999999999996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1" t="s">
        <v>83</v>
      </c>
      <c r="AT91" s="202" t="s">
        <v>74</v>
      </c>
      <c r="AU91" s="202" t="s">
        <v>75</v>
      </c>
      <c r="AY91" s="201" t="s">
        <v>122</v>
      </c>
      <c r="BK91" s="203">
        <f>BK92+BK181+BK185+BK263+BK287+BK385+BK392</f>
        <v>0</v>
      </c>
    </row>
    <row r="92" s="12" customFormat="1" ht="22.8" customHeight="1">
      <c r="A92" s="12"/>
      <c r="B92" s="190"/>
      <c r="C92" s="191"/>
      <c r="D92" s="192" t="s">
        <v>74</v>
      </c>
      <c r="E92" s="204" t="s">
        <v>83</v>
      </c>
      <c r="F92" s="204" t="s">
        <v>123</v>
      </c>
      <c r="G92" s="191"/>
      <c r="H92" s="191"/>
      <c r="I92" s="194"/>
      <c r="J92" s="205">
        <f>BK92</f>
        <v>0</v>
      </c>
      <c r="K92" s="191"/>
      <c r="L92" s="196"/>
      <c r="M92" s="197"/>
      <c r="N92" s="198"/>
      <c r="O92" s="198"/>
      <c r="P92" s="199">
        <f>SUM(P93:P180)</f>
        <v>0</v>
      </c>
      <c r="Q92" s="198"/>
      <c r="R92" s="199">
        <f>SUM(R93:R180)</f>
        <v>82.95434474000001</v>
      </c>
      <c r="S92" s="198"/>
      <c r="T92" s="200">
        <f>SUM(T93:T180)</f>
        <v>38.144999999999996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1" t="s">
        <v>83</v>
      </c>
      <c r="AT92" s="202" t="s">
        <v>74</v>
      </c>
      <c r="AU92" s="202" t="s">
        <v>83</v>
      </c>
      <c r="AY92" s="201" t="s">
        <v>122</v>
      </c>
      <c r="BK92" s="203">
        <f>SUM(BK93:BK180)</f>
        <v>0</v>
      </c>
    </row>
    <row r="93" s="2" customFormat="1" ht="16.5" customHeight="1">
      <c r="A93" s="40"/>
      <c r="B93" s="41"/>
      <c r="C93" s="206" t="s">
        <v>83</v>
      </c>
      <c r="D93" s="206" t="s">
        <v>124</v>
      </c>
      <c r="E93" s="207" t="s">
        <v>125</v>
      </c>
      <c r="F93" s="208" t="s">
        <v>126</v>
      </c>
      <c r="G93" s="209" t="s">
        <v>127</v>
      </c>
      <c r="H93" s="210">
        <v>301</v>
      </c>
      <c r="I93" s="211"/>
      <c r="J93" s="212">
        <f>ROUND(I93*H93,2)</f>
        <v>0</v>
      </c>
      <c r="K93" s="208" t="s">
        <v>128</v>
      </c>
      <c r="L93" s="46"/>
      <c r="M93" s="213" t="s">
        <v>19</v>
      </c>
      <c r="N93" s="214" t="s">
        <v>46</v>
      </c>
      <c r="O93" s="86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129</v>
      </c>
      <c r="AT93" s="217" t="s">
        <v>124</v>
      </c>
      <c r="AU93" s="217" t="s">
        <v>85</v>
      </c>
      <c r="AY93" s="19" t="s">
        <v>122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83</v>
      </c>
      <c r="BK93" s="218">
        <f>ROUND(I93*H93,2)</f>
        <v>0</v>
      </c>
      <c r="BL93" s="19" t="s">
        <v>129</v>
      </c>
      <c r="BM93" s="217" t="s">
        <v>130</v>
      </c>
    </row>
    <row r="94" s="2" customFormat="1">
      <c r="A94" s="40"/>
      <c r="B94" s="41"/>
      <c r="C94" s="42"/>
      <c r="D94" s="219" t="s">
        <v>131</v>
      </c>
      <c r="E94" s="42"/>
      <c r="F94" s="220" t="s">
        <v>132</v>
      </c>
      <c r="G94" s="42"/>
      <c r="H94" s="42"/>
      <c r="I94" s="221"/>
      <c r="J94" s="42"/>
      <c r="K94" s="42"/>
      <c r="L94" s="46"/>
      <c r="M94" s="222"/>
      <c r="N94" s="22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131</v>
      </c>
      <c r="AU94" s="19" t="s">
        <v>85</v>
      </c>
    </row>
    <row r="95" s="13" customFormat="1">
      <c r="A95" s="13"/>
      <c r="B95" s="224"/>
      <c r="C95" s="225"/>
      <c r="D95" s="226" t="s">
        <v>133</v>
      </c>
      <c r="E95" s="227" t="s">
        <v>19</v>
      </c>
      <c r="F95" s="228" t="s">
        <v>134</v>
      </c>
      <c r="G95" s="225"/>
      <c r="H95" s="227" t="s">
        <v>19</v>
      </c>
      <c r="I95" s="229"/>
      <c r="J95" s="225"/>
      <c r="K95" s="225"/>
      <c r="L95" s="230"/>
      <c r="M95" s="231"/>
      <c r="N95" s="232"/>
      <c r="O95" s="232"/>
      <c r="P95" s="232"/>
      <c r="Q95" s="232"/>
      <c r="R95" s="232"/>
      <c r="S95" s="232"/>
      <c r="T95" s="23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4" t="s">
        <v>133</v>
      </c>
      <c r="AU95" s="234" t="s">
        <v>85</v>
      </c>
      <c r="AV95" s="13" t="s">
        <v>83</v>
      </c>
      <c r="AW95" s="13" t="s">
        <v>37</v>
      </c>
      <c r="AX95" s="13" t="s">
        <v>75</v>
      </c>
      <c r="AY95" s="234" t="s">
        <v>122</v>
      </c>
    </row>
    <row r="96" s="14" customFormat="1">
      <c r="A96" s="14"/>
      <c r="B96" s="235"/>
      <c r="C96" s="236"/>
      <c r="D96" s="226" t="s">
        <v>133</v>
      </c>
      <c r="E96" s="237" t="s">
        <v>19</v>
      </c>
      <c r="F96" s="238" t="s">
        <v>135</v>
      </c>
      <c r="G96" s="236"/>
      <c r="H96" s="239">
        <v>301</v>
      </c>
      <c r="I96" s="240"/>
      <c r="J96" s="236"/>
      <c r="K96" s="236"/>
      <c r="L96" s="241"/>
      <c r="M96" s="242"/>
      <c r="N96" s="243"/>
      <c r="O96" s="243"/>
      <c r="P96" s="243"/>
      <c r="Q96" s="243"/>
      <c r="R96" s="243"/>
      <c r="S96" s="243"/>
      <c r="T96" s="24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5" t="s">
        <v>133</v>
      </c>
      <c r="AU96" s="245" t="s">
        <v>85</v>
      </c>
      <c r="AV96" s="14" t="s">
        <v>85</v>
      </c>
      <c r="AW96" s="14" t="s">
        <v>37</v>
      </c>
      <c r="AX96" s="14" t="s">
        <v>83</v>
      </c>
      <c r="AY96" s="245" t="s">
        <v>122</v>
      </c>
    </row>
    <row r="97" s="2" customFormat="1" ht="37.8" customHeight="1">
      <c r="A97" s="40"/>
      <c r="B97" s="41"/>
      <c r="C97" s="206" t="s">
        <v>85</v>
      </c>
      <c r="D97" s="206" t="s">
        <v>124</v>
      </c>
      <c r="E97" s="207" t="s">
        <v>136</v>
      </c>
      <c r="F97" s="208" t="s">
        <v>137</v>
      </c>
      <c r="G97" s="209" t="s">
        <v>127</v>
      </c>
      <c r="H97" s="210">
        <v>66</v>
      </c>
      <c r="I97" s="211"/>
      <c r="J97" s="212">
        <f>ROUND(I97*H97,2)</f>
        <v>0</v>
      </c>
      <c r="K97" s="208" t="s">
        <v>128</v>
      </c>
      <c r="L97" s="46"/>
      <c r="M97" s="213" t="s">
        <v>19</v>
      </c>
      <c r="N97" s="214" t="s">
        <v>46</v>
      </c>
      <c r="O97" s="86"/>
      <c r="P97" s="215">
        <f>O97*H97</f>
        <v>0</v>
      </c>
      <c r="Q97" s="215">
        <v>0</v>
      </c>
      <c r="R97" s="215">
        <f>Q97*H97</f>
        <v>0</v>
      </c>
      <c r="S97" s="215">
        <v>0.255</v>
      </c>
      <c r="T97" s="216">
        <f>S97*H97</f>
        <v>16.830000000000002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129</v>
      </c>
      <c r="AT97" s="217" t="s">
        <v>124</v>
      </c>
      <c r="AU97" s="217" t="s">
        <v>85</v>
      </c>
      <c r="AY97" s="19" t="s">
        <v>122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83</v>
      </c>
      <c r="BK97" s="218">
        <f>ROUND(I97*H97,2)</f>
        <v>0</v>
      </c>
      <c r="BL97" s="19" t="s">
        <v>129</v>
      </c>
      <c r="BM97" s="217" t="s">
        <v>138</v>
      </c>
    </row>
    <row r="98" s="2" customFormat="1">
      <c r="A98" s="40"/>
      <c r="B98" s="41"/>
      <c r="C98" s="42"/>
      <c r="D98" s="219" t="s">
        <v>131</v>
      </c>
      <c r="E98" s="42"/>
      <c r="F98" s="220" t="s">
        <v>139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131</v>
      </c>
      <c r="AU98" s="19" t="s">
        <v>85</v>
      </c>
    </row>
    <row r="99" s="13" customFormat="1">
      <c r="A99" s="13"/>
      <c r="B99" s="224"/>
      <c r="C99" s="225"/>
      <c r="D99" s="226" t="s">
        <v>133</v>
      </c>
      <c r="E99" s="227" t="s">
        <v>19</v>
      </c>
      <c r="F99" s="228" t="s">
        <v>134</v>
      </c>
      <c r="G99" s="225"/>
      <c r="H99" s="227" t="s">
        <v>19</v>
      </c>
      <c r="I99" s="229"/>
      <c r="J99" s="225"/>
      <c r="K99" s="225"/>
      <c r="L99" s="230"/>
      <c r="M99" s="231"/>
      <c r="N99" s="232"/>
      <c r="O99" s="232"/>
      <c r="P99" s="232"/>
      <c r="Q99" s="232"/>
      <c r="R99" s="232"/>
      <c r="S99" s="232"/>
      <c r="T99" s="23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4" t="s">
        <v>133</v>
      </c>
      <c r="AU99" s="234" t="s">
        <v>85</v>
      </c>
      <c r="AV99" s="13" t="s">
        <v>83</v>
      </c>
      <c r="AW99" s="13" t="s">
        <v>37</v>
      </c>
      <c r="AX99" s="13" t="s">
        <v>75</v>
      </c>
      <c r="AY99" s="234" t="s">
        <v>122</v>
      </c>
    </row>
    <row r="100" s="14" customFormat="1">
      <c r="A100" s="14"/>
      <c r="B100" s="235"/>
      <c r="C100" s="236"/>
      <c r="D100" s="226" t="s">
        <v>133</v>
      </c>
      <c r="E100" s="237" t="s">
        <v>19</v>
      </c>
      <c r="F100" s="238" t="s">
        <v>140</v>
      </c>
      <c r="G100" s="236"/>
      <c r="H100" s="239">
        <v>66</v>
      </c>
      <c r="I100" s="240"/>
      <c r="J100" s="236"/>
      <c r="K100" s="236"/>
      <c r="L100" s="241"/>
      <c r="M100" s="242"/>
      <c r="N100" s="243"/>
      <c r="O100" s="243"/>
      <c r="P100" s="243"/>
      <c r="Q100" s="243"/>
      <c r="R100" s="243"/>
      <c r="S100" s="243"/>
      <c r="T100" s="24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5" t="s">
        <v>133</v>
      </c>
      <c r="AU100" s="245" t="s">
        <v>85</v>
      </c>
      <c r="AV100" s="14" t="s">
        <v>85</v>
      </c>
      <c r="AW100" s="14" t="s">
        <v>37</v>
      </c>
      <c r="AX100" s="14" t="s">
        <v>83</v>
      </c>
      <c r="AY100" s="245" t="s">
        <v>122</v>
      </c>
    </row>
    <row r="101" s="2" customFormat="1" ht="37.8" customHeight="1">
      <c r="A101" s="40"/>
      <c r="B101" s="41"/>
      <c r="C101" s="206" t="s">
        <v>141</v>
      </c>
      <c r="D101" s="206" t="s">
        <v>124</v>
      </c>
      <c r="E101" s="207" t="s">
        <v>142</v>
      </c>
      <c r="F101" s="208" t="s">
        <v>143</v>
      </c>
      <c r="G101" s="209" t="s">
        <v>127</v>
      </c>
      <c r="H101" s="210">
        <v>4</v>
      </c>
      <c r="I101" s="211"/>
      <c r="J101" s="212">
        <f>ROUND(I101*H101,2)</f>
        <v>0</v>
      </c>
      <c r="K101" s="208" t="s">
        <v>128</v>
      </c>
      <c r="L101" s="46"/>
      <c r="M101" s="213" t="s">
        <v>19</v>
      </c>
      <c r="N101" s="214" t="s">
        <v>46</v>
      </c>
      <c r="O101" s="86"/>
      <c r="P101" s="215">
        <f>O101*H101</f>
        <v>0</v>
      </c>
      <c r="Q101" s="215">
        <v>0</v>
      </c>
      <c r="R101" s="215">
        <f>Q101*H101</f>
        <v>0</v>
      </c>
      <c r="S101" s="215">
        <v>0.26000000000000001</v>
      </c>
      <c r="T101" s="216">
        <f>S101*H101</f>
        <v>1.04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129</v>
      </c>
      <c r="AT101" s="217" t="s">
        <v>124</v>
      </c>
      <c r="AU101" s="217" t="s">
        <v>85</v>
      </c>
      <c r="AY101" s="19" t="s">
        <v>122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83</v>
      </c>
      <c r="BK101" s="218">
        <f>ROUND(I101*H101,2)</f>
        <v>0</v>
      </c>
      <c r="BL101" s="19" t="s">
        <v>129</v>
      </c>
      <c r="BM101" s="217" t="s">
        <v>144</v>
      </c>
    </row>
    <row r="102" s="2" customFormat="1">
      <c r="A102" s="40"/>
      <c r="B102" s="41"/>
      <c r="C102" s="42"/>
      <c r="D102" s="219" t="s">
        <v>131</v>
      </c>
      <c r="E102" s="42"/>
      <c r="F102" s="220" t="s">
        <v>145</v>
      </c>
      <c r="G102" s="42"/>
      <c r="H102" s="42"/>
      <c r="I102" s="221"/>
      <c r="J102" s="42"/>
      <c r="K102" s="42"/>
      <c r="L102" s="46"/>
      <c r="M102" s="222"/>
      <c r="N102" s="22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131</v>
      </c>
      <c r="AU102" s="19" t="s">
        <v>85</v>
      </c>
    </row>
    <row r="103" s="13" customFormat="1">
      <c r="A103" s="13"/>
      <c r="B103" s="224"/>
      <c r="C103" s="225"/>
      <c r="D103" s="226" t="s">
        <v>133</v>
      </c>
      <c r="E103" s="227" t="s">
        <v>19</v>
      </c>
      <c r="F103" s="228" t="s">
        <v>134</v>
      </c>
      <c r="G103" s="225"/>
      <c r="H103" s="227" t="s">
        <v>19</v>
      </c>
      <c r="I103" s="229"/>
      <c r="J103" s="225"/>
      <c r="K103" s="225"/>
      <c r="L103" s="230"/>
      <c r="M103" s="231"/>
      <c r="N103" s="232"/>
      <c r="O103" s="232"/>
      <c r="P103" s="232"/>
      <c r="Q103" s="232"/>
      <c r="R103" s="232"/>
      <c r="S103" s="232"/>
      <c r="T103" s="23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4" t="s">
        <v>133</v>
      </c>
      <c r="AU103" s="234" t="s">
        <v>85</v>
      </c>
      <c r="AV103" s="13" t="s">
        <v>83</v>
      </c>
      <c r="AW103" s="13" t="s">
        <v>37</v>
      </c>
      <c r="AX103" s="13" t="s">
        <v>75</v>
      </c>
      <c r="AY103" s="234" t="s">
        <v>122</v>
      </c>
    </row>
    <row r="104" s="14" customFormat="1">
      <c r="A104" s="14"/>
      <c r="B104" s="235"/>
      <c r="C104" s="236"/>
      <c r="D104" s="226" t="s">
        <v>133</v>
      </c>
      <c r="E104" s="237" t="s">
        <v>19</v>
      </c>
      <c r="F104" s="238" t="s">
        <v>146</v>
      </c>
      <c r="G104" s="236"/>
      <c r="H104" s="239">
        <v>4</v>
      </c>
      <c r="I104" s="240"/>
      <c r="J104" s="236"/>
      <c r="K104" s="236"/>
      <c r="L104" s="241"/>
      <c r="M104" s="242"/>
      <c r="N104" s="243"/>
      <c r="O104" s="243"/>
      <c r="P104" s="243"/>
      <c r="Q104" s="243"/>
      <c r="R104" s="243"/>
      <c r="S104" s="243"/>
      <c r="T104" s="24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5" t="s">
        <v>133</v>
      </c>
      <c r="AU104" s="245" t="s">
        <v>85</v>
      </c>
      <c r="AV104" s="14" t="s">
        <v>85</v>
      </c>
      <c r="AW104" s="14" t="s">
        <v>37</v>
      </c>
      <c r="AX104" s="14" t="s">
        <v>83</v>
      </c>
      <c r="AY104" s="245" t="s">
        <v>122</v>
      </c>
    </row>
    <row r="105" s="2" customFormat="1" ht="33" customHeight="1">
      <c r="A105" s="40"/>
      <c r="B105" s="41"/>
      <c r="C105" s="206" t="s">
        <v>129</v>
      </c>
      <c r="D105" s="206" t="s">
        <v>124</v>
      </c>
      <c r="E105" s="207" t="s">
        <v>147</v>
      </c>
      <c r="F105" s="208" t="s">
        <v>148</v>
      </c>
      <c r="G105" s="209" t="s">
        <v>127</v>
      </c>
      <c r="H105" s="210">
        <v>2</v>
      </c>
      <c r="I105" s="211"/>
      <c r="J105" s="212">
        <f>ROUND(I105*H105,2)</f>
        <v>0</v>
      </c>
      <c r="K105" s="208" t="s">
        <v>128</v>
      </c>
      <c r="L105" s="46"/>
      <c r="M105" s="213" t="s">
        <v>19</v>
      </c>
      <c r="N105" s="214" t="s">
        <v>46</v>
      </c>
      <c r="O105" s="86"/>
      <c r="P105" s="215">
        <f>O105*H105</f>
        <v>0</v>
      </c>
      <c r="Q105" s="215">
        <v>0</v>
      </c>
      <c r="R105" s="215">
        <f>Q105*H105</f>
        <v>0</v>
      </c>
      <c r="S105" s="215">
        <v>0.23999999999999999</v>
      </c>
      <c r="T105" s="216">
        <f>S105*H105</f>
        <v>0.47999999999999998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7" t="s">
        <v>129</v>
      </c>
      <c r="AT105" s="217" t="s">
        <v>124</v>
      </c>
      <c r="AU105" s="217" t="s">
        <v>85</v>
      </c>
      <c r="AY105" s="19" t="s">
        <v>122</v>
      </c>
      <c r="BE105" s="218">
        <f>IF(N105="základní",J105,0)</f>
        <v>0</v>
      </c>
      <c r="BF105" s="218">
        <f>IF(N105="snížená",J105,0)</f>
        <v>0</v>
      </c>
      <c r="BG105" s="218">
        <f>IF(N105="zákl. přenesená",J105,0)</f>
        <v>0</v>
      </c>
      <c r="BH105" s="218">
        <f>IF(N105="sníž. přenesená",J105,0)</f>
        <v>0</v>
      </c>
      <c r="BI105" s="218">
        <f>IF(N105="nulová",J105,0)</f>
        <v>0</v>
      </c>
      <c r="BJ105" s="19" t="s">
        <v>83</v>
      </c>
      <c r="BK105" s="218">
        <f>ROUND(I105*H105,2)</f>
        <v>0</v>
      </c>
      <c r="BL105" s="19" t="s">
        <v>129</v>
      </c>
      <c r="BM105" s="217" t="s">
        <v>149</v>
      </c>
    </row>
    <row r="106" s="2" customFormat="1">
      <c r="A106" s="40"/>
      <c r="B106" s="41"/>
      <c r="C106" s="42"/>
      <c r="D106" s="219" t="s">
        <v>131</v>
      </c>
      <c r="E106" s="42"/>
      <c r="F106" s="220" t="s">
        <v>150</v>
      </c>
      <c r="G106" s="42"/>
      <c r="H106" s="42"/>
      <c r="I106" s="221"/>
      <c r="J106" s="42"/>
      <c r="K106" s="42"/>
      <c r="L106" s="46"/>
      <c r="M106" s="222"/>
      <c r="N106" s="223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131</v>
      </c>
      <c r="AU106" s="19" t="s">
        <v>85</v>
      </c>
    </row>
    <row r="107" s="13" customFormat="1">
      <c r="A107" s="13"/>
      <c r="B107" s="224"/>
      <c r="C107" s="225"/>
      <c r="D107" s="226" t="s">
        <v>133</v>
      </c>
      <c r="E107" s="227" t="s">
        <v>19</v>
      </c>
      <c r="F107" s="228" t="s">
        <v>134</v>
      </c>
      <c r="G107" s="225"/>
      <c r="H107" s="227" t="s">
        <v>19</v>
      </c>
      <c r="I107" s="229"/>
      <c r="J107" s="225"/>
      <c r="K107" s="225"/>
      <c r="L107" s="230"/>
      <c r="M107" s="231"/>
      <c r="N107" s="232"/>
      <c r="O107" s="232"/>
      <c r="P107" s="232"/>
      <c r="Q107" s="232"/>
      <c r="R107" s="232"/>
      <c r="S107" s="232"/>
      <c r="T107" s="23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4" t="s">
        <v>133</v>
      </c>
      <c r="AU107" s="234" t="s">
        <v>85</v>
      </c>
      <c r="AV107" s="13" t="s">
        <v>83</v>
      </c>
      <c r="AW107" s="13" t="s">
        <v>37</v>
      </c>
      <c r="AX107" s="13" t="s">
        <v>75</v>
      </c>
      <c r="AY107" s="234" t="s">
        <v>122</v>
      </c>
    </row>
    <row r="108" s="14" customFormat="1">
      <c r="A108" s="14"/>
      <c r="B108" s="235"/>
      <c r="C108" s="236"/>
      <c r="D108" s="226" t="s">
        <v>133</v>
      </c>
      <c r="E108" s="237" t="s">
        <v>19</v>
      </c>
      <c r="F108" s="238" t="s">
        <v>151</v>
      </c>
      <c r="G108" s="236"/>
      <c r="H108" s="239">
        <v>2</v>
      </c>
      <c r="I108" s="240"/>
      <c r="J108" s="236"/>
      <c r="K108" s="236"/>
      <c r="L108" s="241"/>
      <c r="M108" s="242"/>
      <c r="N108" s="243"/>
      <c r="O108" s="243"/>
      <c r="P108" s="243"/>
      <c r="Q108" s="243"/>
      <c r="R108" s="243"/>
      <c r="S108" s="243"/>
      <c r="T108" s="24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5" t="s">
        <v>133</v>
      </c>
      <c r="AU108" s="245" t="s">
        <v>85</v>
      </c>
      <c r="AV108" s="14" t="s">
        <v>85</v>
      </c>
      <c r="AW108" s="14" t="s">
        <v>37</v>
      </c>
      <c r="AX108" s="14" t="s">
        <v>83</v>
      </c>
      <c r="AY108" s="245" t="s">
        <v>122</v>
      </c>
    </row>
    <row r="109" s="2" customFormat="1" ht="33" customHeight="1">
      <c r="A109" s="40"/>
      <c r="B109" s="41"/>
      <c r="C109" s="206" t="s">
        <v>152</v>
      </c>
      <c r="D109" s="206" t="s">
        <v>124</v>
      </c>
      <c r="E109" s="207" t="s">
        <v>153</v>
      </c>
      <c r="F109" s="208" t="s">
        <v>154</v>
      </c>
      <c r="G109" s="209" t="s">
        <v>127</v>
      </c>
      <c r="H109" s="210">
        <v>20</v>
      </c>
      <c r="I109" s="211"/>
      <c r="J109" s="212">
        <f>ROUND(I109*H109,2)</f>
        <v>0</v>
      </c>
      <c r="K109" s="208" t="s">
        <v>128</v>
      </c>
      <c r="L109" s="46"/>
      <c r="M109" s="213" t="s">
        <v>19</v>
      </c>
      <c r="N109" s="214" t="s">
        <v>46</v>
      </c>
      <c r="O109" s="86"/>
      <c r="P109" s="215">
        <f>O109*H109</f>
        <v>0</v>
      </c>
      <c r="Q109" s="215">
        <v>0</v>
      </c>
      <c r="R109" s="215">
        <f>Q109*H109</f>
        <v>0</v>
      </c>
      <c r="S109" s="215">
        <v>0.098000000000000004</v>
      </c>
      <c r="T109" s="216">
        <f>S109*H109</f>
        <v>1.96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7" t="s">
        <v>129</v>
      </c>
      <c r="AT109" s="217" t="s">
        <v>124</v>
      </c>
      <c r="AU109" s="217" t="s">
        <v>85</v>
      </c>
      <c r="AY109" s="19" t="s">
        <v>122</v>
      </c>
      <c r="BE109" s="218">
        <f>IF(N109="základní",J109,0)</f>
        <v>0</v>
      </c>
      <c r="BF109" s="218">
        <f>IF(N109="snížená",J109,0)</f>
        <v>0</v>
      </c>
      <c r="BG109" s="218">
        <f>IF(N109="zákl. přenesená",J109,0)</f>
        <v>0</v>
      </c>
      <c r="BH109" s="218">
        <f>IF(N109="sníž. přenesená",J109,0)</f>
        <v>0</v>
      </c>
      <c r="BI109" s="218">
        <f>IF(N109="nulová",J109,0)</f>
        <v>0</v>
      </c>
      <c r="BJ109" s="19" t="s">
        <v>83</v>
      </c>
      <c r="BK109" s="218">
        <f>ROUND(I109*H109,2)</f>
        <v>0</v>
      </c>
      <c r="BL109" s="19" t="s">
        <v>129</v>
      </c>
      <c r="BM109" s="217" t="s">
        <v>155</v>
      </c>
    </row>
    <row r="110" s="2" customFormat="1">
      <c r="A110" s="40"/>
      <c r="B110" s="41"/>
      <c r="C110" s="42"/>
      <c r="D110" s="219" t="s">
        <v>131</v>
      </c>
      <c r="E110" s="42"/>
      <c r="F110" s="220" t="s">
        <v>156</v>
      </c>
      <c r="G110" s="42"/>
      <c r="H110" s="42"/>
      <c r="I110" s="221"/>
      <c r="J110" s="42"/>
      <c r="K110" s="42"/>
      <c r="L110" s="46"/>
      <c r="M110" s="222"/>
      <c r="N110" s="223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131</v>
      </c>
      <c r="AU110" s="19" t="s">
        <v>85</v>
      </c>
    </row>
    <row r="111" s="13" customFormat="1">
      <c r="A111" s="13"/>
      <c r="B111" s="224"/>
      <c r="C111" s="225"/>
      <c r="D111" s="226" t="s">
        <v>133</v>
      </c>
      <c r="E111" s="227" t="s">
        <v>19</v>
      </c>
      <c r="F111" s="228" t="s">
        <v>134</v>
      </c>
      <c r="G111" s="225"/>
      <c r="H111" s="227" t="s">
        <v>19</v>
      </c>
      <c r="I111" s="229"/>
      <c r="J111" s="225"/>
      <c r="K111" s="225"/>
      <c r="L111" s="230"/>
      <c r="M111" s="231"/>
      <c r="N111" s="232"/>
      <c r="O111" s="232"/>
      <c r="P111" s="232"/>
      <c r="Q111" s="232"/>
      <c r="R111" s="232"/>
      <c r="S111" s="232"/>
      <c r="T111" s="23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4" t="s">
        <v>133</v>
      </c>
      <c r="AU111" s="234" t="s">
        <v>85</v>
      </c>
      <c r="AV111" s="13" t="s">
        <v>83</v>
      </c>
      <c r="AW111" s="13" t="s">
        <v>37</v>
      </c>
      <c r="AX111" s="13" t="s">
        <v>75</v>
      </c>
      <c r="AY111" s="234" t="s">
        <v>122</v>
      </c>
    </row>
    <row r="112" s="14" customFormat="1">
      <c r="A112" s="14"/>
      <c r="B112" s="235"/>
      <c r="C112" s="236"/>
      <c r="D112" s="226" t="s">
        <v>133</v>
      </c>
      <c r="E112" s="237" t="s">
        <v>19</v>
      </c>
      <c r="F112" s="238" t="s">
        <v>157</v>
      </c>
      <c r="G112" s="236"/>
      <c r="H112" s="239">
        <v>20</v>
      </c>
      <c r="I112" s="240"/>
      <c r="J112" s="236"/>
      <c r="K112" s="236"/>
      <c r="L112" s="241"/>
      <c r="M112" s="242"/>
      <c r="N112" s="243"/>
      <c r="O112" s="243"/>
      <c r="P112" s="243"/>
      <c r="Q112" s="243"/>
      <c r="R112" s="243"/>
      <c r="S112" s="243"/>
      <c r="T112" s="24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5" t="s">
        <v>133</v>
      </c>
      <c r="AU112" s="245" t="s">
        <v>85</v>
      </c>
      <c r="AV112" s="14" t="s">
        <v>85</v>
      </c>
      <c r="AW112" s="14" t="s">
        <v>37</v>
      </c>
      <c r="AX112" s="14" t="s">
        <v>83</v>
      </c>
      <c r="AY112" s="245" t="s">
        <v>122</v>
      </c>
    </row>
    <row r="113" s="2" customFormat="1" ht="24.15" customHeight="1">
      <c r="A113" s="40"/>
      <c r="B113" s="41"/>
      <c r="C113" s="206" t="s">
        <v>158</v>
      </c>
      <c r="D113" s="206" t="s">
        <v>124</v>
      </c>
      <c r="E113" s="207" t="s">
        <v>159</v>
      </c>
      <c r="F113" s="208" t="s">
        <v>160</v>
      </c>
      <c r="G113" s="209" t="s">
        <v>161</v>
      </c>
      <c r="H113" s="210">
        <v>61.5</v>
      </c>
      <c r="I113" s="211"/>
      <c r="J113" s="212">
        <f>ROUND(I113*H113,2)</f>
        <v>0</v>
      </c>
      <c r="K113" s="208" t="s">
        <v>128</v>
      </c>
      <c r="L113" s="46"/>
      <c r="M113" s="213" t="s">
        <v>19</v>
      </c>
      <c r="N113" s="214" t="s">
        <v>46</v>
      </c>
      <c r="O113" s="86"/>
      <c r="P113" s="215">
        <f>O113*H113</f>
        <v>0</v>
      </c>
      <c r="Q113" s="215">
        <v>0</v>
      </c>
      <c r="R113" s="215">
        <f>Q113*H113</f>
        <v>0</v>
      </c>
      <c r="S113" s="215">
        <v>0.28999999999999998</v>
      </c>
      <c r="T113" s="216">
        <f>S113*H113</f>
        <v>17.834999999999997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7" t="s">
        <v>129</v>
      </c>
      <c r="AT113" s="217" t="s">
        <v>124</v>
      </c>
      <c r="AU113" s="217" t="s">
        <v>85</v>
      </c>
      <c r="AY113" s="19" t="s">
        <v>122</v>
      </c>
      <c r="BE113" s="218">
        <f>IF(N113="základní",J113,0)</f>
        <v>0</v>
      </c>
      <c r="BF113" s="218">
        <f>IF(N113="snížená",J113,0)</f>
        <v>0</v>
      </c>
      <c r="BG113" s="218">
        <f>IF(N113="zákl. přenesená",J113,0)</f>
        <v>0</v>
      </c>
      <c r="BH113" s="218">
        <f>IF(N113="sníž. přenesená",J113,0)</f>
        <v>0</v>
      </c>
      <c r="BI113" s="218">
        <f>IF(N113="nulová",J113,0)</f>
        <v>0</v>
      </c>
      <c r="BJ113" s="19" t="s">
        <v>83</v>
      </c>
      <c r="BK113" s="218">
        <f>ROUND(I113*H113,2)</f>
        <v>0</v>
      </c>
      <c r="BL113" s="19" t="s">
        <v>129</v>
      </c>
      <c r="BM113" s="217" t="s">
        <v>162</v>
      </c>
    </row>
    <row r="114" s="2" customFormat="1">
      <c r="A114" s="40"/>
      <c r="B114" s="41"/>
      <c r="C114" s="42"/>
      <c r="D114" s="219" t="s">
        <v>131</v>
      </c>
      <c r="E114" s="42"/>
      <c r="F114" s="220" t="s">
        <v>163</v>
      </c>
      <c r="G114" s="42"/>
      <c r="H114" s="42"/>
      <c r="I114" s="221"/>
      <c r="J114" s="42"/>
      <c r="K114" s="42"/>
      <c r="L114" s="46"/>
      <c r="M114" s="222"/>
      <c r="N114" s="223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131</v>
      </c>
      <c r="AU114" s="19" t="s">
        <v>85</v>
      </c>
    </row>
    <row r="115" s="13" customFormat="1">
      <c r="A115" s="13"/>
      <c r="B115" s="224"/>
      <c r="C115" s="225"/>
      <c r="D115" s="226" t="s">
        <v>133</v>
      </c>
      <c r="E115" s="227" t="s">
        <v>19</v>
      </c>
      <c r="F115" s="228" t="s">
        <v>134</v>
      </c>
      <c r="G115" s="225"/>
      <c r="H115" s="227" t="s">
        <v>19</v>
      </c>
      <c r="I115" s="229"/>
      <c r="J115" s="225"/>
      <c r="K115" s="225"/>
      <c r="L115" s="230"/>
      <c r="M115" s="231"/>
      <c r="N115" s="232"/>
      <c r="O115" s="232"/>
      <c r="P115" s="232"/>
      <c r="Q115" s="232"/>
      <c r="R115" s="232"/>
      <c r="S115" s="232"/>
      <c r="T115" s="23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4" t="s">
        <v>133</v>
      </c>
      <c r="AU115" s="234" t="s">
        <v>85</v>
      </c>
      <c r="AV115" s="13" t="s">
        <v>83</v>
      </c>
      <c r="AW115" s="13" t="s">
        <v>37</v>
      </c>
      <c r="AX115" s="13" t="s">
        <v>75</v>
      </c>
      <c r="AY115" s="234" t="s">
        <v>122</v>
      </c>
    </row>
    <row r="116" s="14" customFormat="1">
      <c r="A116" s="14"/>
      <c r="B116" s="235"/>
      <c r="C116" s="236"/>
      <c r="D116" s="226" t="s">
        <v>133</v>
      </c>
      <c r="E116" s="237" t="s">
        <v>19</v>
      </c>
      <c r="F116" s="238" t="s">
        <v>164</v>
      </c>
      <c r="G116" s="236"/>
      <c r="H116" s="239">
        <v>61.5</v>
      </c>
      <c r="I116" s="240"/>
      <c r="J116" s="236"/>
      <c r="K116" s="236"/>
      <c r="L116" s="241"/>
      <c r="M116" s="242"/>
      <c r="N116" s="243"/>
      <c r="O116" s="243"/>
      <c r="P116" s="243"/>
      <c r="Q116" s="243"/>
      <c r="R116" s="243"/>
      <c r="S116" s="243"/>
      <c r="T116" s="24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5" t="s">
        <v>133</v>
      </c>
      <c r="AU116" s="245" t="s">
        <v>85</v>
      </c>
      <c r="AV116" s="14" t="s">
        <v>85</v>
      </c>
      <c r="AW116" s="14" t="s">
        <v>37</v>
      </c>
      <c r="AX116" s="14" t="s">
        <v>83</v>
      </c>
      <c r="AY116" s="245" t="s">
        <v>122</v>
      </c>
    </row>
    <row r="117" s="2" customFormat="1" ht="21.75" customHeight="1">
      <c r="A117" s="40"/>
      <c r="B117" s="41"/>
      <c r="C117" s="206" t="s">
        <v>165</v>
      </c>
      <c r="D117" s="206" t="s">
        <v>124</v>
      </c>
      <c r="E117" s="207" t="s">
        <v>166</v>
      </c>
      <c r="F117" s="208" t="s">
        <v>167</v>
      </c>
      <c r="G117" s="209" t="s">
        <v>168</v>
      </c>
      <c r="H117" s="210">
        <v>244.69</v>
      </c>
      <c r="I117" s="211"/>
      <c r="J117" s="212">
        <f>ROUND(I117*H117,2)</f>
        <v>0</v>
      </c>
      <c r="K117" s="208" t="s">
        <v>128</v>
      </c>
      <c r="L117" s="46"/>
      <c r="M117" s="213" t="s">
        <v>19</v>
      </c>
      <c r="N117" s="214" t="s">
        <v>46</v>
      </c>
      <c r="O117" s="86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129</v>
      </c>
      <c r="AT117" s="217" t="s">
        <v>124</v>
      </c>
      <c r="AU117" s="217" t="s">
        <v>85</v>
      </c>
      <c r="AY117" s="19" t="s">
        <v>122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83</v>
      </c>
      <c r="BK117" s="218">
        <f>ROUND(I117*H117,2)</f>
        <v>0</v>
      </c>
      <c r="BL117" s="19" t="s">
        <v>129</v>
      </c>
      <c r="BM117" s="217" t="s">
        <v>169</v>
      </c>
    </row>
    <row r="118" s="2" customFormat="1">
      <c r="A118" s="40"/>
      <c r="B118" s="41"/>
      <c r="C118" s="42"/>
      <c r="D118" s="219" t="s">
        <v>131</v>
      </c>
      <c r="E118" s="42"/>
      <c r="F118" s="220" t="s">
        <v>170</v>
      </c>
      <c r="G118" s="42"/>
      <c r="H118" s="42"/>
      <c r="I118" s="221"/>
      <c r="J118" s="42"/>
      <c r="K118" s="42"/>
      <c r="L118" s="46"/>
      <c r="M118" s="222"/>
      <c r="N118" s="22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131</v>
      </c>
      <c r="AU118" s="19" t="s">
        <v>85</v>
      </c>
    </row>
    <row r="119" s="13" customFormat="1">
      <c r="A119" s="13"/>
      <c r="B119" s="224"/>
      <c r="C119" s="225"/>
      <c r="D119" s="226" t="s">
        <v>133</v>
      </c>
      <c r="E119" s="227" t="s">
        <v>19</v>
      </c>
      <c r="F119" s="228" t="s">
        <v>134</v>
      </c>
      <c r="G119" s="225"/>
      <c r="H119" s="227" t="s">
        <v>19</v>
      </c>
      <c r="I119" s="229"/>
      <c r="J119" s="225"/>
      <c r="K119" s="225"/>
      <c r="L119" s="230"/>
      <c r="M119" s="231"/>
      <c r="N119" s="232"/>
      <c r="O119" s="232"/>
      <c r="P119" s="232"/>
      <c r="Q119" s="232"/>
      <c r="R119" s="232"/>
      <c r="S119" s="232"/>
      <c r="T119" s="23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4" t="s">
        <v>133</v>
      </c>
      <c r="AU119" s="234" t="s">
        <v>85</v>
      </c>
      <c r="AV119" s="13" t="s">
        <v>83</v>
      </c>
      <c r="AW119" s="13" t="s">
        <v>37</v>
      </c>
      <c r="AX119" s="13" t="s">
        <v>75</v>
      </c>
      <c r="AY119" s="234" t="s">
        <v>122</v>
      </c>
    </row>
    <row r="120" s="14" customFormat="1">
      <c r="A120" s="14"/>
      <c r="B120" s="235"/>
      <c r="C120" s="236"/>
      <c r="D120" s="226" t="s">
        <v>133</v>
      </c>
      <c r="E120" s="237" t="s">
        <v>19</v>
      </c>
      <c r="F120" s="238" t="s">
        <v>171</v>
      </c>
      <c r="G120" s="236"/>
      <c r="H120" s="239">
        <v>15.525</v>
      </c>
      <c r="I120" s="240"/>
      <c r="J120" s="236"/>
      <c r="K120" s="236"/>
      <c r="L120" s="241"/>
      <c r="M120" s="242"/>
      <c r="N120" s="243"/>
      <c r="O120" s="243"/>
      <c r="P120" s="243"/>
      <c r="Q120" s="243"/>
      <c r="R120" s="243"/>
      <c r="S120" s="243"/>
      <c r="T120" s="24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5" t="s">
        <v>133</v>
      </c>
      <c r="AU120" s="245" t="s">
        <v>85</v>
      </c>
      <c r="AV120" s="14" t="s">
        <v>85</v>
      </c>
      <c r="AW120" s="14" t="s">
        <v>37</v>
      </c>
      <c r="AX120" s="14" t="s">
        <v>75</v>
      </c>
      <c r="AY120" s="245" t="s">
        <v>122</v>
      </c>
    </row>
    <row r="121" s="14" customFormat="1">
      <c r="A121" s="14"/>
      <c r="B121" s="235"/>
      <c r="C121" s="236"/>
      <c r="D121" s="226" t="s">
        <v>133</v>
      </c>
      <c r="E121" s="237" t="s">
        <v>19</v>
      </c>
      <c r="F121" s="238" t="s">
        <v>172</v>
      </c>
      <c r="G121" s="236"/>
      <c r="H121" s="239">
        <v>4.29</v>
      </c>
      <c r="I121" s="240"/>
      <c r="J121" s="236"/>
      <c r="K121" s="236"/>
      <c r="L121" s="241"/>
      <c r="M121" s="242"/>
      <c r="N121" s="243"/>
      <c r="O121" s="243"/>
      <c r="P121" s="243"/>
      <c r="Q121" s="243"/>
      <c r="R121" s="243"/>
      <c r="S121" s="243"/>
      <c r="T121" s="24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5" t="s">
        <v>133</v>
      </c>
      <c r="AU121" s="245" t="s">
        <v>85</v>
      </c>
      <c r="AV121" s="14" t="s">
        <v>85</v>
      </c>
      <c r="AW121" s="14" t="s">
        <v>37</v>
      </c>
      <c r="AX121" s="14" t="s">
        <v>75</v>
      </c>
      <c r="AY121" s="245" t="s">
        <v>122</v>
      </c>
    </row>
    <row r="122" s="14" customFormat="1">
      <c r="A122" s="14"/>
      <c r="B122" s="235"/>
      <c r="C122" s="236"/>
      <c r="D122" s="226" t="s">
        <v>133</v>
      </c>
      <c r="E122" s="237" t="s">
        <v>19</v>
      </c>
      <c r="F122" s="238" t="s">
        <v>173</v>
      </c>
      <c r="G122" s="236"/>
      <c r="H122" s="239">
        <v>65.719999999999999</v>
      </c>
      <c r="I122" s="240"/>
      <c r="J122" s="236"/>
      <c r="K122" s="236"/>
      <c r="L122" s="241"/>
      <c r="M122" s="242"/>
      <c r="N122" s="243"/>
      <c r="O122" s="243"/>
      <c r="P122" s="243"/>
      <c r="Q122" s="243"/>
      <c r="R122" s="243"/>
      <c r="S122" s="243"/>
      <c r="T122" s="244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5" t="s">
        <v>133</v>
      </c>
      <c r="AU122" s="245" t="s">
        <v>85</v>
      </c>
      <c r="AV122" s="14" t="s">
        <v>85</v>
      </c>
      <c r="AW122" s="14" t="s">
        <v>37</v>
      </c>
      <c r="AX122" s="14" t="s">
        <v>75</v>
      </c>
      <c r="AY122" s="245" t="s">
        <v>122</v>
      </c>
    </row>
    <row r="123" s="14" customFormat="1">
      <c r="A123" s="14"/>
      <c r="B123" s="235"/>
      <c r="C123" s="236"/>
      <c r="D123" s="226" t="s">
        <v>133</v>
      </c>
      <c r="E123" s="237" t="s">
        <v>19</v>
      </c>
      <c r="F123" s="238" t="s">
        <v>174</v>
      </c>
      <c r="G123" s="236"/>
      <c r="H123" s="239">
        <v>28.48</v>
      </c>
      <c r="I123" s="240"/>
      <c r="J123" s="236"/>
      <c r="K123" s="236"/>
      <c r="L123" s="241"/>
      <c r="M123" s="242"/>
      <c r="N123" s="243"/>
      <c r="O123" s="243"/>
      <c r="P123" s="243"/>
      <c r="Q123" s="243"/>
      <c r="R123" s="243"/>
      <c r="S123" s="243"/>
      <c r="T123" s="24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5" t="s">
        <v>133</v>
      </c>
      <c r="AU123" s="245" t="s">
        <v>85</v>
      </c>
      <c r="AV123" s="14" t="s">
        <v>85</v>
      </c>
      <c r="AW123" s="14" t="s">
        <v>37</v>
      </c>
      <c r="AX123" s="14" t="s">
        <v>75</v>
      </c>
      <c r="AY123" s="245" t="s">
        <v>122</v>
      </c>
    </row>
    <row r="124" s="15" customFormat="1">
      <c r="A124" s="15"/>
      <c r="B124" s="246"/>
      <c r="C124" s="247"/>
      <c r="D124" s="226" t="s">
        <v>133</v>
      </c>
      <c r="E124" s="248" t="s">
        <v>19</v>
      </c>
      <c r="F124" s="249" t="s">
        <v>175</v>
      </c>
      <c r="G124" s="247"/>
      <c r="H124" s="250">
        <v>114.015</v>
      </c>
      <c r="I124" s="251"/>
      <c r="J124" s="247"/>
      <c r="K124" s="247"/>
      <c r="L124" s="252"/>
      <c r="M124" s="253"/>
      <c r="N124" s="254"/>
      <c r="O124" s="254"/>
      <c r="P124" s="254"/>
      <c r="Q124" s="254"/>
      <c r="R124" s="254"/>
      <c r="S124" s="254"/>
      <c r="T124" s="25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56" t="s">
        <v>133</v>
      </c>
      <c r="AU124" s="256" t="s">
        <v>85</v>
      </c>
      <c r="AV124" s="15" t="s">
        <v>141</v>
      </c>
      <c r="AW124" s="15" t="s">
        <v>37</v>
      </c>
      <c r="AX124" s="15" t="s">
        <v>75</v>
      </c>
      <c r="AY124" s="256" t="s">
        <v>122</v>
      </c>
    </row>
    <row r="125" s="13" customFormat="1">
      <c r="A125" s="13"/>
      <c r="B125" s="224"/>
      <c r="C125" s="225"/>
      <c r="D125" s="226" t="s">
        <v>133</v>
      </c>
      <c r="E125" s="227" t="s">
        <v>19</v>
      </c>
      <c r="F125" s="228" t="s">
        <v>176</v>
      </c>
      <c r="G125" s="225"/>
      <c r="H125" s="227" t="s">
        <v>19</v>
      </c>
      <c r="I125" s="229"/>
      <c r="J125" s="225"/>
      <c r="K125" s="225"/>
      <c r="L125" s="230"/>
      <c r="M125" s="231"/>
      <c r="N125" s="232"/>
      <c r="O125" s="232"/>
      <c r="P125" s="232"/>
      <c r="Q125" s="232"/>
      <c r="R125" s="232"/>
      <c r="S125" s="232"/>
      <c r="T125" s="23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4" t="s">
        <v>133</v>
      </c>
      <c r="AU125" s="234" t="s">
        <v>85</v>
      </c>
      <c r="AV125" s="13" t="s">
        <v>83</v>
      </c>
      <c r="AW125" s="13" t="s">
        <v>37</v>
      </c>
      <c r="AX125" s="13" t="s">
        <v>75</v>
      </c>
      <c r="AY125" s="234" t="s">
        <v>122</v>
      </c>
    </row>
    <row r="126" s="14" customFormat="1">
      <c r="A126" s="14"/>
      <c r="B126" s="235"/>
      <c r="C126" s="236"/>
      <c r="D126" s="226" t="s">
        <v>133</v>
      </c>
      <c r="E126" s="237" t="s">
        <v>19</v>
      </c>
      <c r="F126" s="238" t="s">
        <v>177</v>
      </c>
      <c r="G126" s="236"/>
      <c r="H126" s="239">
        <v>10.275</v>
      </c>
      <c r="I126" s="240"/>
      <c r="J126" s="236"/>
      <c r="K126" s="236"/>
      <c r="L126" s="241"/>
      <c r="M126" s="242"/>
      <c r="N126" s="243"/>
      <c r="O126" s="243"/>
      <c r="P126" s="243"/>
      <c r="Q126" s="243"/>
      <c r="R126" s="243"/>
      <c r="S126" s="243"/>
      <c r="T126" s="24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5" t="s">
        <v>133</v>
      </c>
      <c r="AU126" s="245" t="s">
        <v>85</v>
      </c>
      <c r="AV126" s="14" t="s">
        <v>85</v>
      </c>
      <c r="AW126" s="14" t="s">
        <v>37</v>
      </c>
      <c r="AX126" s="14" t="s">
        <v>75</v>
      </c>
      <c r="AY126" s="245" t="s">
        <v>122</v>
      </c>
    </row>
    <row r="127" s="14" customFormat="1">
      <c r="A127" s="14"/>
      <c r="B127" s="235"/>
      <c r="C127" s="236"/>
      <c r="D127" s="226" t="s">
        <v>133</v>
      </c>
      <c r="E127" s="237" t="s">
        <v>19</v>
      </c>
      <c r="F127" s="238" t="s">
        <v>178</v>
      </c>
      <c r="G127" s="236"/>
      <c r="H127" s="239">
        <v>84.799999999999997</v>
      </c>
      <c r="I127" s="240"/>
      <c r="J127" s="236"/>
      <c r="K127" s="236"/>
      <c r="L127" s="241"/>
      <c r="M127" s="242"/>
      <c r="N127" s="243"/>
      <c r="O127" s="243"/>
      <c r="P127" s="243"/>
      <c r="Q127" s="243"/>
      <c r="R127" s="243"/>
      <c r="S127" s="243"/>
      <c r="T127" s="24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5" t="s">
        <v>133</v>
      </c>
      <c r="AU127" s="245" t="s">
        <v>85</v>
      </c>
      <c r="AV127" s="14" t="s">
        <v>85</v>
      </c>
      <c r="AW127" s="14" t="s">
        <v>37</v>
      </c>
      <c r="AX127" s="14" t="s">
        <v>75</v>
      </c>
      <c r="AY127" s="245" t="s">
        <v>122</v>
      </c>
    </row>
    <row r="128" s="14" customFormat="1">
      <c r="A128" s="14"/>
      <c r="B128" s="235"/>
      <c r="C128" s="236"/>
      <c r="D128" s="226" t="s">
        <v>133</v>
      </c>
      <c r="E128" s="237" t="s">
        <v>19</v>
      </c>
      <c r="F128" s="238" t="s">
        <v>179</v>
      </c>
      <c r="G128" s="236"/>
      <c r="H128" s="239">
        <v>35.600000000000001</v>
      </c>
      <c r="I128" s="240"/>
      <c r="J128" s="236"/>
      <c r="K128" s="236"/>
      <c r="L128" s="241"/>
      <c r="M128" s="242"/>
      <c r="N128" s="243"/>
      <c r="O128" s="243"/>
      <c r="P128" s="243"/>
      <c r="Q128" s="243"/>
      <c r="R128" s="243"/>
      <c r="S128" s="243"/>
      <c r="T128" s="24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5" t="s">
        <v>133</v>
      </c>
      <c r="AU128" s="245" t="s">
        <v>85</v>
      </c>
      <c r="AV128" s="14" t="s">
        <v>85</v>
      </c>
      <c r="AW128" s="14" t="s">
        <v>37</v>
      </c>
      <c r="AX128" s="14" t="s">
        <v>75</v>
      </c>
      <c r="AY128" s="245" t="s">
        <v>122</v>
      </c>
    </row>
    <row r="129" s="15" customFormat="1">
      <c r="A129" s="15"/>
      <c r="B129" s="246"/>
      <c r="C129" s="247"/>
      <c r="D129" s="226" t="s">
        <v>133</v>
      </c>
      <c r="E129" s="248" t="s">
        <v>19</v>
      </c>
      <c r="F129" s="249" t="s">
        <v>175</v>
      </c>
      <c r="G129" s="247"/>
      <c r="H129" s="250">
        <v>130.67500000000001</v>
      </c>
      <c r="I129" s="251"/>
      <c r="J129" s="247"/>
      <c r="K129" s="247"/>
      <c r="L129" s="252"/>
      <c r="M129" s="253"/>
      <c r="N129" s="254"/>
      <c r="O129" s="254"/>
      <c r="P129" s="254"/>
      <c r="Q129" s="254"/>
      <c r="R129" s="254"/>
      <c r="S129" s="254"/>
      <c r="T129" s="25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56" t="s">
        <v>133</v>
      </c>
      <c r="AU129" s="256" t="s">
        <v>85</v>
      </c>
      <c r="AV129" s="15" t="s">
        <v>141</v>
      </c>
      <c r="AW129" s="15" t="s">
        <v>37</v>
      </c>
      <c r="AX129" s="15" t="s">
        <v>75</v>
      </c>
      <c r="AY129" s="256" t="s">
        <v>122</v>
      </c>
    </row>
    <row r="130" s="16" customFormat="1">
      <c r="A130" s="16"/>
      <c r="B130" s="257"/>
      <c r="C130" s="258"/>
      <c r="D130" s="226" t="s">
        <v>133</v>
      </c>
      <c r="E130" s="259" t="s">
        <v>19</v>
      </c>
      <c r="F130" s="260" t="s">
        <v>180</v>
      </c>
      <c r="G130" s="258"/>
      <c r="H130" s="261">
        <v>244.69</v>
      </c>
      <c r="I130" s="262"/>
      <c r="J130" s="258"/>
      <c r="K130" s="258"/>
      <c r="L130" s="263"/>
      <c r="M130" s="264"/>
      <c r="N130" s="265"/>
      <c r="O130" s="265"/>
      <c r="P130" s="265"/>
      <c r="Q130" s="265"/>
      <c r="R130" s="265"/>
      <c r="S130" s="265"/>
      <c r="T130" s="266"/>
      <c r="U130" s="16"/>
      <c r="V130" s="16"/>
      <c r="W130" s="16"/>
      <c r="X130" s="16"/>
      <c r="Y130" s="16"/>
      <c r="Z130" s="16"/>
      <c r="AA130" s="16"/>
      <c r="AB130" s="16"/>
      <c r="AC130" s="16"/>
      <c r="AD130" s="16"/>
      <c r="AE130" s="16"/>
      <c r="AT130" s="267" t="s">
        <v>133</v>
      </c>
      <c r="AU130" s="267" t="s">
        <v>85</v>
      </c>
      <c r="AV130" s="16" t="s">
        <v>129</v>
      </c>
      <c r="AW130" s="16" t="s">
        <v>37</v>
      </c>
      <c r="AX130" s="16" t="s">
        <v>83</v>
      </c>
      <c r="AY130" s="267" t="s">
        <v>122</v>
      </c>
    </row>
    <row r="131" s="2" customFormat="1" ht="24.15" customHeight="1">
      <c r="A131" s="40"/>
      <c r="B131" s="41"/>
      <c r="C131" s="206" t="s">
        <v>181</v>
      </c>
      <c r="D131" s="206" t="s">
        <v>124</v>
      </c>
      <c r="E131" s="207" t="s">
        <v>182</v>
      </c>
      <c r="F131" s="208" t="s">
        <v>183</v>
      </c>
      <c r="G131" s="209" t="s">
        <v>168</v>
      </c>
      <c r="H131" s="210">
        <v>37</v>
      </c>
      <c r="I131" s="211"/>
      <c r="J131" s="212">
        <f>ROUND(I131*H131,2)</f>
        <v>0</v>
      </c>
      <c r="K131" s="208" t="s">
        <v>128</v>
      </c>
      <c r="L131" s="46"/>
      <c r="M131" s="213" t="s">
        <v>19</v>
      </c>
      <c r="N131" s="214" t="s">
        <v>46</v>
      </c>
      <c r="O131" s="86"/>
      <c r="P131" s="215">
        <f>O131*H131</f>
        <v>0</v>
      </c>
      <c r="Q131" s="215">
        <v>0</v>
      </c>
      <c r="R131" s="215">
        <f>Q131*H131</f>
        <v>0</v>
      </c>
      <c r="S131" s="215">
        <v>0</v>
      </c>
      <c r="T131" s="216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7" t="s">
        <v>129</v>
      </c>
      <c r="AT131" s="217" t="s">
        <v>124</v>
      </c>
      <c r="AU131" s="217" t="s">
        <v>85</v>
      </c>
      <c r="AY131" s="19" t="s">
        <v>122</v>
      </c>
      <c r="BE131" s="218">
        <f>IF(N131="základní",J131,0)</f>
        <v>0</v>
      </c>
      <c r="BF131" s="218">
        <f>IF(N131="snížená",J131,0)</f>
        <v>0</v>
      </c>
      <c r="BG131" s="218">
        <f>IF(N131="zákl. přenesená",J131,0)</f>
        <v>0</v>
      </c>
      <c r="BH131" s="218">
        <f>IF(N131="sníž. přenesená",J131,0)</f>
        <v>0</v>
      </c>
      <c r="BI131" s="218">
        <f>IF(N131="nulová",J131,0)</f>
        <v>0</v>
      </c>
      <c r="BJ131" s="19" t="s">
        <v>83</v>
      </c>
      <c r="BK131" s="218">
        <f>ROUND(I131*H131,2)</f>
        <v>0</v>
      </c>
      <c r="BL131" s="19" t="s">
        <v>129</v>
      </c>
      <c r="BM131" s="217" t="s">
        <v>184</v>
      </c>
    </row>
    <row r="132" s="2" customFormat="1">
      <c r="A132" s="40"/>
      <c r="B132" s="41"/>
      <c r="C132" s="42"/>
      <c r="D132" s="219" t="s">
        <v>131</v>
      </c>
      <c r="E132" s="42"/>
      <c r="F132" s="220" t="s">
        <v>185</v>
      </c>
      <c r="G132" s="42"/>
      <c r="H132" s="42"/>
      <c r="I132" s="221"/>
      <c r="J132" s="42"/>
      <c r="K132" s="42"/>
      <c r="L132" s="46"/>
      <c r="M132" s="222"/>
      <c r="N132" s="223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131</v>
      </c>
      <c r="AU132" s="19" t="s">
        <v>85</v>
      </c>
    </row>
    <row r="133" s="13" customFormat="1">
      <c r="A133" s="13"/>
      <c r="B133" s="224"/>
      <c r="C133" s="225"/>
      <c r="D133" s="226" t="s">
        <v>133</v>
      </c>
      <c r="E133" s="227" t="s">
        <v>19</v>
      </c>
      <c r="F133" s="228" t="s">
        <v>134</v>
      </c>
      <c r="G133" s="225"/>
      <c r="H133" s="227" t="s">
        <v>19</v>
      </c>
      <c r="I133" s="229"/>
      <c r="J133" s="225"/>
      <c r="K133" s="225"/>
      <c r="L133" s="230"/>
      <c r="M133" s="231"/>
      <c r="N133" s="232"/>
      <c r="O133" s="232"/>
      <c r="P133" s="232"/>
      <c r="Q133" s="232"/>
      <c r="R133" s="232"/>
      <c r="S133" s="232"/>
      <c r="T133" s="23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4" t="s">
        <v>133</v>
      </c>
      <c r="AU133" s="234" t="s">
        <v>85</v>
      </c>
      <c r="AV133" s="13" t="s">
        <v>83</v>
      </c>
      <c r="AW133" s="13" t="s">
        <v>37</v>
      </c>
      <c r="AX133" s="13" t="s">
        <v>75</v>
      </c>
      <c r="AY133" s="234" t="s">
        <v>122</v>
      </c>
    </row>
    <row r="134" s="14" customFormat="1">
      <c r="A134" s="14"/>
      <c r="B134" s="235"/>
      <c r="C134" s="236"/>
      <c r="D134" s="226" t="s">
        <v>133</v>
      </c>
      <c r="E134" s="237" t="s">
        <v>19</v>
      </c>
      <c r="F134" s="238" t="s">
        <v>186</v>
      </c>
      <c r="G134" s="236"/>
      <c r="H134" s="239">
        <v>37</v>
      </c>
      <c r="I134" s="240"/>
      <c r="J134" s="236"/>
      <c r="K134" s="236"/>
      <c r="L134" s="241"/>
      <c r="M134" s="242"/>
      <c r="N134" s="243"/>
      <c r="O134" s="243"/>
      <c r="P134" s="243"/>
      <c r="Q134" s="243"/>
      <c r="R134" s="243"/>
      <c r="S134" s="243"/>
      <c r="T134" s="24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5" t="s">
        <v>133</v>
      </c>
      <c r="AU134" s="245" t="s">
        <v>85</v>
      </c>
      <c r="AV134" s="14" t="s">
        <v>85</v>
      </c>
      <c r="AW134" s="14" t="s">
        <v>37</v>
      </c>
      <c r="AX134" s="14" t="s">
        <v>75</v>
      </c>
      <c r="AY134" s="245" t="s">
        <v>122</v>
      </c>
    </row>
    <row r="135" s="16" customFormat="1">
      <c r="A135" s="16"/>
      <c r="B135" s="257"/>
      <c r="C135" s="258"/>
      <c r="D135" s="226" t="s">
        <v>133</v>
      </c>
      <c r="E135" s="259" t="s">
        <v>19</v>
      </c>
      <c r="F135" s="260" t="s">
        <v>180</v>
      </c>
      <c r="G135" s="258"/>
      <c r="H135" s="261">
        <v>37</v>
      </c>
      <c r="I135" s="262"/>
      <c r="J135" s="258"/>
      <c r="K135" s="258"/>
      <c r="L135" s="263"/>
      <c r="M135" s="264"/>
      <c r="N135" s="265"/>
      <c r="O135" s="265"/>
      <c r="P135" s="265"/>
      <c r="Q135" s="265"/>
      <c r="R135" s="265"/>
      <c r="S135" s="265"/>
      <c r="T135" s="266"/>
      <c r="U135" s="16"/>
      <c r="V135" s="16"/>
      <c r="W135" s="16"/>
      <c r="X135" s="16"/>
      <c r="Y135" s="16"/>
      <c r="Z135" s="16"/>
      <c r="AA135" s="16"/>
      <c r="AB135" s="16"/>
      <c r="AC135" s="16"/>
      <c r="AD135" s="16"/>
      <c r="AE135" s="16"/>
      <c r="AT135" s="267" t="s">
        <v>133</v>
      </c>
      <c r="AU135" s="267" t="s">
        <v>85</v>
      </c>
      <c r="AV135" s="16" t="s">
        <v>129</v>
      </c>
      <c r="AW135" s="16" t="s">
        <v>37</v>
      </c>
      <c r="AX135" s="16" t="s">
        <v>83</v>
      </c>
      <c r="AY135" s="267" t="s">
        <v>122</v>
      </c>
    </row>
    <row r="136" s="2" customFormat="1" ht="16.5" customHeight="1">
      <c r="A136" s="40"/>
      <c r="B136" s="41"/>
      <c r="C136" s="206" t="s">
        <v>187</v>
      </c>
      <c r="D136" s="206" t="s">
        <v>124</v>
      </c>
      <c r="E136" s="207" t="s">
        <v>188</v>
      </c>
      <c r="F136" s="208" t="s">
        <v>189</v>
      </c>
      <c r="G136" s="209" t="s">
        <v>168</v>
      </c>
      <c r="H136" s="210">
        <v>3</v>
      </c>
      <c r="I136" s="211"/>
      <c r="J136" s="212">
        <f>ROUND(I136*H136,2)</f>
        <v>0</v>
      </c>
      <c r="K136" s="208" t="s">
        <v>128</v>
      </c>
      <c r="L136" s="46"/>
      <c r="M136" s="213" t="s">
        <v>19</v>
      </c>
      <c r="N136" s="214" t="s">
        <v>46</v>
      </c>
      <c r="O136" s="86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7" t="s">
        <v>129</v>
      </c>
      <c r="AT136" s="217" t="s">
        <v>124</v>
      </c>
      <c r="AU136" s="217" t="s">
        <v>85</v>
      </c>
      <c r="AY136" s="19" t="s">
        <v>122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9" t="s">
        <v>83</v>
      </c>
      <c r="BK136" s="218">
        <f>ROUND(I136*H136,2)</f>
        <v>0</v>
      </c>
      <c r="BL136" s="19" t="s">
        <v>129</v>
      </c>
      <c r="BM136" s="217" t="s">
        <v>190</v>
      </c>
    </row>
    <row r="137" s="2" customFormat="1">
      <c r="A137" s="40"/>
      <c r="B137" s="41"/>
      <c r="C137" s="42"/>
      <c r="D137" s="219" t="s">
        <v>131</v>
      </c>
      <c r="E137" s="42"/>
      <c r="F137" s="220" t="s">
        <v>191</v>
      </c>
      <c r="G137" s="42"/>
      <c r="H137" s="42"/>
      <c r="I137" s="221"/>
      <c r="J137" s="42"/>
      <c r="K137" s="42"/>
      <c r="L137" s="46"/>
      <c r="M137" s="222"/>
      <c r="N137" s="223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131</v>
      </c>
      <c r="AU137" s="19" t="s">
        <v>85</v>
      </c>
    </row>
    <row r="138" s="14" customFormat="1">
      <c r="A138" s="14"/>
      <c r="B138" s="235"/>
      <c r="C138" s="236"/>
      <c r="D138" s="226" t="s">
        <v>133</v>
      </c>
      <c r="E138" s="237" t="s">
        <v>19</v>
      </c>
      <c r="F138" s="238" t="s">
        <v>192</v>
      </c>
      <c r="G138" s="236"/>
      <c r="H138" s="239">
        <v>3</v>
      </c>
      <c r="I138" s="240"/>
      <c r="J138" s="236"/>
      <c r="K138" s="236"/>
      <c r="L138" s="241"/>
      <c r="M138" s="242"/>
      <c r="N138" s="243"/>
      <c r="O138" s="243"/>
      <c r="P138" s="243"/>
      <c r="Q138" s="243"/>
      <c r="R138" s="243"/>
      <c r="S138" s="243"/>
      <c r="T138" s="24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5" t="s">
        <v>133</v>
      </c>
      <c r="AU138" s="245" t="s">
        <v>85</v>
      </c>
      <c r="AV138" s="14" t="s">
        <v>85</v>
      </c>
      <c r="AW138" s="14" t="s">
        <v>37</v>
      </c>
      <c r="AX138" s="14" t="s">
        <v>83</v>
      </c>
      <c r="AY138" s="245" t="s">
        <v>122</v>
      </c>
    </row>
    <row r="139" s="2" customFormat="1" ht="21.75" customHeight="1">
      <c r="A139" s="40"/>
      <c r="B139" s="41"/>
      <c r="C139" s="206" t="s">
        <v>193</v>
      </c>
      <c r="D139" s="206" t="s">
        <v>124</v>
      </c>
      <c r="E139" s="207" t="s">
        <v>194</v>
      </c>
      <c r="F139" s="208" t="s">
        <v>195</v>
      </c>
      <c r="G139" s="209" t="s">
        <v>127</v>
      </c>
      <c r="H139" s="210">
        <v>74</v>
      </c>
      <c r="I139" s="211"/>
      <c r="J139" s="212">
        <f>ROUND(I139*H139,2)</f>
        <v>0</v>
      </c>
      <c r="K139" s="208" t="s">
        <v>128</v>
      </c>
      <c r="L139" s="46"/>
      <c r="M139" s="213" t="s">
        <v>19</v>
      </c>
      <c r="N139" s="214" t="s">
        <v>46</v>
      </c>
      <c r="O139" s="86"/>
      <c r="P139" s="215">
        <f>O139*H139</f>
        <v>0</v>
      </c>
      <c r="Q139" s="215">
        <v>0.00083850999999999999</v>
      </c>
      <c r="R139" s="215">
        <f>Q139*H139</f>
        <v>0.062049739999999999</v>
      </c>
      <c r="S139" s="215">
        <v>0</v>
      </c>
      <c r="T139" s="216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7" t="s">
        <v>129</v>
      </c>
      <c r="AT139" s="217" t="s">
        <v>124</v>
      </c>
      <c r="AU139" s="217" t="s">
        <v>85</v>
      </c>
      <c r="AY139" s="19" t="s">
        <v>122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9" t="s">
        <v>83</v>
      </c>
      <c r="BK139" s="218">
        <f>ROUND(I139*H139,2)</f>
        <v>0</v>
      </c>
      <c r="BL139" s="19" t="s">
        <v>129</v>
      </c>
      <c r="BM139" s="217" t="s">
        <v>196</v>
      </c>
    </row>
    <row r="140" s="2" customFormat="1">
      <c r="A140" s="40"/>
      <c r="B140" s="41"/>
      <c r="C140" s="42"/>
      <c r="D140" s="219" t="s">
        <v>131</v>
      </c>
      <c r="E140" s="42"/>
      <c r="F140" s="220" t="s">
        <v>197</v>
      </c>
      <c r="G140" s="42"/>
      <c r="H140" s="42"/>
      <c r="I140" s="221"/>
      <c r="J140" s="42"/>
      <c r="K140" s="42"/>
      <c r="L140" s="46"/>
      <c r="M140" s="222"/>
      <c r="N140" s="223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131</v>
      </c>
      <c r="AU140" s="19" t="s">
        <v>85</v>
      </c>
    </row>
    <row r="141" s="14" customFormat="1">
      <c r="A141" s="14"/>
      <c r="B141" s="235"/>
      <c r="C141" s="236"/>
      <c r="D141" s="226" t="s">
        <v>133</v>
      </c>
      <c r="E141" s="237" t="s">
        <v>19</v>
      </c>
      <c r="F141" s="238" t="s">
        <v>198</v>
      </c>
      <c r="G141" s="236"/>
      <c r="H141" s="239">
        <v>74</v>
      </c>
      <c r="I141" s="240"/>
      <c r="J141" s="236"/>
      <c r="K141" s="236"/>
      <c r="L141" s="241"/>
      <c r="M141" s="242"/>
      <c r="N141" s="243"/>
      <c r="O141" s="243"/>
      <c r="P141" s="243"/>
      <c r="Q141" s="243"/>
      <c r="R141" s="243"/>
      <c r="S141" s="243"/>
      <c r="T141" s="24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5" t="s">
        <v>133</v>
      </c>
      <c r="AU141" s="245" t="s">
        <v>85</v>
      </c>
      <c r="AV141" s="14" t="s">
        <v>85</v>
      </c>
      <c r="AW141" s="14" t="s">
        <v>37</v>
      </c>
      <c r="AX141" s="14" t="s">
        <v>83</v>
      </c>
      <c r="AY141" s="245" t="s">
        <v>122</v>
      </c>
    </row>
    <row r="142" s="2" customFormat="1" ht="24.15" customHeight="1">
      <c r="A142" s="40"/>
      <c r="B142" s="41"/>
      <c r="C142" s="206" t="s">
        <v>199</v>
      </c>
      <c r="D142" s="206" t="s">
        <v>124</v>
      </c>
      <c r="E142" s="207" t="s">
        <v>200</v>
      </c>
      <c r="F142" s="208" t="s">
        <v>201</v>
      </c>
      <c r="G142" s="209" t="s">
        <v>127</v>
      </c>
      <c r="H142" s="210">
        <v>74</v>
      </c>
      <c r="I142" s="211"/>
      <c r="J142" s="212">
        <f>ROUND(I142*H142,2)</f>
        <v>0</v>
      </c>
      <c r="K142" s="208" t="s">
        <v>128</v>
      </c>
      <c r="L142" s="46"/>
      <c r="M142" s="213" t="s">
        <v>19</v>
      </c>
      <c r="N142" s="214" t="s">
        <v>46</v>
      </c>
      <c r="O142" s="86"/>
      <c r="P142" s="215">
        <f>O142*H142</f>
        <v>0</v>
      </c>
      <c r="Q142" s="215">
        <v>0</v>
      </c>
      <c r="R142" s="215">
        <f>Q142*H142</f>
        <v>0</v>
      </c>
      <c r="S142" s="215">
        <v>0</v>
      </c>
      <c r="T142" s="216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7" t="s">
        <v>129</v>
      </c>
      <c r="AT142" s="217" t="s">
        <v>124</v>
      </c>
      <c r="AU142" s="217" t="s">
        <v>85</v>
      </c>
      <c r="AY142" s="19" t="s">
        <v>122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9" t="s">
        <v>83</v>
      </c>
      <c r="BK142" s="218">
        <f>ROUND(I142*H142,2)</f>
        <v>0</v>
      </c>
      <c r="BL142" s="19" t="s">
        <v>129</v>
      </c>
      <c r="BM142" s="217" t="s">
        <v>202</v>
      </c>
    </row>
    <row r="143" s="2" customFormat="1">
      <c r="A143" s="40"/>
      <c r="B143" s="41"/>
      <c r="C143" s="42"/>
      <c r="D143" s="219" t="s">
        <v>131</v>
      </c>
      <c r="E143" s="42"/>
      <c r="F143" s="220" t="s">
        <v>203</v>
      </c>
      <c r="G143" s="42"/>
      <c r="H143" s="42"/>
      <c r="I143" s="221"/>
      <c r="J143" s="42"/>
      <c r="K143" s="42"/>
      <c r="L143" s="46"/>
      <c r="M143" s="222"/>
      <c r="N143" s="223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131</v>
      </c>
      <c r="AU143" s="19" t="s">
        <v>85</v>
      </c>
    </row>
    <row r="144" s="2" customFormat="1" ht="37.8" customHeight="1">
      <c r="A144" s="40"/>
      <c r="B144" s="41"/>
      <c r="C144" s="206" t="s">
        <v>204</v>
      </c>
      <c r="D144" s="206" t="s">
        <v>124</v>
      </c>
      <c r="E144" s="207" t="s">
        <v>205</v>
      </c>
      <c r="F144" s="208" t="s">
        <v>206</v>
      </c>
      <c r="G144" s="209" t="s">
        <v>168</v>
      </c>
      <c r="H144" s="210">
        <v>284.69</v>
      </c>
      <c r="I144" s="211"/>
      <c r="J144" s="212">
        <f>ROUND(I144*H144,2)</f>
        <v>0</v>
      </c>
      <c r="K144" s="208" t="s">
        <v>128</v>
      </c>
      <c r="L144" s="46"/>
      <c r="M144" s="213" t="s">
        <v>19</v>
      </c>
      <c r="N144" s="214" t="s">
        <v>46</v>
      </c>
      <c r="O144" s="86"/>
      <c r="P144" s="215">
        <f>O144*H144</f>
        <v>0</v>
      </c>
      <c r="Q144" s="215">
        <v>0</v>
      </c>
      <c r="R144" s="215">
        <f>Q144*H144</f>
        <v>0</v>
      </c>
      <c r="S144" s="215">
        <v>0</v>
      </c>
      <c r="T144" s="216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7" t="s">
        <v>129</v>
      </c>
      <c r="AT144" s="217" t="s">
        <v>124</v>
      </c>
      <c r="AU144" s="217" t="s">
        <v>85</v>
      </c>
      <c r="AY144" s="19" t="s">
        <v>122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9" t="s">
        <v>83</v>
      </c>
      <c r="BK144" s="218">
        <f>ROUND(I144*H144,2)</f>
        <v>0</v>
      </c>
      <c r="BL144" s="19" t="s">
        <v>129</v>
      </c>
      <c r="BM144" s="217" t="s">
        <v>207</v>
      </c>
    </row>
    <row r="145" s="2" customFormat="1">
      <c r="A145" s="40"/>
      <c r="B145" s="41"/>
      <c r="C145" s="42"/>
      <c r="D145" s="219" t="s">
        <v>131</v>
      </c>
      <c r="E145" s="42"/>
      <c r="F145" s="220" t="s">
        <v>208</v>
      </c>
      <c r="G145" s="42"/>
      <c r="H145" s="42"/>
      <c r="I145" s="221"/>
      <c r="J145" s="42"/>
      <c r="K145" s="42"/>
      <c r="L145" s="46"/>
      <c r="M145" s="222"/>
      <c r="N145" s="223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131</v>
      </c>
      <c r="AU145" s="19" t="s">
        <v>85</v>
      </c>
    </row>
    <row r="146" s="14" customFormat="1">
      <c r="A146" s="14"/>
      <c r="B146" s="235"/>
      <c r="C146" s="236"/>
      <c r="D146" s="226" t="s">
        <v>133</v>
      </c>
      <c r="E146" s="237" t="s">
        <v>19</v>
      </c>
      <c r="F146" s="238" t="s">
        <v>209</v>
      </c>
      <c r="G146" s="236"/>
      <c r="H146" s="239">
        <v>244.69</v>
      </c>
      <c r="I146" s="240"/>
      <c r="J146" s="236"/>
      <c r="K146" s="236"/>
      <c r="L146" s="241"/>
      <c r="M146" s="242"/>
      <c r="N146" s="243"/>
      <c r="O146" s="243"/>
      <c r="P146" s="243"/>
      <c r="Q146" s="243"/>
      <c r="R146" s="243"/>
      <c r="S146" s="243"/>
      <c r="T146" s="24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5" t="s">
        <v>133</v>
      </c>
      <c r="AU146" s="245" t="s">
        <v>85</v>
      </c>
      <c r="AV146" s="14" t="s">
        <v>85</v>
      </c>
      <c r="AW146" s="14" t="s">
        <v>37</v>
      </c>
      <c r="AX146" s="14" t="s">
        <v>75</v>
      </c>
      <c r="AY146" s="245" t="s">
        <v>122</v>
      </c>
    </row>
    <row r="147" s="14" customFormat="1">
      <c r="A147" s="14"/>
      <c r="B147" s="235"/>
      <c r="C147" s="236"/>
      <c r="D147" s="226" t="s">
        <v>133</v>
      </c>
      <c r="E147" s="237" t="s">
        <v>19</v>
      </c>
      <c r="F147" s="238" t="s">
        <v>210</v>
      </c>
      <c r="G147" s="236"/>
      <c r="H147" s="239">
        <v>37</v>
      </c>
      <c r="I147" s="240"/>
      <c r="J147" s="236"/>
      <c r="K147" s="236"/>
      <c r="L147" s="241"/>
      <c r="M147" s="242"/>
      <c r="N147" s="243"/>
      <c r="O147" s="243"/>
      <c r="P147" s="243"/>
      <c r="Q147" s="243"/>
      <c r="R147" s="243"/>
      <c r="S147" s="243"/>
      <c r="T147" s="24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5" t="s">
        <v>133</v>
      </c>
      <c r="AU147" s="245" t="s">
        <v>85</v>
      </c>
      <c r="AV147" s="14" t="s">
        <v>85</v>
      </c>
      <c r="AW147" s="14" t="s">
        <v>37</v>
      </c>
      <c r="AX147" s="14" t="s">
        <v>75</v>
      </c>
      <c r="AY147" s="245" t="s">
        <v>122</v>
      </c>
    </row>
    <row r="148" s="14" customFormat="1">
      <c r="A148" s="14"/>
      <c r="B148" s="235"/>
      <c r="C148" s="236"/>
      <c r="D148" s="226" t="s">
        <v>133</v>
      </c>
      <c r="E148" s="237" t="s">
        <v>19</v>
      </c>
      <c r="F148" s="238" t="s">
        <v>211</v>
      </c>
      <c r="G148" s="236"/>
      <c r="H148" s="239">
        <v>3</v>
      </c>
      <c r="I148" s="240"/>
      <c r="J148" s="236"/>
      <c r="K148" s="236"/>
      <c r="L148" s="241"/>
      <c r="M148" s="242"/>
      <c r="N148" s="243"/>
      <c r="O148" s="243"/>
      <c r="P148" s="243"/>
      <c r="Q148" s="243"/>
      <c r="R148" s="243"/>
      <c r="S148" s="243"/>
      <c r="T148" s="24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5" t="s">
        <v>133</v>
      </c>
      <c r="AU148" s="245" t="s">
        <v>85</v>
      </c>
      <c r="AV148" s="14" t="s">
        <v>85</v>
      </c>
      <c r="AW148" s="14" t="s">
        <v>37</v>
      </c>
      <c r="AX148" s="14" t="s">
        <v>75</v>
      </c>
      <c r="AY148" s="245" t="s">
        <v>122</v>
      </c>
    </row>
    <row r="149" s="16" customFormat="1">
      <c r="A149" s="16"/>
      <c r="B149" s="257"/>
      <c r="C149" s="258"/>
      <c r="D149" s="226" t="s">
        <v>133</v>
      </c>
      <c r="E149" s="259" t="s">
        <v>19</v>
      </c>
      <c r="F149" s="260" t="s">
        <v>180</v>
      </c>
      <c r="G149" s="258"/>
      <c r="H149" s="261">
        <v>284.69</v>
      </c>
      <c r="I149" s="262"/>
      <c r="J149" s="258"/>
      <c r="K149" s="258"/>
      <c r="L149" s="263"/>
      <c r="M149" s="264"/>
      <c r="N149" s="265"/>
      <c r="O149" s="265"/>
      <c r="P149" s="265"/>
      <c r="Q149" s="265"/>
      <c r="R149" s="265"/>
      <c r="S149" s="265"/>
      <c r="T149" s="266"/>
      <c r="U149" s="16"/>
      <c r="V149" s="16"/>
      <c r="W149" s="16"/>
      <c r="X149" s="16"/>
      <c r="Y149" s="16"/>
      <c r="Z149" s="16"/>
      <c r="AA149" s="16"/>
      <c r="AB149" s="16"/>
      <c r="AC149" s="16"/>
      <c r="AD149" s="16"/>
      <c r="AE149" s="16"/>
      <c r="AT149" s="267" t="s">
        <v>133</v>
      </c>
      <c r="AU149" s="267" t="s">
        <v>85</v>
      </c>
      <c r="AV149" s="16" t="s">
        <v>129</v>
      </c>
      <c r="AW149" s="16" t="s">
        <v>37</v>
      </c>
      <c r="AX149" s="16" t="s">
        <v>83</v>
      </c>
      <c r="AY149" s="267" t="s">
        <v>122</v>
      </c>
    </row>
    <row r="150" s="2" customFormat="1" ht="24.15" customHeight="1">
      <c r="A150" s="40"/>
      <c r="B150" s="41"/>
      <c r="C150" s="206" t="s">
        <v>212</v>
      </c>
      <c r="D150" s="206" t="s">
        <v>124</v>
      </c>
      <c r="E150" s="207" t="s">
        <v>213</v>
      </c>
      <c r="F150" s="208" t="s">
        <v>214</v>
      </c>
      <c r="G150" s="209" t="s">
        <v>168</v>
      </c>
      <c r="H150" s="210">
        <v>304.13</v>
      </c>
      <c r="I150" s="211"/>
      <c r="J150" s="212">
        <f>ROUND(I150*H150,2)</f>
        <v>0</v>
      </c>
      <c r="K150" s="208" t="s">
        <v>128</v>
      </c>
      <c r="L150" s="46"/>
      <c r="M150" s="213" t="s">
        <v>19</v>
      </c>
      <c r="N150" s="214" t="s">
        <v>46</v>
      </c>
      <c r="O150" s="86"/>
      <c r="P150" s="215">
        <f>O150*H150</f>
        <v>0</v>
      </c>
      <c r="Q150" s="215">
        <v>0</v>
      </c>
      <c r="R150" s="215">
        <f>Q150*H150</f>
        <v>0</v>
      </c>
      <c r="S150" s="215">
        <v>0</v>
      </c>
      <c r="T150" s="216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7" t="s">
        <v>129</v>
      </c>
      <c r="AT150" s="217" t="s">
        <v>124</v>
      </c>
      <c r="AU150" s="217" t="s">
        <v>85</v>
      </c>
      <c r="AY150" s="19" t="s">
        <v>122</v>
      </c>
      <c r="BE150" s="218">
        <f>IF(N150="základní",J150,0)</f>
        <v>0</v>
      </c>
      <c r="BF150" s="218">
        <f>IF(N150="snížená",J150,0)</f>
        <v>0</v>
      </c>
      <c r="BG150" s="218">
        <f>IF(N150="zákl. přenesená",J150,0)</f>
        <v>0</v>
      </c>
      <c r="BH150" s="218">
        <f>IF(N150="sníž. přenesená",J150,0)</f>
        <v>0</v>
      </c>
      <c r="BI150" s="218">
        <f>IF(N150="nulová",J150,0)</f>
        <v>0</v>
      </c>
      <c r="BJ150" s="19" t="s">
        <v>83</v>
      </c>
      <c r="BK150" s="218">
        <f>ROUND(I150*H150,2)</f>
        <v>0</v>
      </c>
      <c r="BL150" s="19" t="s">
        <v>129</v>
      </c>
      <c r="BM150" s="217" t="s">
        <v>215</v>
      </c>
    </row>
    <row r="151" s="2" customFormat="1">
      <c r="A151" s="40"/>
      <c r="B151" s="41"/>
      <c r="C151" s="42"/>
      <c r="D151" s="219" t="s">
        <v>131</v>
      </c>
      <c r="E151" s="42"/>
      <c r="F151" s="220" t="s">
        <v>216</v>
      </c>
      <c r="G151" s="42"/>
      <c r="H151" s="42"/>
      <c r="I151" s="221"/>
      <c r="J151" s="42"/>
      <c r="K151" s="42"/>
      <c r="L151" s="46"/>
      <c r="M151" s="222"/>
      <c r="N151" s="223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131</v>
      </c>
      <c r="AU151" s="19" t="s">
        <v>85</v>
      </c>
    </row>
    <row r="152" s="2" customFormat="1" ht="24.15" customHeight="1">
      <c r="A152" s="40"/>
      <c r="B152" s="41"/>
      <c r="C152" s="206" t="s">
        <v>217</v>
      </c>
      <c r="D152" s="206" t="s">
        <v>124</v>
      </c>
      <c r="E152" s="207" t="s">
        <v>218</v>
      </c>
      <c r="F152" s="208" t="s">
        <v>219</v>
      </c>
      <c r="G152" s="209" t="s">
        <v>220</v>
      </c>
      <c r="H152" s="210">
        <v>547.43399999999997</v>
      </c>
      <c r="I152" s="211"/>
      <c r="J152" s="212">
        <f>ROUND(I152*H152,2)</f>
        <v>0</v>
      </c>
      <c r="K152" s="208" t="s">
        <v>128</v>
      </c>
      <c r="L152" s="46"/>
      <c r="M152" s="213" t="s">
        <v>19</v>
      </c>
      <c r="N152" s="214" t="s">
        <v>46</v>
      </c>
      <c r="O152" s="86"/>
      <c r="P152" s="215">
        <f>O152*H152</f>
        <v>0</v>
      </c>
      <c r="Q152" s="215">
        <v>0</v>
      </c>
      <c r="R152" s="215">
        <f>Q152*H152</f>
        <v>0</v>
      </c>
      <c r="S152" s="215">
        <v>0</v>
      </c>
      <c r="T152" s="216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7" t="s">
        <v>129</v>
      </c>
      <c r="AT152" s="217" t="s">
        <v>124</v>
      </c>
      <c r="AU152" s="217" t="s">
        <v>85</v>
      </c>
      <c r="AY152" s="19" t="s">
        <v>122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9" t="s">
        <v>83</v>
      </c>
      <c r="BK152" s="218">
        <f>ROUND(I152*H152,2)</f>
        <v>0</v>
      </c>
      <c r="BL152" s="19" t="s">
        <v>129</v>
      </c>
      <c r="BM152" s="217" t="s">
        <v>221</v>
      </c>
    </row>
    <row r="153" s="2" customFormat="1">
      <c r="A153" s="40"/>
      <c r="B153" s="41"/>
      <c r="C153" s="42"/>
      <c r="D153" s="219" t="s">
        <v>131</v>
      </c>
      <c r="E153" s="42"/>
      <c r="F153" s="220" t="s">
        <v>222</v>
      </c>
      <c r="G153" s="42"/>
      <c r="H153" s="42"/>
      <c r="I153" s="221"/>
      <c r="J153" s="42"/>
      <c r="K153" s="42"/>
      <c r="L153" s="46"/>
      <c r="M153" s="222"/>
      <c r="N153" s="223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131</v>
      </c>
      <c r="AU153" s="19" t="s">
        <v>85</v>
      </c>
    </row>
    <row r="154" s="14" customFormat="1">
      <c r="A154" s="14"/>
      <c r="B154" s="235"/>
      <c r="C154" s="236"/>
      <c r="D154" s="226" t="s">
        <v>133</v>
      </c>
      <c r="E154" s="237" t="s">
        <v>19</v>
      </c>
      <c r="F154" s="238" t="s">
        <v>223</v>
      </c>
      <c r="G154" s="236"/>
      <c r="H154" s="239">
        <v>547.43399999999997</v>
      </c>
      <c r="I154" s="240"/>
      <c r="J154" s="236"/>
      <c r="K154" s="236"/>
      <c r="L154" s="241"/>
      <c r="M154" s="242"/>
      <c r="N154" s="243"/>
      <c r="O154" s="243"/>
      <c r="P154" s="243"/>
      <c r="Q154" s="243"/>
      <c r="R154" s="243"/>
      <c r="S154" s="243"/>
      <c r="T154" s="24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5" t="s">
        <v>133</v>
      </c>
      <c r="AU154" s="245" t="s">
        <v>85</v>
      </c>
      <c r="AV154" s="14" t="s">
        <v>85</v>
      </c>
      <c r="AW154" s="14" t="s">
        <v>37</v>
      </c>
      <c r="AX154" s="14" t="s">
        <v>83</v>
      </c>
      <c r="AY154" s="245" t="s">
        <v>122</v>
      </c>
    </row>
    <row r="155" s="2" customFormat="1" ht="37.8" customHeight="1">
      <c r="A155" s="40"/>
      <c r="B155" s="41"/>
      <c r="C155" s="206" t="s">
        <v>8</v>
      </c>
      <c r="D155" s="206" t="s">
        <v>124</v>
      </c>
      <c r="E155" s="207" t="s">
        <v>224</v>
      </c>
      <c r="F155" s="208" t="s">
        <v>225</v>
      </c>
      <c r="G155" s="209" t="s">
        <v>168</v>
      </c>
      <c r="H155" s="210">
        <v>39.299999999999997</v>
      </c>
      <c r="I155" s="211"/>
      <c r="J155" s="212">
        <f>ROUND(I155*H155,2)</f>
        <v>0</v>
      </c>
      <c r="K155" s="208" t="s">
        <v>128</v>
      </c>
      <c r="L155" s="46"/>
      <c r="M155" s="213" t="s">
        <v>19</v>
      </c>
      <c r="N155" s="214" t="s">
        <v>46</v>
      </c>
      <c r="O155" s="86"/>
      <c r="P155" s="215">
        <f>O155*H155</f>
        <v>0</v>
      </c>
      <c r="Q155" s="215">
        <v>0</v>
      </c>
      <c r="R155" s="215">
        <f>Q155*H155</f>
        <v>0</v>
      </c>
      <c r="S155" s="215">
        <v>0</v>
      </c>
      <c r="T155" s="216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7" t="s">
        <v>129</v>
      </c>
      <c r="AT155" s="217" t="s">
        <v>124</v>
      </c>
      <c r="AU155" s="217" t="s">
        <v>85</v>
      </c>
      <c r="AY155" s="19" t="s">
        <v>122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9" t="s">
        <v>83</v>
      </c>
      <c r="BK155" s="218">
        <f>ROUND(I155*H155,2)</f>
        <v>0</v>
      </c>
      <c r="BL155" s="19" t="s">
        <v>129</v>
      </c>
      <c r="BM155" s="217" t="s">
        <v>226</v>
      </c>
    </row>
    <row r="156" s="2" customFormat="1">
      <c r="A156" s="40"/>
      <c r="B156" s="41"/>
      <c r="C156" s="42"/>
      <c r="D156" s="219" t="s">
        <v>131</v>
      </c>
      <c r="E156" s="42"/>
      <c r="F156" s="220" t="s">
        <v>227</v>
      </c>
      <c r="G156" s="42"/>
      <c r="H156" s="42"/>
      <c r="I156" s="221"/>
      <c r="J156" s="42"/>
      <c r="K156" s="42"/>
      <c r="L156" s="46"/>
      <c r="M156" s="222"/>
      <c r="N156" s="223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131</v>
      </c>
      <c r="AU156" s="19" t="s">
        <v>85</v>
      </c>
    </row>
    <row r="157" s="13" customFormat="1">
      <c r="A157" s="13"/>
      <c r="B157" s="224"/>
      <c r="C157" s="225"/>
      <c r="D157" s="226" t="s">
        <v>133</v>
      </c>
      <c r="E157" s="227" t="s">
        <v>19</v>
      </c>
      <c r="F157" s="228" t="s">
        <v>134</v>
      </c>
      <c r="G157" s="225"/>
      <c r="H157" s="227" t="s">
        <v>19</v>
      </c>
      <c r="I157" s="229"/>
      <c r="J157" s="225"/>
      <c r="K157" s="225"/>
      <c r="L157" s="230"/>
      <c r="M157" s="231"/>
      <c r="N157" s="232"/>
      <c r="O157" s="232"/>
      <c r="P157" s="232"/>
      <c r="Q157" s="232"/>
      <c r="R157" s="232"/>
      <c r="S157" s="232"/>
      <c r="T157" s="23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4" t="s">
        <v>133</v>
      </c>
      <c r="AU157" s="234" t="s">
        <v>85</v>
      </c>
      <c r="AV157" s="13" t="s">
        <v>83</v>
      </c>
      <c r="AW157" s="13" t="s">
        <v>37</v>
      </c>
      <c r="AX157" s="13" t="s">
        <v>75</v>
      </c>
      <c r="AY157" s="234" t="s">
        <v>122</v>
      </c>
    </row>
    <row r="158" s="14" customFormat="1">
      <c r="A158" s="14"/>
      <c r="B158" s="235"/>
      <c r="C158" s="236"/>
      <c r="D158" s="226" t="s">
        <v>133</v>
      </c>
      <c r="E158" s="237" t="s">
        <v>19</v>
      </c>
      <c r="F158" s="238" t="s">
        <v>228</v>
      </c>
      <c r="G158" s="236"/>
      <c r="H158" s="239">
        <v>39.299999999999997</v>
      </c>
      <c r="I158" s="240"/>
      <c r="J158" s="236"/>
      <c r="K158" s="236"/>
      <c r="L158" s="241"/>
      <c r="M158" s="242"/>
      <c r="N158" s="243"/>
      <c r="O158" s="243"/>
      <c r="P158" s="243"/>
      <c r="Q158" s="243"/>
      <c r="R158" s="243"/>
      <c r="S158" s="243"/>
      <c r="T158" s="24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5" t="s">
        <v>133</v>
      </c>
      <c r="AU158" s="245" t="s">
        <v>85</v>
      </c>
      <c r="AV158" s="14" t="s">
        <v>85</v>
      </c>
      <c r="AW158" s="14" t="s">
        <v>37</v>
      </c>
      <c r="AX158" s="14" t="s">
        <v>83</v>
      </c>
      <c r="AY158" s="245" t="s">
        <v>122</v>
      </c>
    </row>
    <row r="159" s="2" customFormat="1" ht="16.5" customHeight="1">
      <c r="A159" s="40"/>
      <c r="B159" s="41"/>
      <c r="C159" s="268" t="s">
        <v>229</v>
      </c>
      <c r="D159" s="268" t="s">
        <v>230</v>
      </c>
      <c r="E159" s="269" t="s">
        <v>231</v>
      </c>
      <c r="F159" s="270" t="s">
        <v>232</v>
      </c>
      <c r="G159" s="271" t="s">
        <v>220</v>
      </c>
      <c r="H159" s="272">
        <v>70.739999999999995</v>
      </c>
      <c r="I159" s="273"/>
      <c r="J159" s="274">
        <f>ROUND(I159*H159,2)</f>
        <v>0</v>
      </c>
      <c r="K159" s="270" t="s">
        <v>128</v>
      </c>
      <c r="L159" s="275"/>
      <c r="M159" s="276" t="s">
        <v>19</v>
      </c>
      <c r="N159" s="277" t="s">
        <v>46</v>
      </c>
      <c r="O159" s="86"/>
      <c r="P159" s="215">
        <f>O159*H159</f>
        <v>0</v>
      </c>
      <c r="Q159" s="215">
        <v>1</v>
      </c>
      <c r="R159" s="215">
        <f>Q159*H159</f>
        <v>70.739999999999995</v>
      </c>
      <c r="S159" s="215">
        <v>0</v>
      </c>
      <c r="T159" s="216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7" t="s">
        <v>181</v>
      </c>
      <c r="AT159" s="217" t="s">
        <v>230</v>
      </c>
      <c r="AU159" s="217" t="s">
        <v>85</v>
      </c>
      <c r="AY159" s="19" t="s">
        <v>122</v>
      </c>
      <c r="BE159" s="218">
        <f>IF(N159="základní",J159,0)</f>
        <v>0</v>
      </c>
      <c r="BF159" s="218">
        <f>IF(N159="snížená",J159,0)</f>
        <v>0</v>
      </c>
      <c r="BG159" s="218">
        <f>IF(N159="zákl. přenesená",J159,0)</f>
        <v>0</v>
      </c>
      <c r="BH159" s="218">
        <f>IF(N159="sníž. přenesená",J159,0)</f>
        <v>0</v>
      </c>
      <c r="BI159" s="218">
        <f>IF(N159="nulová",J159,0)</f>
        <v>0</v>
      </c>
      <c r="BJ159" s="19" t="s">
        <v>83</v>
      </c>
      <c r="BK159" s="218">
        <f>ROUND(I159*H159,2)</f>
        <v>0</v>
      </c>
      <c r="BL159" s="19" t="s">
        <v>129</v>
      </c>
      <c r="BM159" s="217" t="s">
        <v>233</v>
      </c>
    </row>
    <row r="160" s="14" customFormat="1">
      <c r="A160" s="14"/>
      <c r="B160" s="235"/>
      <c r="C160" s="236"/>
      <c r="D160" s="226" t="s">
        <v>133</v>
      </c>
      <c r="E160" s="237" t="s">
        <v>19</v>
      </c>
      <c r="F160" s="238" t="s">
        <v>234</v>
      </c>
      <c r="G160" s="236"/>
      <c r="H160" s="239">
        <v>70.739999999999995</v>
      </c>
      <c r="I160" s="240"/>
      <c r="J160" s="236"/>
      <c r="K160" s="236"/>
      <c r="L160" s="241"/>
      <c r="M160" s="242"/>
      <c r="N160" s="243"/>
      <c r="O160" s="243"/>
      <c r="P160" s="243"/>
      <c r="Q160" s="243"/>
      <c r="R160" s="243"/>
      <c r="S160" s="243"/>
      <c r="T160" s="24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5" t="s">
        <v>133</v>
      </c>
      <c r="AU160" s="245" t="s">
        <v>85</v>
      </c>
      <c r="AV160" s="14" t="s">
        <v>85</v>
      </c>
      <c r="AW160" s="14" t="s">
        <v>37</v>
      </c>
      <c r="AX160" s="14" t="s">
        <v>83</v>
      </c>
      <c r="AY160" s="245" t="s">
        <v>122</v>
      </c>
    </row>
    <row r="161" s="2" customFormat="1" ht="24.15" customHeight="1">
      <c r="A161" s="40"/>
      <c r="B161" s="41"/>
      <c r="C161" s="206" t="s">
        <v>235</v>
      </c>
      <c r="D161" s="206" t="s">
        <v>124</v>
      </c>
      <c r="E161" s="207" t="s">
        <v>236</v>
      </c>
      <c r="F161" s="208" t="s">
        <v>237</v>
      </c>
      <c r="G161" s="209" t="s">
        <v>127</v>
      </c>
      <c r="H161" s="210">
        <v>45</v>
      </c>
      <c r="I161" s="211"/>
      <c r="J161" s="212">
        <f>ROUND(I161*H161,2)</f>
        <v>0</v>
      </c>
      <c r="K161" s="208" t="s">
        <v>128</v>
      </c>
      <c r="L161" s="46"/>
      <c r="M161" s="213" t="s">
        <v>19</v>
      </c>
      <c r="N161" s="214" t="s">
        <v>46</v>
      </c>
      <c r="O161" s="86"/>
      <c r="P161" s="215">
        <f>O161*H161</f>
        <v>0</v>
      </c>
      <c r="Q161" s="215">
        <v>0</v>
      </c>
      <c r="R161" s="215">
        <f>Q161*H161</f>
        <v>0</v>
      </c>
      <c r="S161" s="215">
        <v>0</v>
      </c>
      <c r="T161" s="216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7" t="s">
        <v>129</v>
      </c>
      <c r="AT161" s="217" t="s">
        <v>124</v>
      </c>
      <c r="AU161" s="217" t="s">
        <v>85</v>
      </c>
      <c r="AY161" s="19" t="s">
        <v>122</v>
      </c>
      <c r="BE161" s="218">
        <f>IF(N161="základní",J161,0)</f>
        <v>0</v>
      </c>
      <c r="BF161" s="218">
        <f>IF(N161="snížená",J161,0)</f>
        <v>0</v>
      </c>
      <c r="BG161" s="218">
        <f>IF(N161="zákl. přenesená",J161,0)</f>
        <v>0</v>
      </c>
      <c r="BH161" s="218">
        <f>IF(N161="sníž. přenesená",J161,0)</f>
        <v>0</v>
      </c>
      <c r="BI161" s="218">
        <f>IF(N161="nulová",J161,0)</f>
        <v>0</v>
      </c>
      <c r="BJ161" s="19" t="s">
        <v>83</v>
      </c>
      <c r="BK161" s="218">
        <f>ROUND(I161*H161,2)</f>
        <v>0</v>
      </c>
      <c r="BL161" s="19" t="s">
        <v>129</v>
      </c>
      <c r="BM161" s="217" t="s">
        <v>238</v>
      </c>
    </row>
    <row r="162" s="2" customFormat="1">
      <c r="A162" s="40"/>
      <c r="B162" s="41"/>
      <c r="C162" s="42"/>
      <c r="D162" s="219" t="s">
        <v>131</v>
      </c>
      <c r="E162" s="42"/>
      <c r="F162" s="220" t="s">
        <v>239</v>
      </c>
      <c r="G162" s="42"/>
      <c r="H162" s="42"/>
      <c r="I162" s="221"/>
      <c r="J162" s="42"/>
      <c r="K162" s="42"/>
      <c r="L162" s="46"/>
      <c r="M162" s="222"/>
      <c r="N162" s="223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131</v>
      </c>
      <c r="AU162" s="19" t="s">
        <v>85</v>
      </c>
    </row>
    <row r="163" s="13" customFormat="1">
      <c r="A163" s="13"/>
      <c r="B163" s="224"/>
      <c r="C163" s="225"/>
      <c r="D163" s="226" t="s">
        <v>133</v>
      </c>
      <c r="E163" s="227" t="s">
        <v>19</v>
      </c>
      <c r="F163" s="228" t="s">
        <v>134</v>
      </c>
      <c r="G163" s="225"/>
      <c r="H163" s="227" t="s">
        <v>19</v>
      </c>
      <c r="I163" s="229"/>
      <c r="J163" s="225"/>
      <c r="K163" s="225"/>
      <c r="L163" s="230"/>
      <c r="M163" s="231"/>
      <c r="N163" s="232"/>
      <c r="O163" s="232"/>
      <c r="P163" s="232"/>
      <c r="Q163" s="232"/>
      <c r="R163" s="232"/>
      <c r="S163" s="232"/>
      <c r="T163" s="23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4" t="s">
        <v>133</v>
      </c>
      <c r="AU163" s="234" t="s">
        <v>85</v>
      </c>
      <c r="AV163" s="13" t="s">
        <v>83</v>
      </c>
      <c r="AW163" s="13" t="s">
        <v>37</v>
      </c>
      <c r="AX163" s="13" t="s">
        <v>75</v>
      </c>
      <c r="AY163" s="234" t="s">
        <v>122</v>
      </c>
    </row>
    <row r="164" s="14" customFormat="1">
      <c r="A164" s="14"/>
      <c r="B164" s="235"/>
      <c r="C164" s="236"/>
      <c r="D164" s="226" t="s">
        <v>133</v>
      </c>
      <c r="E164" s="237" t="s">
        <v>19</v>
      </c>
      <c r="F164" s="238" t="s">
        <v>240</v>
      </c>
      <c r="G164" s="236"/>
      <c r="H164" s="239">
        <v>45</v>
      </c>
      <c r="I164" s="240"/>
      <c r="J164" s="236"/>
      <c r="K164" s="236"/>
      <c r="L164" s="241"/>
      <c r="M164" s="242"/>
      <c r="N164" s="243"/>
      <c r="O164" s="243"/>
      <c r="P164" s="243"/>
      <c r="Q164" s="243"/>
      <c r="R164" s="243"/>
      <c r="S164" s="243"/>
      <c r="T164" s="24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5" t="s">
        <v>133</v>
      </c>
      <c r="AU164" s="245" t="s">
        <v>85</v>
      </c>
      <c r="AV164" s="14" t="s">
        <v>85</v>
      </c>
      <c r="AW164" s="14" t="s">
        <v>37</v>
      </c>
      <c r="AX164" s="14" t="s">
        <v>83</v>
      </c>
      <c r="AY164" s="245" t="s">
        <v>122</v>
      </c>
    </row>
    <row r="165" s="2" customFormat="1" ht="16.5" customHeight="1">
      <c r="A165" s="40"/>
      <c r="B165" s="41"/>
      <c r="C165" s="268" t="s">
        <v>241</v>
      </c>
      <c r="D165" s="268" t="s">
        <v>230</v>
      </c>
      <c r="E165" s="269" t="s">
        <v>242</v>
      </c>
      <c r="F165" s="270" t="s">
        <v>243</v>
      </c>
      <c r="G165" s="271" t="s">
        <v>220</v>
      </c>
      <c r="H165" s="272">
        <v>12.15</v>
      </c>
      <c r="I165" s="273"/>
      <c r="J165" s="274">
        <f>ROUND(I165*H165,2)</f>
        <v>0</v>
      </c>
      <c r="K165" s="270" t="s">
        <v>128</v>
      </c>
      <c r="L165" s="275"/>
      <c r="M165" s="276" t="s">
        <v>19</v>
      </c>
      <c r="N165" s="277" t="s">
        <v>46</v>
      </c>
      <c r="O165" s="86"/>
      <c r="P165" s="215">
        <f>O165*H165</f>
        <v>0</v>
      </c>
      <c r="Q165" s="215">
        <v>1</v>
      </c>
      <c r="R165" s="215">
        <f>Q165*H165</f>
        <v>12.15</v>
      </c>
      <c r="S165" s="215">
        <v>0</v>
      </c>
      <c r="T165" s="216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7" t="s">
        <v>181</v>
      </c>
      <c r="AT165" s="217" t="s">
        <v>230</v>
      </c>
      <c r="AU165" s="217" t="s">
        <v>85</v>
      </c>
      <c r="AY165" s="19" t="s">
        <v>122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9" t="s">
        <v>83</v>
      </c>
      <c r="BK165" s="218">
        <f>ROUND(I165*H165,2)</f>
        <v>0</v>
      </c>
      <c r="BL165" s="19" t="s">
        <v>129</v>
      </c>
      <c r="BM165" s="217" t="s">
        <v>244</v>
      </c>
    </row>
    <row r="166" s="14" customFormat="1">
      <c r="A166" s="14"/>
      <c r="B166" s="235"/>
      <c r="C166" s="236"/>
      <c r="D166" s="226" t="s">
        <v>133</v>
      </c>
      <c r="E166" s="237" t="s">
        <v>19</v>
      </c>
      <c r="F166" s="238" t="s">
        <v>245</v>
      </c>
      <c r="G166" s="236"/>
      <c r="H166" s="239">
        <v>12.15</v>
      </c>
      <c r="I166" s="240"/>
      <c r="J166" s="236"/>
      <c r="K166" s="236"/>
      <c r="L166" s="241"/>
      <c r="M166" s="242"/>
      <c r="N166" s="243"/>
      <c r="O166" s="243"/>
      <c r="P166" s="243"/>
      <c r="Q166" s="243"/>
      <c r="R166" s="243"/>
      <c r="S166" s="243"/>
      <c r="T166" s="24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5" t="s">
        <v>133</v>
      </c>
      <c r="AU166" s="245" t="s">
        <v>85</v>
      </c>
      <c r="AV166" s="14" t="s">
        <v>85</v>
      </c>
      <c r="AW166" s="14" t="s">
        <v>37</v>
      </c>
      <c r="AX166" s="14" t="s">
        <v>83</v>
      </c>
      <c r="AY166" s="245" t="s">
        <v>122</v>
      </c>
    </row>
    <row r="167" s="2" customFormat="1" ht="24.15" customHeight="1">
      <c r="A167" s="40"/>
      <c r="B167" s="41"/>
      <c r="C167" s="206" t="s">
        <v>246</v>
      </c>
      <c r="D167" s="206" t="s">
        <v>124</v>
      </c>
      <c r="E167" s="207" t="s">
        <v>247</v>
      </c>
      <c r="F167" s="208" t="s">
        <v>248</v>
      </c>
      <c r="G167" s="209" t="s">
        <v>127</v>
      </c>
      <c r="H167" s="210">
        <v>45</v>
      </c>
      <c r="I167" s="211"/>
      <c r="J167" s="212">
        <f>ROUND(I167*H167,2)</f>
        <v>0</v>
      </c>
      <c r="K167" s="208" t="s">
        <v>128</v>
      </c>
      <c r="L167" s="46"/>
      <c r="M167" s="213" t="s">
        <v>19</v>
      </c>
      <c r="N167" s="214" t="s">
        <v>46</v>
      </c>
      <c r="O167" s="86"/>
      <c r="P167" s="215">
        <f>O167*H167</f>
        <v>0</v>
      </c>
      <c r="Q167" s="215">
        <v>0</v>
      </c>
      <c r="R167" s="215">
        <f>Q167*H167</f>
        <v>0</v>
      </c>
      <c r="S167" s="215">
        <v>0</v>
      </c>
      <c r="T167" s="216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7" t="s">
        <v>129</v>
      </c>
      <c r="AT167" s="217" t="s">
        <v>124</v>
      </c>
      <c r="AU167" s="217" t="s">
        <v>85</v>
      </c>
      <c r="AY167" s="19" t="s">
        <v>122</v>
      </c>
      <c r="BE167" s="218">
        <f>IF(N167="základní",J167,0)</f>
        <v>0</v>
      </c>
      <c r="BF167" s="218">
        <f>IF(N167="snížená",J167,0)</f>
        <v>0</v>
      </c>
      <c r="BG167" s="218">
        <f>IF(N167="zákl. přenesená",J167,0)</f>
        <v>0</v>
      </c>
      <c r="BH167" s="218">
        <f>IF(N167="sníž. přenesená",J167,0)</f>
        <v>0</v>
      </c>
      <c r="BI167" s="218">
        <f>IF(N167="nulová",J167,0)</f>
        <v>0</v>
      </c>
      <c r="BJ167" s="19" t="s">
        <v>83</v>
      </c>
      <c r="BK167" s="218">
        <f>ROUND(I167*H167,2)</f>
        <v>0</v>
      </c>
      <c r="BL167" s="19" t="s">
        <v>129</v>
      </c>
      <c r="BM167" s="217" t="s">
        <v>249</v>
      </c>
    </row>
    <row r="168" s="2" customFormat="1">
      <c r="A168" s="40"/>
      <c r="B168" s="41"/>
      <c r="C168" s="42"/>
      <c r="D168" s="219" t="s">
        <v>131</v>
      </c>
      <c r="E168" s="42"/>
      <c r="F168" s="220" t="s">
        <v>250</v>
      </c>
      <c r="G168" s="42"/>
      <c r="H168" s="42"/>
      <c r="I168" s="221"/>
      <c r="J168" s="42"/>
      <c r="K168" s="42"/>
      <c r="L168" s="46"/>
      <c r="M168" s="222"/>
      <c r="N168" s="223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131</v>
      </c>
      <c r="AU168" s="19" t="s">
        <v>85</v>
      </c>
    </row>
    <row r="169" s="13" customFormat="1">
      <c r="A169" s="13"/>
      <c r="B169" s="224"/>
      <c r="C169" s="225"/>
      <c r="D169" s="226" t="s">
        <v>133</v>
      </c>
      <c r="E169" s="227" t="s">
        <v>19</v>
      </c>
      <c r="F169" s="228" t="s">
        <v>134</v>
      </c>
      <c r="G169" s="225"/>
      <c r="H169" s="227" t="s">
        <v>19</v>
      </c>
      <c r="I169" s="229"/>
      <c r="J169" s="225"/>
      <c r="K169" s="225"/>
      <c r="L169" s="230"/>
      <c r="M169" s="231"/>
      <c r="N169" s="232"/>
      <c r="O169" s="232"/>
      <c r="P169" s="232"/>
      <c r="Q169" s="232"/>
      <c r="R169" s="232"/>
      <c r="S169" s="232"/>
      <c r="T169" s="23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4" t="s">
        <v>133</v>
      </c>
      <c r="AU169" s="234" t="s">
        <v>85</v>
      </c>
      <c r="AV169" s="13" t="s">
        <v>83</v>
      </c>
      <c r="AW169" s="13" t="s">
        <v>37</v>
      </c>
      <c r="AX169" s="13" t="s">
        <v>75</v>
      </c>
      <c r="AY169" s="234" t="s">
        <v>122</v>
      </c>
    </row>
    <row r="170" s="14" customFormat="1">
      <c r="A170" s="14"/>
      <c r="B170" s="235"/>
      <c r="C170" s="236"/>
      <c r="D170" s="226" t="s">
        <v>133</v>
      </c>
      <c r="E170" s="237" t="s">
        <v>19</v>
      </c>
      <c r="F170" s="238" t="s">
        <v>240</v>
      </c>
      <c r="G170" s="236"/>
      <c r="H170" s="239">
        <v>45</v>
      </c>
      <c r="I170" s="240"/>
      <c r="J170" s="236"/>
      <c r="K170" s="236"/>
      <c r="L170" s="241"/>
      <c r="M170" s="242"/>
      <c r="N170" s="243"/>
      <c r="O170" s="243"/>
      <c r="P170" s="243"/>
      <c r="Q170" s="243"/>
      <c r="R170" s="243"/>
      <c r="S170" s="243"/>
      <c r="T170" s="24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5" t="s">
        <v>133</v>
      </c>
      <c r="AU170" s="245" t="s">
        <v>85</v>
      </c>
      <c r="AV170" s="14" t="s">
        <v>85</v>
      </c>
      <c r="AW170" s="14" t="s">
        <v>37</v>
      </c>
      <c r="AX170" s="14" t="s">
        <v>83</v>
      </c>
      <c r="AY170" s="245" t="s">
        <v>122</v>
      </c>
    </row>
    <row r="171" s="2" customFormat="1" ht="16.5" customHeight="1">
      <c r="A171" s="40"/>
      <c r="B171" s="41"/>
      <c r="C171" s="268" t="s">
        <v>251</v>
      </c>
      <c r="D171" s="268" t="s">
        <v>230</v>
      </c>
      <c r="E171" s="269" t="s">
        <v>252</v>
      </c>
      <c r="F171" s="270" t="s">
        <v>253</v>
      </c>
      <c r="G171" s="271" t="s">
        <v>254</v>
      </c>
      <c r="H171" s="272">
        <v>2.2949999999999999</v>
      </c>
      <c r="I171" s="273"/>
      <c r="J171" s="274">
        <f>ROUND(I171*H171,2)</f>
        <v>0</v>
      </c>
      <c r="K171" s="270" t="s">
        <v>128</v>
      </c>
      <c r="L171" s="275"/>
      <c r="M171" s="276" t="s">
        <v>19</v>
      </c>
      <c r="N171" s="277" t="s">
        <v>46</v>
      </c>
      <c r="O171" s="86"/>
      <c r="P171" s="215">
        <f>O171*H171</f>
        <v>0</v>
      </c>
      <c r="Q171" s="215">
        <v>0.001</v>
      </c>
      <c r="R171" s="215">
        <f>Q171*H171</f>
        <v>0.0022950000000000002</v>
      </c>
      <c r="S171" s="215">
        <v>0</v>
      </c>
      <c r="T171" s="216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17" t="s">
        <v>181</v>
      </c>
      <c r="AT171" s="217" t="s">
        <v>230</v>
      </c>
      <c r="AU171" s="217" t="s">
        <v>85</v>
      </c>
      <c r="AY171" s="19" t="s">
        <v>122</v>
      </c>
      <c r="BE171" s="218">
        <f>IF(N171="základní",J171,0)</f>
        <v>0</v>
      </c>
      <c r="BF171" s="218">
        <f>IF(N171="snížená",J171,0)</f>
        <v>0</v>
      </c>
      <c r="BG171" s="218">
        <f>IF(N171="zákl. přenesená",J171,0)</f>
        <v>0</v>
      </c>
      <c r="BH171" s="218">
        <f>IF(N171="sníž. přenesená",J171,0)</f>
        <v>0</v>
      </c>
      <c r="BI171" s="218">
        <f>IF(N171="nulová",J171,0)</f>
        <v>0</v>
      </c>
      <c r="BJ171" s="19" t="s">
        <v>83</v>
      </c>
      <c r="BK171" s="218">
        <f>ROUND(I171*H171,2)</f>
        <v>0</v>
      </c>
      <c r="BL171" s="19" t="s">
        <v>129</v>
      </c>
      <c r="BM171" s="217" t="s">
        <v>255</v>
      </c>
    </row>
    <row r="172" s="13" customFormat="1">
      <c r="A172" s="13"/>
      <c r="B172" s="224"/>
      <c r="C172" s="225"/>
      <c r="D172" s="226" t="s">
        <v>133</v>
      </c>
      <c r="E172" s="227" t="s">
        <v>19</v>
      </c>
      <c r="F172" s="228" t="s">
        <v>256</v>
      </c>
      <c r="G172" s="225"/>
      <c r="H172" s="227" t="s">
        <v>19</v>
      </c>
      <c r="I172" s="229"/>
      <c r="J172" s="225"/>
      <c r="K172" s="225"/>
      <c r="L172" s="230"/>
      <c r="M172" s="231"/>
      <c r="N172" s="232"/>
      <c r="O172" s="232"/>
      <c r="P172" s="232"/>
      <c r="Q172" s="232"/>
      <c r="R172" s="232"/>
      <c r="S172" s="232"/>
      <c r="T172" s="23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4" t="s">
        <v>133</v>
      </c>
      <c r="AU172" s="234" t="s">
        <v>85</v>
      </c>
      <c r="AV172" s="13" t="s">
        <v>83</v>
      </c>
      <c r="AW172" s="13" t="s">
        <v>37</v>
      </c>
      <c r="AX172" s="13" t="s">
        <v>75</v>
      </c>
      <c r="AY172" s="234" t="s">
        <v>122</v>
      </c>
    </row>
    <row r="173" s="14" customFormat="1">
      <c r="A173" s="14"/>
      <c r="B173" s="235"/>
      <c r="C173" s="236"/>
      <c r="D173" s="226" t="s">
        <v>133</v>
      </c>
      <c r="E173" s="237" t="s">
        <v>19</v>
      </c>
      <c r="F173" s="238" t="s">
        <v>257</v>
      </c>
      <c r="G173" s="236"/>
      <c r="H173" s="239">
        <v>2.2949999999999999</v>
      </c>
      <c r="I173" s="240"/>
      <c r="J173" s="236"/>
      <c r="K173" s="236"/>
      <c r="L173" s="241"/>
      <c r="M173" s="242"/>
      <c r="N173" s="243"/>
      <c r="O173" s="243"/>
      <c r="P173" s="243"/>
      <c r="Q173" s="243"/>
      <c r="R173" s="243"/>
      <c r="S173" s="243"/>
      <c r="T173" s="24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5" t="s">
        <v>133</v>
      </c>
      <c r="AU173" s="245" t="s">
        <v>85</v>
      </c>
      <c r="AV173" s="14" t="s">
        <v>85</v>
      </c>
      <c r="AW173" s="14" t="s">
        <v>37</v>
      </c>
      <c r="AX173" s="14" t="s">
        <v>83</v>
      </c>
      <c r="AY173" s="245" t="s">
        <v>122</v>
      </c>
    </row>
    <row r="174" s="2" customFormat="1" ht="21.75" customHeight="1">
      <c r="A174" s="40"/>
      <c r="B174" s="41"/>
      <c r="C174" s="206" t="s">
        <v>7</v>
      </c>
      <c r="D174" s="206" t="s">
        <v>124</v>
      </c>
      <c r="E174" s="207" t="s">
        <v>258</v>
      </c>
      <c r="F174" s="208" t="s">
        <v>259</v>
      </c>
      <c r="G174" s="209" t="s">
        <v>127</v>
      </c>
      <c r="H174" s="210">
        <v>369.5</v>
      </c>
      <c r="I174" s="211"/>
      <c r="J174" s="212">
        <f>ROUND(I174*H174,2)</f>
        <v>0</v>
      </c>
      <c r="K174" s="208" t="s">
        <v>128</v>
      </c>
      <c r="L174" s="46"/>
      <c r="M174" s="213" t="s">
        <v>19</v>
      </c>
      <c r="N174" s="214" t="s">
        <v>46</v>
      </c>
      <c r="O174" s="86"/>
      <c r="P174" s="215">
        <f>O174*H174</f>
        <v>0</v>
      </c>
      <c r="Q174" s="215">
        <v>0</v>
      </c>
      <c r="R174" s="215">
        <f>Q174*H174</f>
        <v>0</v>
      </c>
      <c r="S174" s="215">
        <v>0</v>
      </c>
      <c r="T174" s="216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17" t="s">
        <v>129</v>
      </c>
      <c r="AT174" s="217" t="s">
        <v>124</v>
      </c>
      <c r="AU174" s="217" t="s">
        <v>85</v>
      </c>
      <c r="AY174" s="19" t="s">
        <v>122</v>
      </c>
      <c r="BE174" s="218">
        <f>IF(N174="základní",J174,0)</f>
        <v>0</v>
      </c>
      <c r="BF174" s="218">
        <f>IF(N174="snížená",J174,0)</f>
        <v>0</v>
      </c>
      <c r="BG174" s="218">
        <f>IF(N174="zákl. přenesená",J174,0)</f>
        <v>0</v>
      </c>
      <c r="BH174" s="218">
        <f>IF(N174="sníž. přenesená",J174,0)</f>
        <v>0</v>
      </c>
      <c r="BI174" s="218">
        <f>IF(N174="nulová",J174,0)</f>
        <v>0</v>
      </c>
      <c r="BJ174" s="19" t="s">
        <v>83</v>
      </c>
      <c r="BK174" s="218">
        <f>ROUND(I174*H174,2)</f>
        <v>0</v>
      </c>
      <c r="BL174" s="19" t="s">
        <v>129</v>
      </c>
      <c r="BM174" s="217" t="s">
        <v>260</v>
      </c>
    </row>
    <row r="175" s="2" customFormat="1">
      <c r="A175" s="40"/>
      <c r="B175" s="41"/>
      <c r="C175" s="42"/>
      <c r="D175" s="219" t="s">
        <v>131</v>
      </c>
      <c r="E175" s="42"/>
      <c r="F175" s="220" t="s">
        <v>261</v>
      </c>
      <c r="G175" s="42"/>
      <c r="H175" s="42"/>
      <c r="I175" s="221"/>
      <c r="J175" s="42"/>
      <c r="K175" s="42"/>
      <c r="L175" s="46"/>
      <c r="M175" s="222"/>
      <c r="N175" s="223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131</v>
      </c>
      <c r="AU175" s="19" t="s">
        <v>85</v>
      </c>
    </row>
    <row r="176" s="13" customFormat="1">
      <c r="A176" s="13"/>
      <c r="B176" s="224"/>
      <c r="C176" s="225"/>
      <c r="D176" s="226" t="s">
        <v>133</v>
      </c>
      <c r="E176" s="227" t="s">
        <v>19</v>
      </c>
      <c r="F176" s="228" t="s">
        <v>134</v>
      </c>
      <c r="G176" s="225"/>
      <c r="H176" s="227" t="s">
        <v>19</v>
      </c>
      <c r="I176" s="229"/>
      <c r="J176" s="225"/>
      <c r="K176" s="225"/>
      <c r="L176" s="230"/>
      <c r="M176" s="231"/>
      <c r="N176" s="232"/>
      <c r="O176" s="232"/>
      <c r="P176" s="232"/>
      <c r="Q176" s="232"/>
      <c r="R176" s="232"/>
      <c r="S176" s="232"/>
      <c r="T176" s="23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4" t="s">
        <v>133</v>
      </c>
      <c r="AU176" s="234" t="s">
        <v>85</v>
      </c>
      <c r="AV176" s="13" t="s">
        <v>83</v>
      </c>
      <c r="AW176" s="13" t="s">
        <v>37</v>
      </c>
      <c r="AX176" s="13" t="s">
        <v>75</v>
      </c>
      <c r="AY176" s="234" t="s">
        <v>122</v>
      </c>
    </row>
    <row r="177" s="14" customFormat="1">
      <c r="A177" s="14"/>
      <c r="B177" s="235"/>
      <c r="C177" s="236"/>
      <c r="D177" s="226" t="s">
        <v>133</v>
      </c>
      <c r="E177" s="237" t="s">
        <v>19</v>
      </c>
      <c r="F177" s="238" t="s">
        <v>262</v>
      </c>
      <c r="G177" s="236"/>
      <c r="H177" s="239">
        <v>68.5</v>
      </c>
      <c r="I177" s="240"/>
      <c r="J177" s="236"/>
      <c r="K177" s="236"/>
      <c r="L177" s="241"/>
      <c r="M177" s="242"/>
      <c r="N177" s="243"/>
      <c r="O177" s="243"/>
      <c r="P177" s="243"/>
      <c r="Q177" s="243"/>
      <c r="R177" s="243"/>
      <c r="S177" s="243"/>
      <c r="T177" s="24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5" t="s">
        <v>133</v>
      </c>
      <c r="AU177" s="245" t="s">
        <v>85</v>
      </c>
      <c r="AV177" s="14" t="s">
        <v>85</v>
      </c>
      <c r="AW177" s="14" t="s">
        <v>37</v>
      </c>
      <c r="AX177" s="14" t="s">
        <v>75</v>
      </c>
      <c r="AY177" s="245" t="s">
        <v>122</v>
      </c>
    </row>
    <row r="178" s="14" customFormat="1">
      <c r="A178" s="14"/>
      <c r="B178" s="235"/>
      <c r="C178" s="236"/>
      <c r="D178" s="226" t="s">
        <v>133</v>
      </c>
      <c r="E178" s="237" t="s">
        <v>19</v>
      </c>
      <c r="F178" s="238" t="s">
        <v>263</v>
      </c>
      <c r="G178" s="236"/>
      <c r="H178" s="239">
        <v>212</v>
      </c>
      <c r="I178" s="240"/>
      <c r="J178" s="236"/>
      <c r="K178" s="236"/>
      <c r="L178" s="241"/>
      <c r="M178" s="242"/>
      <c r="N178" s="243"/>
      <c r="O178" s="243"/>
      <c r="P178" s="243"/>
      <c r="Q178" s="243"/>
      <c r="R178" s="243"/>
      <c r="S178" s="243"/>
      <c r="T178" s="24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5" t="s">
        <v>133</v>
      </c>
      <c r="AU178" s="245" t="s">
        <v>85</v>
      </c>
      <c r="AV178" s="14" t="s">
        <v>85</v>
      </c>
      <c r="AW178" s="14" t="s">
        <v>37</v>
      </c>
      <c r="AX178" s="14" t="s">
        <v>75</v>
      </c>
      <c r="AY178" s="245" t="s">
        <v>122</v>
      </c>
    </row>
    <row r="179" s="14" customFormat="1">
      <c r="A179" s="14"/>
      <c r="B179" s="235"/>
      <c r="C179" s="236"/>
      <c r="D179" s="226" t="s">
        <v>133</v>
      </c>
      <c r="E179" s="237" t="s">
        <v>19</v>
      </c>
      <c r="F179" s="238" t="s">
        <v>264</v>
      </c>
      <c r="G179" s="236"/>
      <c r="H179" s="239">
        <v>89</v>
      </c>
      <c r="I179" s="240"/>
      <c r="J179" s="236"/>
      <c r="K179" s="236"/>
      <c r="L179" s="241"/>
      <c r="M179" s="242"/>
      <c r="N179" s="243"/>
      <c r="O179" s="243"/>
      <c r="P179" s="243"/>
      <c r="Q179" s="243"/>
      <c r="R179" s="243"/>
      <c r="S179" s="243"/>
      <c r="T179" s="24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5" t="s">
        <v>133</v>
      </c>
      <c r="AU179" s="245" t="s">
        <v>85</v>
      </c>
      <c r="AV179" s="14" t="s">
        <v>85</v>
      </c>
      <c r="AW179" s="14" t="s">
        <v>37</v>
      </c>
      <c r="AX179" s="14" t="s">
        <v>75</v>
      </c>
      <c r="AY179" s="245" t="s">
        <v>122</v>
      </c>
    </row>
    <row r="180" s="16" customFormat="1">
      <c r="A180" s="16"/>
      <c r="B180" s="257"/>
      <c r="C180" s="258"/>
      <c r="D180" s="226" t="s">
        <v>133</v>
      </c>
      <c r="E180" s="259" t="s">
        <v>19</v>
      </c>
      <c r="F180" s="260" t="s">
        <v>180</v>
      </c>
      <c r="G180" s="258"/>
      <c r="H180" s="261">
        <v>369.5</v>
      </c>
      <c r="I180" s="262"/>
      <c r="J180" s="258"/>
      <c r="K180" s="258"/>
      <c r="L180" s="263"/>
      <c r="M180" s="264"/>
      <c r="N180" s="265"/>
      <c r="O180" s="265"/>
      <c r="P180" s="265"/>
      <c r="Q180" s="265"/>
      <c r="R180" s="265"/>
      <c r="S180" s="265"/>
      <c r="T180" s="266"/>
      <c r="U180" s="16"/>
      <c r="V180" s="16"/>
      <c r="W180" s="16"/>
      <c r="X180" s="16"/>
      <c r="Y180" s="16"/>
      <c r="Z180" s="16"/>
      <c r="AA180" s="16"/>
      <c r="AB180" s="16"/>
      <c r="AC180" s="16"/>
      <c r="AD180" s="16"/>
      <c r="AE180" s="16"/>
      <c r="AT180" s="267" t="s">
        <v>133</v>
      </c>
      <c r="AU180" s="267" t="s">
        <v>85</v>
      </c>
      <c r="AV180" s="16" t="s">
        <v>129</v>
      </c>
      <c r="AW180" s="16" t="s">
        <v>37</v>
      </c>
      <c r="AX180" s="16" t="s">
        <v>83</v>
      </c>
      <c r="AY180" s="267" t="s">
        <v>122</v>
      </c>
    </row>
    <row r="181" s="12" customFormat="1" ht="22.8" customHeight="1">
      <c r="A181" s="12"/>
      <c r="B181" s="190"/>
      <c r="C181" s="191"/>
      <c r="D181" s="192" t="s">
        <v>74</v>
      </c>
      <c r="E181" s="204" t="s">
        <v>129</v>
      </c>
      <c r="F181" s="204" t="s">
        <v>265</v>
      </c>
      <c r="G181" s="191"/>
      <c r="H181" s="191"/>
      <c r="I181" s="194"/>
      <c r="J181" s="205">
        <f>BK181</f>
        <v>0</v>
      </c>
      <c r="K181" s="191"/>
      <c r="L181" s="196"/>
      <c r="M181" s="197"/>
      <c r="N181" s="198"/>
      <c r="O181" s="198"/>
      <c r="P181" s="199">
        <f>SUM(P182:P184)</f>
        <v>0</v>
      </c>
      <c r="Q181" s="198"/>
      <c r="R181" s="199">
        <f>SUM(R182:R184)</f>
        <v>0</v>
      </c>
      <c r="S181" s="198"/>
      <c r="T181" s="200">
        <f>SUM(T182:T184)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01" t="s">
        <v>83</v>
      </c>
      <c r="AT181" s="202" t="s">
        <v>74</v>
      </c>
      <c r="AU181" s="202" t="s">
        <v>83</v>
      </c>
      <c r="AY181" s="201" t="s">
        <v>122</v>
      </c>
      <c r="BK181" s="203">
        <f>SUM(BK182:BK184)</f>
        <v>0</v>
      </c>
    </row>
    <row r="182" s="2" customFormat="1" ht="24.15" customHeight="1">
      <c r="A182" s="40"/>
      <c r="B182" s="41"/>
      <c r="C182" s="206" t="s">
        <v>266</v>
      </c>
      <c r="D182" s="206" t="s">
        <v>124</v>
      </c>
      <c r="E182" s="207" t="s">
        <v>267</v>
      </c>
      <c r="F182" s="208" t="s">
        <v>268</v>
      </c>
      <c r="G182" s="209" t="s">
        <v>168</v>
      </c>
      <c r="H182" s="210">
        <v>0.20000000000000001</v>
      </c>
      <c r="I182" s="211"/>
      <c r="J182" s="212">
        <f>ROUND(I182*H182,2)</f>
        <v>0</v>
      </c>
      <c r="K182" s="208" t="s">
        <v>128</v>
      </c>
      <c r="L182" s="46"/>
      <c r="M182" s="213" t="s">
        <v>19</v>
      </c>
      <c r="N182" s="214" t="s">
        <v>46</v>
      </c>
      <c r="O182" s="86"/>
      <c r="P182" s="215">
        <f>O182*H182</f>
        <v>0</v>
      </c>
      <c r="Q182" s="215">
        <v>0</v>
      </c>
      <c r="R182" s="215">
        <f>Q182*H182</f>
        <v>0</v>
      </c>
      <c r="S182" s="215">
        <v>0</v>
      </c>
      <c r="T182" s="216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17" t="s">
        <v>129</v>
      </c>
      <c r="AT182" s="217" t="s">
        <v>124</v>
      </c>
      <c r="AU182" s="217" t="s">
        <v>85</v>
      </c>
      <c r="AY182" s="19" t="s">
        <v>122</v>
      </c>
      <c r="BE182" s="218">
        <f>IF(N182="základní",J182,0)</f>
        <v>0</v>
      </c>
      <c r="BF182" s="218">
        <f>IF(N182="snížená",J182,0)</f>
        <v>0</v>
      </c>
      <c r="BG182" s="218">
        <f>IF(N182="zákl. přenesená",J182,0)</f>
        <v>0</v>
      </c>
      <c r="BH182" s="218">
        <f>IF(N182="sníž. přenesená",J182,0)</f>
        <v>0</v>
      </c>
      <c r="BI182" s="218">
        <f>IF(N182="nulová",J182,0)</f>
        <v>0</v>
      </c>
      <c r="BJ182" s="19" t="s">
        <v>83</v>
      </c>
      <c r="BK182" s="218">
        <f>ROUND(I182*H182,2)</f>
        <v>0</v>
      </c>
      <c r="BL182" s="19" t="s">
        <v>129</v>
      </c>
      <c r="BM182" s="217" t="s">
        <v>269</v>
      </c>
    </row>
    <row r="183" s="2" customFormat="1">
      <c r="A183" s="40"/>
      <c r="B183" s="41"/>
      <c r="C183" s="42"/>
      <c r="D183" s="219" t="s">
        <v>131</v>
      </c>
      <c r="E183" s="42"/>
      <c r="F183" s="220" t="s">
        <v>270</v>
      </c>
      <c r="G183" s="42"/>
      <c r="H183" s="42"/>
      <c r="I183" s="221"/>
      <c r="J183" s="42"/>
      <c r="K183" s="42"/>
      <c r="L183" s="46"/>
      <c r="M183" s="222"/>
      <c r="N183" s="223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131</v>
      </c>
      <c r="AU183" s="19" t="s">
        <v>85</v>
      </c>
    </row>
    <row r="184" s="14" customFormat="1">
      <c r="A184" s="14"/>
      <c r="B184" s="235"/>
      <c r="C184" s="236"/>
      <c r="D184" s="226" t="s">
        <v>133</v>
      </c>
      <c r="E184" s="237" t="s">
        <v>19</v>
      </c>
      <c r="F184" s="238" t="s">
        <v>271</v>
      </c>
      <c r="G184" s="236"/>
      <c r="H184" s="239">
        <v>0.20000000000000001</v>
      </c>
      <c r="I184" s="240"/>
      <c r="J184" s="236"/>
      <c r="K184" s="236"/>
      <c r="L184" s="241"/>
      <c r="M184" s="242"/>
      <c r="N184" s="243"/>
      <c r="O184" s="243"/>
      <c r="P184" s="243"/>
      <c r="Q184" s="243"/>
      <c r="R184" s="243"/>
      <c r="S184" s="243"/>
      <c r="T184" s="24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5" t="s">
        <v>133</v>
      </c>
      <c r="AU184" s="245" t="s">
        <v>85</v>
      </c>
      <c r="AV184" s="14" t="s">
        <v>85</v>
      </c>
      <c r="AW184" s="14" t="s">
        <v>37</v>
      </c>
      <c r="AX184" s="14" t="s">
        <v>83</v>
      </c>
      <c r="AY184" s="245" t="s">
        <v>122</v>
      </c>
    </row>
    <row r="185" s="12" customFormat="1" ht="22.8" customHeight="1">
      <c r="A185" s="12"/>
      <c r="B185" s="190"/>
      <c r="C185" s="191"/>
      <c r="D185" s="192" t="s">
        <v>74</v>
      </c>
      <c r="E185" s="204" t="s">
        <v>152</v>
      </c>
      <c r="F185" s="204" t="s">
        <v>272</v>
      </c>
      <c r="G185" s="191"/>
      <c r="H185" s="191"/>
      <c r="I185" s="194"/>
      <c r="J185" s="205">
        <f>BK185</f>
        <v>0</v>
      </c>
      <c r="K185" s="191"/>
      <c r="L185" s="196"/>
      <c r="M185" s="197"/>
      <c r="N185" s="198"/>
      <c r="O185" s="198"/>
      <c r="P185" s="199">
        <f>SUM(P186:P262)</f>
        <v>0</v>
      </c>
      <c r="Q185" s="198"/>
      <c r="R185" s="199">
        <f>SUM(R186:R262)</f>
        <v>42.03922</v>
      </c>
      <c r="S185" s="198"/>
      <c r="T185" s="200">
        <f>SUM(T186:T262)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01" t="s">
        <v>83</v>
      </c>
      <c r="AT185" s="202" t="s">
        <v>74</v>
      </c>
      <c r="AU185" s="202" t="s">
        <v>83</v>
      </c>
      <c r="AY185" s="201" t="s">
        <v>122</v>
      </c>
      <c r="BK185" s="203">
        <f>SUM(BK186:BK262)</f>
        <v>0</v>
      </c>
    </row>
    <row r="186" s="2" customFormat="1" ht="24.15" customHeight="1">
      <c r="A186" s="40"/>
      <c r="B186" s="41"/>
      <c r="C186" s="206" t="s">
        <v>273</v>
      </c>
      <c r="D186" s="206" t="s">
        <v>124</v>
      </c>
      <c r="E186" s="207" t="s">
        <v>274</v>
      </c>
      <c r="F186" s="208" t="s">
        <v>275</v>
      </c>
      <c r="G186" s="209" t="s">
        <v>127</v>
      </c>
      <c r="H186" s="210">
        <v>1.8500000000000001</v>
      </c>
      <c r="I186" s="211"/>
      <c r="J186" s="212">
        <f>ROUND(I186*H186,2)</f>
        <v>0</v>
      </c>
      <c r="K186" s="208" t="s">
        <v>128</v>
      </c>
      <c r="L186" s="46"/>
      <c r="M186" s="213" t="s">
        <v>19</v>
      </c>
      <c r="N186" s="214" t="s">
        <v>46</v>
      </c>
      <c r="O186" s="86"/>
      <c r="P186" s="215">
        <f>O186*H186</f>
        <v>0</v>
      </c>
      <c r="Q186" s="215">
        <v>0</v>
      </c>
      <c r="R186" s="215">
        <f>Q186*H186</f>
        <v>0</v>
      </c>
      <c r="S186" s="215">
        <v>0</v>
      </c>
      <c r="T186" s="216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7" t="s">
        <v>129</v>
      </c>
      <c r="AT186" s="217" t="s">
        <v>124</v>
      </c>
      <c r="AU186" s="217" t="s">
        <v>85</v>
      </c>
      <c r="AY186" s="19" t="s">
        <v>122</v>
      </c>
      <c r="BE186" s="218">
        <f>IF(N186="základní",J186,0)</f>
        <v>0</v>
      </c>
      <c r="BF186" s="218">
        <f>IF(N186="snížená",J186,0)</f>
        <v>0</v>
      </c>
      <c r="BG186" s="218">
        <f>IF(N186="zákl. přenesená",J186,0)</f>
        <v>0</v>
      </c>
      <c r="BH186" s="218">
        <f>IF(N186="sníž. přenesená",J186,0)</f>
        <v>0</v>
      </c>
      <c r="BI186" s="218">
        <f>IF(N186="nulová",J186,0)</f>
        <v>0</v>
      </c>
      <c r="BJ186" s="19" t="s">
        <v>83</v>
      </c>
      <c r="BK186" s="218">
        <f>ROUND(I186*H186,2)</f>
        <v>0</v>
      </c>
      <c r="BL186" s="19" t="s">
        <v>129</v>
      </c>
      <c r="BM186" s="217" t="s">
        <v>276</v>
      </c>
    </row>
    <row r="187" s="2" customFormat="1">
      <c r="A187" s="40"/>
      <c r="B187" s="41"/>
      <c r="C187" s="42"/>
      <c r="D187" s="219" t="s">
        <v>131</v>
      </c>
      <c r="E187" s="42"/>
      <c r="F187" s="220" t="s">
        <v>277</v>
      </c>
      <c r="G187" s="42"/>
      <c r="H187" s="42"/>
      <c r="I187" s="221"/>
      <c r="J187" s="42"/>
      <c r="K187" s="42"/>
      <c r="L187" s="46"/>
      <c r="M187" s="222"/>
      <c r="N187" s="223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131</v>
      </c>
      <c r="AU187" s="19" t="s">
        <v>85</v>
      </c>
    </row>
    <row r="188" s="13" customFormat="1">
      <c r="A188" s="13"/>
      <c r="B188" s="224"/>
      <c r="C188" s="225"/>
      <c r="D188" s="226" t="s">
        <v>133</v>
      </c>
      <c r="E188" s="227" t="s">
        <v>19</v>
      </c>
      <c r="F188" s="228" t="s">
        <v>278</v>
      </c>
      <c r="G188" s="225"/>
      <c r="H188" s="227" t="s">
        <v>19</v>
      </c>
      <c r="I188" s="229"/>
      <c r="J188" s="225"/>
      <c r="K188" s="225"/>
      <c r="L188" s="230"/>
      <c r="M188" s="231"/>
      <c r="N188" s="232"/>
      <c r="O188" s="232"/>
      <c r="P188" s="232"/>
      <c r="Q188" s="232"/>
      <c r="R188" s="232"/>
      <c r="S188" s="232"/>
      <c r="T188" s="23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4" t="s">
        <v>133</v>
      </c>
      <c r="AU188" s="234" t="s">
        <v>85</v>
      </c>
      <c r="AV188" s="13" t="s">
        <v>83</v>
      </c>
      <c r="AW188" s="13" t="s">
        <v>37</v>
      </c>
      <c r="AX188" s="13" t="s">
        <v>75</v>
      </c>
      <c r="AY188" s="234" t="s">
        <v>122</v>
      </c>
    </row>
    <row r="189" s="14" customFormat="1">
      <c r="A189" s="14"/>
      <c r="B189" s="235"/>
      <c r="C189" s="236"/>
      <c r="D189" s="226" t="s">
        <v>133</v>
      </c>
      <c r="E189" s="237" t="s">
        <v>19</v>
      </c>
      <c r="F189" s="238" t="s">
        <v>279</v>
      </c>
      <c r="G189" s="236"/>
      <c r="H189" s="239">
        <v>1.8500000000000001</v>
      </c>
      <c r="I189" s="240"/>
      <c r="J189" s="236"/>
      <c r="K189" s="236"/>
      <c r="L189" s="241"/>
      <c r="M189" s="242"/>
      <c r="N189" s="243"/>
      <c r="O189" s="243"/>
      <c r="P189" s="243"/>
      <c r="Q189" s="243"/>
      <c r="R189" s="243"/>
      <c r="S189" s="243"/>
      <c r="T189" s="24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5" t="s">
        <v>133</v>
      </c>
      <c r="AU189" s="245" t="s">
        <v>85</v>
      </c>
      <c r="AV189" s="14" t="s">
        <v>85</v>
      </c>
      <c r="AW189" s="14" t="s">
        <v>37</v>
      </c>
      <c r="AX189" s="14" t="s">
        <v>75</v>
      </c>
      <c r="AY189" s="245" t="s">
        <v>122</v>
      </c>
    </row>
    <row r="190" s="16" customFormat="1">
      <c r="A190" s="16"/>
      <c r="B190" s="257"/>
      <c r="C190" s="258"/>
      <c r="D190" s="226" t="s">
        <v>133</v>
      </c>
      <c r="E190" s="259" t="s">
        <v>19</v>
      </c>
      <c r="F190" s="260" t="s">
        <v>180</v>
      </c>
      <c r="G190" s="258"/>
      <c r="H190" s="261">
        <v>1.8500000000000001</v>
      </c>
      <c r="I190" s="262"/>
      <c r="J190" s="258"/>
      <c r="K190" s="258"/>
      <c r="L190" s="263"/>
      <c r="M190" s="264"/>
      <c r="N190" s="265"/>
      <c r="O190" s="265"/>
      <c r="P190" s="265"/>
      <c r="Q190" s="265"/>
      <c r="R190" s="265"/>
      <c r="S190" s="265"/>
      <c r="T190" s="266"/>
      <c r="U190" s="16"/>
      <c r="V190" s="16"/>
      <c r="W190" s="16"/>
      <c r="X190" s="16"/>
      <c r="Y190" s="16"/>
      <c r="Z190" s="16"/>
      <c r="AA190" s="16"/>
      <c r="AB190" s="16"/>
      <c r="AC190" s="16"/>
      <c r="AD190" s="16"/>
      <c r="AE190" s="16"/>
      <c r="AT190" s="267" t="s">
        <v>133</v>
      </c>
      <c r="AU190" s="267" t="s">
        <v>85</v>
      </c>
      <c r="AV190" s="16" t="s">
        <v>129</v>
      </c>
      <c r="AW190" s="16" t="s">
        <v>37</v>
      </c>
      <c r="AX190" s="16" t="s">
        <v>83</v>
      </c>
      <c r="AY190" s="267" t="s">
        <v>122</v>
      </c>
    </row>
    <row r="191" s="2" customFormat="1" ht="21.75" customHeight="1">
      <c r="A191" s="40"/>
      <c r="B191" s="41"/>
      <c r="C191" s="206" t="s">
        <v>280</v>
      </c>
      <c r="D191" s="206" t="s">
        <v>124</v>
      </c>
      <c r="E191" s="207" t="s">
        <v>281</v>
      </c>
      <c r="F191" s="208" t="s">
        <v>282</v>
      </c>
      <c r="G191" s="209" t="s">
        <v>127</v>
      </c>
      <c r="H191" s="210">
        <v>692.5</v>
      </c>
      <c r="I191" s="211"/>
      <c r="J191" s="212">
        <f>ROUND(I191*H191,2)</f>
        <v>0</v>
      </c>
      <c r="K191" s="208" t="s">
        <v>128</v>
      </c>
      <c r="L191" s="46"/>
      <c r="M191" s="213" t="s">
        <v>19</v>
      </c>
      <c r="N191" s="214" t="s">
        <v>46</v>
      </c>
      <c r="O191" s="86"/>
      <c r="P191" s="215">
        <f>O191*H191</f>
        <v>0</v>
      </c>
      <c r="Q191" s="215">
        <v>0</v>
      </c>
      <c r="R191" s="215">
        <f>Q191*H191</f>
        <v>0</v>
      </c>
      <c r="S191" s="215">
        <v>0</v>
      </c>
      <c r="T191" s="216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17" t="s">
        <v>129</v>
      </c>
      <c r="AT191" s="217" t="s">
        <v>124</v>
      </c>
      <c r="AU191" s="217" t="s">
        <v>85</v>
      </c>
      <c r="AY191" s="19" t="s">
        <v>122</v>
      </c>
      <c r="BE191" s="218">
        <f>IF(N191="základní",J191,0)</f>
        <v>0</v>
      </c>
      <c r="BF191" s="218">
        <f>IF(N191="snížená",J191,0)</f>
        <v>0</v>
      </c>
      <c r="BG191" s="218">
        <f>IF(N191="zákl. přenesená",J191,0)</f>
        <v>0</v>
      </c>
      <c r="BH191" s="218">
        <f>IF(N191="sníž. přenesená",J191,0)</f>
        <v>0</v>
      </c>
      <c r="BI191" s="218">
        <f>IF(N191="nulová",J191,0)</f>
        <v>0</v>
      </c>
      <c r="BJ191" s="19" t="s">
        <v>83</v>
      </c>
      <c r="BK191" s="218">
        <f>ROUND(I191*H191,2)</f>
        <v>0</v>
      </c>
      <c r="BL191" s="19" t="s">
        <v>129</v>
      </c>
      <c r="BM191" s="217" t="s">
        <v>283</v>
      </c>
    </row>
    <row r="192" s="2" customFormat="1">
      <c r="A192" s="40"/>
      <c r="B192" s="41"/>
      <c r="C192" s="42"/>
      <c r="D192" s="219" t="s">
        <v>131</v>
      </c>
      <c r="E192" s="42"/>
      <c r="F192" s="220" t="s">
        <v>284</v>
      </c>
      <c r="G192" s="42"/>
      <c r="H192" s="42"/>
      <c r="I192" s="221"/>
      <c r="J192" s="42"/>
      <c r="K192" s="42"/>
      <c r="L192" s="46"/>
      <c r="M192" s="222"/>
      <c r="N192" s="223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131</v>
      </c>
      <c r="AU192" s="19" t="s">
        <v>85</v>
      </c>
    </row>
    <row r="193" s="13" customFormat="1">
      <c r="A193" s="13"/>
      <c r="B193" s="224"/>
      <c r="C193" s="225"/>
      <c r="D193" s="226" t="s">
        <v>133</v>
      </c>
      <c r="E193" s="227" t="s">
        <v>19</v>
      </c>
      <c r="F193" s="228" t="s">
        <v>134</v>
      </c>
      <c r="G193" s="225"/>
      <c r="H193" s="227" t="s">
        <v>19</v>
      </c>
      <c r="I193" s="229"/>
      <c r="J193" s="225"/>
      <c r="K193" s="225"/>
      <c r="L193" s="230"/>
      <c r="M193" s="231"/>
      <c r="N193" s="232"/>
      <c r="O193" s="232"/>
      <c r="P193" s="232"/>
      <c r="Q193" s="232"/>
      <c r="R193" s="232"/>
      <c r="S193" s="232"/>
      <c r="T193" s="23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4" t="s">
        <v>133</v>
      </c>
      <c r="AU193" s="234" t="s">
        <v>85</v>
      </c>
      <c r="AV193" s="13" t="s">
        <v>83</v>
      </c>
      <c r="AW193" s="13" t="s">
        <v>37</v>
      </c>
      <c r="AX193" s="13" t="s">
        <v>75</v>
      </c>
      <c r="AY193" s="234" t="s">
        <v>122</v>
      </c>
    </row>
    <row r="194" s="13" customFormat="1">
      <c r="A194" s="13"/>
      <c r="B194" s="224"/>
      <c r="C194" s="225"/>
      <c r="D194" s="226" t="s">
        <v>133</v>
      </c>
      <c r="E194" s="227" t="s">
        <v>19</v>
      </c>
      <c r="F194" s="228" t="s">
        <v>285</v>
      </c>
      <c r="G194" s="225"/>
      <c r="H194" s="227" t="s">
        <v>19</v>
      </c>
      <c r="I194" s="229"/>
      <c r="J194" s="225"/>
      <c r="K194" s="225"/>
      <c r="L194" s="230"/>
      <c r="M194" s="231"/>
      <c r="N194" s="232"/>
      <c r="O194" s="232"/>
      <c r="P194" s="232"/>
      <c r="Q194" s="232"/>
      <c r="R194" s="232"/>
      <c r="S194" s="232"/>
      <c r="T194" s="23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4" t="s">
        <v>133</v>
      </c>
      <c r="AU194" s="234" t="s">
        <v>85</v>
      </c>
      <c r="AV194" s="13" t="s">
        <v>83</v>
      </c>
      <c r="AW194" s="13" t="s">
        <v>37</v>
      </c>
      <c r="AX194" s="13" t="s">
        <v>75</v>
      </c>
      <c r="AY194" s="234" t="s">
        <v>122</v>
      </c>
    </row>
    <row r="195" s="14" customFormat="1">
      <c r="A195" s="14"/>
      <c r="B195" s="235"/>
      <c r="C195" s="236"/>
      <c r="D195" s="226" t="s">
        <v>133</v>
      </c>
      <c r="E195" s="237" t="s">
        <v>19</v>
      </c>
      <c r="F195" s="238" t="s">
        <v>286</v>
      </c>
      <c r="G195" s="236"/>
      <c r="H195" s="239">
        <v>22</v>
      </c>
      <c r="I195" s="240"/>
      <c r="J195" s="236"/>
      <c r="K195" s="236"/>
      <c r="L195" s="241"/>
      <c r="M195" s="242"/>
      <c r="N195" s="243"/>
      <c r="O195" s="243"/>
      <c r="P195" s="243"/>
      <c r="Q195" s="243"/>
      <c r="R195" s="243"/>
      <c r="S195" s="243"/>
      <c r="T195" s="24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5" t="s">
        <v>133</v>
      </c>
      <c r="AU195" s="245" t="s">
        <v>85</v>
      </c>
      <c r="AV195" s="14" t="s">
        <v>85</v>
      </c>
      <c r="AW195" s="14" t="s">
        <v>37</v>
      </c>
      <c r="AX195" s="14" t="s">
        <v>75</v>
      </c>
      <c r="AY195" s="245" t="s">
        <v>122</v>
      </c>
    </row>
    <row r="196" s="14" customFormat="1">
      <c r="A196" s="14"/>
      <c r="B196" s="235"/>
      <c r="C196" s="236"/>
      <c r="D196" s="226" t="s">
        <v>133</v>
      </c>
      <c r="E196" s="237" t="s">
        <v>19</v>
      </c>
      <c r="F196" s="238" t="s">
        <v>287</v>
      </c>
      <c r="G196" s="236"/>
      <c r="H196" s="239">
        <v>424</v>
      </c>
      <c r="I196" s="240"/>
      <c r="J196" s="236"/>
      <c r="K196" s="236"/>
      <c r="L196" s="241"/>
      <c r="M196" s="242"/>
      <c r="N196" s="243"/>
      <c r="O196" s="243"/>
      <c r="P196" s="243"/>
      <c r="Q196" s="243"/>
      <c r="R196" s="243"/>
      <c r="S196" s="243"/>
      <c r="T196" s="24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5" t="s">
        <v>133</v>
      </c>
      <c r="AU196" s="245" t="s">
        <v>85</v>
      </c>
      <c r="AV196" s="14" t="s">
        <v>85</v>
      </c>
      <c r="AW196" s="14" t="s">
        <v>37</v>
      </c>
      <c r="AX196" s="14" t="s">
        <v>75</v>
      </c>
      <c r="AY196" s="245" t="s">
        <v>122</v>
      </c>
    </row>
    <row r="197" s="14" customFormat="1">
      <c r="A197" s="14"/>
      <c r="B197" s="235"/>
      <c r="C197" s="236"/>
      <c r="D197" s="226" t="s">
        <v>133</v>
      </c>
      <c r="E197" s="237" t="s">
        <v>19</v>
      </c>
      <c r="F197" s="238" t="s">
        <v>288</v>
      </c>
      <c r="G197" s="236"/>
      <c r="H197" s="239">
        <v>178</v>
      </c>
      <c r="I197" s="240"/>
      <c r="J197" s="236"/>
      <c r="K197" s="236"/>
      <c r="L197" s="241"/>
      <c r="M197" s="242"/>
      <c r="N197" s="243"/>
      <c r="O197" s="243"/>
      <c r="P197" s="243"/>
      <c r="Q197" s="243"/>
      <c r="R197" s="243"/>
      <c r="S197" s="243"/>
      <c r="T197" s="24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45" t="s">
        <v>133</v>
      </c>
      <c r="AU197" s="245" t="s">
        <v>85</v>
      </c>
      <c r="AV197" s="14" t="s">
        <v>85</v>
      </c>
      <c r="AW197" s="14" t="s">
        <v>37</v>
      </c>
      <c r="AX197" s="14" t="s">
        <v>75</v>
      </c>
      <c r="AY197" s="245" t="s">
        <v>122</v>
      </c>
    </row>
    <row r="198" s="15" customFormat="1">
      <c r="A198" s="15"/>
      <c r="B198" s="246"/>
      <c r="C198" s="247"/>
      <c r="D198" s="226" t="s">
        <v>133</v>
      </c>
      <c r="E198" s="248" t="s">
        <v>19</v>
      </c>
      <c r="F198" s="249" t="s">
        <v>175</v>
      </c>
      <c r="G198" s="247"/>
      <c r="H198" s="250">
        <v>624</v>
      </c>
      <c r="I198" s="251"/>
      <c r="J198" s="247"/>
      <c r="K198" s="247"/>
      <c r="L198" s="252"/>
      <c r="M198" s="253"/>
      <c r="N198" s="254"/>
      <c r="O198" s="254"/>
      <c r="P198" s="254"/>
      <c r="Q198" s="254"/>
      <c r="R198" s="254"/>
      <c r="S198" s="254"/>
      <c r="T198" s="255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56" t="s">
        <v>133</v>
      </c>
      <c r="AU198" s="256" t="s">
        <v>85</v>
      </c>
      <c r="AV198" s="15" t="s">
        <v>141</v>
      </c>
      <c r="AW198" s="15" t="s">
        <v>37</v>
      </c>
      <c r="AX198" s="15" t="s">
        <v>75</v>
      </c>
      <c r="AY198" s="256" t="s">
        <v>122</v>
      </c>
    </row>
    <row r="199" s="13" customFormat="1">
      <c r="A199" s="13"/>
      <c r="B199" s="224"/>
      <c r="C199" s="225"/>
      <c r="D199" s="226" t="s">
        <v>133</v>
      </c>
      <c r="E199" s="227" t="s">
        <v>19</v>
      </c>
      <c r="F199" s="228" t="s">
        <v>289</v>
      </c>
      <c r="G199" s="225"/>
      <c r="H199" s="227" t="s">
        <v>19</v>
      </c>
      <c r="I199" s="229"/>
      <c r="J199" s="225"/>
      <c r="K199" s="225"/>
      <c r="L199" s="230"/>
      <c r="M199" s="231"/>
      <c r="N199" s="232"/>
      <c r="O199" s="232"/>
      <c r="P199" s="232"/>
      <c r="Q199" s="232"/>
      <c r="R199" s="232"/>
      <c r="S199" s="232"/>
      <c r="T199" s="23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4" t="s">
        <v>133</v>
      </c>
      <c r="AU199" s="234" t="s">
        <v>85</v>
      </c>
      <c r="AV199" s="13" t="s">
        <v>83</v>
      </c>
      <c r="AW199" s="13" t="s">
        <v>37</v>
      </c>
      <c r="AX199" s="13" t="s">
        <v>75</v>
      </c>
      <c r="AY199" s="234" t="s">
        <v>122</v>
      </c>
    </row>
    <row r="200" s="14" customFormat="1">
      <c r="A200" s="14"/>
      <c r="B200" s="235"/>
      <c r="C200" s="236"/>
      <c r="D200" s="226" t="s">
        <v>133</v>
      </c>
      <c r="E200" s="237" t="s">
        <v>19</v>
      </c>
      <c r="F200" s="238" t="s">
        <v>262</v>
      </c>
      <c r="G200" s="236"/>
      <c r="H200" s="239">
        <v>68.5</v>
      </c>
      <c r="I200" s="240"/>
      <c r="J200" s="236"/>
      <c r="K200" s="236"/>
      <c r="L200" s="241"/>
      <c r="M200" s="242"/>
      <c r="N200" s="243"/>
      <c r="O200" s="243"/>
      <c r="P200" s="243"/>
      <c r="Q200" s="243"/>
      <c r="R200" s="243"/>
      <c r="S200" s="243"/>
      <c r="T200" s="24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5" t="s">
        <v>133</v>
      </c>
      <c r="AU200" s="245" t="s">
        <v>85</v>
      </c>
      <c r="AV200" s="14" t="s">
        <v>85</v>
      </c>
      <c r="AW200" s="14" t="s">
        <v>37</v>
      </c>
      <c r="AX200" s="14" t="s">
        <v>75</v>
      </c>
      <c r="AY200" s="245" t="s">
        <v>122</v>
      </c>
    </row>
    <row r="201" s="15" customFormat="1">
      <c r="A201" s="15"/>
      <c r="B201" s="246"/>
      <c r="C201" s="247"/>
      <c r="D201" s="226" t="s">
        <v>133</v>
      </c>
      <c r="E201" s="248" t="s">
        <v>19</v>
      </c>
      <c r="F201" s="249" t="s">
        <v>175</v>
      </c>
      <c r="G201" s="247"/>
      <c r="H201" s="250">
        <v>68.5</v>
      </c>
      <c r="I201" s="251"/>
      <c r="J201" s="247"/>
      <c r="K201" s="247"/>
      <c r="L201" s="252"/>
      <c r="M201" s="253"/>
      <c r="N201" s="254"/>
      <c r="O201" s="254"/>
      <c r="P201" s="254"/>
      <c r="Q201" s="254"/>
      <c r="R201" s="254"/>
      <c r="S201" s="254"/>
      <c r="T201" s="255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56" t="s">
        <v>133</v>
      </c>
      <c r="AU201" s="256" t="s">
        <v>85</v>
      </c>
      <c r="AV201" s="15" t="s">
        <v>141</v>
      </c>
      <c r="AW201" s="15" t="s">
        <v>37</v>
      </c>
      <c r="AX201" s="15" t="s">
        <v>75</v>
      </c>
      <c r="AY201" s="256" t="s">
        <v>122</v>
      </c>
    </row>
    <row r="202" s="16" customFormat="1">
      <c r="A202" s="16"/>
      <c r="B202" s="257"/>
      <c r="C202" s="258"/>
      <c r="D202" s="226" t="s">
        <v>133</v>
      </c>
      <c r="E202" s="259" t="s">
        <v>19</v>
      </c>
      <c r="F202" s="260" t="s">
        <v>180</v>
      </c>
      <c r="G202" s="258"/>
      <c r="H202" s="261">
        <v>692.5</v>
      </c>
      <c r="I202" s="262"/>
      <c r="J202" s="258"/>
      <c r="K202" s="258"/>
      <c r="L202" s="263"/>
      <c r="M202" s="264"/>
      <c r="N202" s="265"/>
      <c r="O202" s="265"/>
      <c r="P202" s="265"/>
      <c r="Q202" s="265"/>
      <c r="R202" s="265"/>
      <c r="S202" s="265"/>
      <c r="T202" s="266"/>
      <c r="U202" s="16"/>
      <c r="V202" s="16"/>
      <c r="W202" s="16"/>
      <c r="X202" s="16"/>
      <c r="Y202" s="16"/>
      <c r="Z202" s="16"/>
      <c r="AA202" s="16"/>
      <c r="AB202" s="16"/>
      <c r="AC202" s="16"/>
      <c r="AD202" s="16"/>
      <c r="AE202" s="16"/>
      <c r="AT202" s="267" t="s">
        <v>133</v>
      </c>
      <c r="AU202" s="267" t="s">
        <v>85</v>
      </c>
      <c r="AV202" s="16" t="s">
        <v>129</v>
      </c>
      <c r="AW202" s="16" t="s">
        <v>37</v>
      </c>
      <c r="AX202" s="16" t="s">
        <v>83</v>
      </c>
      <c r="AY202" s="267" t="s">
        <v>122</v>
      </c>
    </row>
    <row r="203" s="2" customFormat="1" ht="21.75" customHeight="1">
      <c r="A203" s="40"/>
      <c r="B203" s="41"/>
      <c r="C203" s="206" t="s">
        <v>290</v>
      </c>
      <c r="D203" s="206" t="s">
        <v>124</v>
      </c>
      <c r="E203" s="207" t="s">
        <v>291</v>
      </c>
      <c r="F203" s="208" t="s">
        <v>292</v>
      </c>
      <c r="G203" s="209" t="s">
        <v>127</v>
      </c>
      <c r="H203" s="210">
        <v>659.5</v>
      </c>
      <c r="I203" s="211"/>
      <c r="J203" s="212">
        <f>ROUND(I203*H203,2)</f>
        <v>0</v>
      </c>
      <c r="K203" s="208" t="s">
        <v>128</v>
      </c>
      <c r="L203" s="46"/>
      <c r="M203" s="213" t="s">
        <v>19</v>
      </c>
      <c r="N203" s="214" t="s">
        <v>46</v>
      </c>
      <c r="O203" s="86"/>
      <c r="P203" s="215">
        <f>O203*H203</f>
        <v>0</v>
      </c>
      <c r="Q203" s="215">
        <v>0</v>
      </c>
      <c r="R203" s="215">
        <f>Q203*H203</f>
        <v>0</v>
      </c>
      <c r="S203" s="215">
        <v>0</v>
      </c>
      <c r="T203" s="216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17" t="s">
        <v>129</v>
      </c>
      <c r="AT203" s="217" t="s">
        <v>124</v>
      </c>
      <c r="AU203" s="217" t="s">
        <v>85</v>
      </c>
      <c r="AY203" s="19" t="s">
        <v>122</v>
      </c>
      <c r="BE203" s="218">
        <f>IF(N203="základní",J203,0)</f>
        <v>0</v>
      </c>
      <c r="BF203" s="218">
        <f>IF(N203="snížená",J203,0)</f>
        <v>0</v>
      </c>
      <c r="BG203" s="218">
        <f>IF(N203="zákl. přenesená",J203,0)</f>
        <v>0</v>
      </c>
      <c r="BH203" s="218">
        <f>IF(N203="sníž. přenesená",J203,0)</f>
        <v>0</v>
      </c>
      <c r="BI203" s="218">
        <f>IF(N203="nulová",J203,0)</f>
        <v>0</v>
      </c>
      <c r="BJ203" s="19" t="s">
        <v>83</v>
      </c>
      <c r="BK203" s="218">
        <f>ROUND(I203*H203,2)</f>
        <v>0</v>
      </c>
      <c r="BL203" s="19" t="s">
        <v>129</v>
      </c>
      <c r="BM203" s="217" t="s">
        <v>293</v>
      </c>
    </row>
    <row r="204" s="2" customFormat="1">
      <c r="A204" s="40"/>
      <c r="B204" s="41"/>
      <c r="C204" s="42"/>
      <c r="D204" s="219" t="s">
        <v>131</v>
      </c>
      <c r="E204" s="42"/>
      <c r="F204" s="220" t="s">
        <v>294</v>
      </c>
      <c r="G204" s="42"/>
      <c r="H204" s="42"/>
      <c r="I204" s="221"/>
      <c r="J204" s="42"/>
      <c r="K204" s="42"/>
      <c r="L204" s="46"/>
      <c r="M204" s="222"/>
      <c r="N204" s="223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131</v>
      </c>
      <c r="AU204" s="19" t="s">
        <v>85</v>
      </c>
    </row>
    <row r="205" s="13" customFormat="1">
      <c r="A205" s="13"/>
      <c r="B205" s="224"/>
      <c r="C205" s="225"/>
      <c r="D205" s="226" t="s">
        <v>133</v>
      </c>
      <c r="E205" s="227" t="s">
        <v>19</v>
      </c>
      <c r="F205" s="228" t="s">
        <v>134</v>
      </c>
      <c r="G205" s="225"/>
      <c r="H205" s="227" t="s">
        <v>19</v>
      </c>
      <c r="I205" s="229"/>
      <c r="J205" s="225"/>
      <c r="K205" s="225"/>
      <c r="L205" s="230"/>
      <c r="M205" s="231"/>
      <c r="N205" s="232"/>
      <c r="O205" s="232"/>
      <c r="P205" s="232"/>
      <c r="Q205" s="232"/>
      <c r="R205" s="232"/>
      <c r="S205" s="232"/>
      <c r="T205" s="23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4" t="s">
        <v>133</v>
      </c>
      <c r="AU205" s="234" t="s">
        <v>85</v>
      </c>
      <c r="AV205" s="13" t="s">
        <v>83</v>
      </c>
      <c r="AW205" s="13" t="s">
        <v>37</v>
      </c>
      <c r="AX205" s="13" t="s">
        <v>75</v>
      </c>
      <c r="AY205" s="234" t="s">
        <v>122</v>
      </c>
    </row>
    <row r="206" s="13" customFormat="1">
      <c r="A206" s="13"/>
      <c r="B206" s="224"/>
      <c r="C206" s="225"/>
      <c r="D206" s="226" t="s">
        <v>133</v>
      </c>
      <c r="E206" s="227" t="s">
        <v>19</v>
      </c>
      <c r="F206" s="228" t="s">
        <v>285</v>
      </c>
      <c r="G206" s="225"/>
      <c r="H206" s="227" t="s">
        <v>19</v>
      </c>
      <c r="I206" s="229"/>
      <c r="J206" s="225"/>
      <c r="K206" s="225"/>
      <c r="L206" s="230"/>
      <c r="M206" s="231"/>
      <c r="N206" s="232"/>
      <c r="O206" s="232"/>
      <c r="P206" s="232"/>
      <c r="Q206" s="232"/>
      <c r="R206" s="232"/>
      <c r="S206" s="232"/>
      <c r="T206" s="23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4" t="s">
        <v>133</v>
      </c>
      <c r="AU206" s="234" t="s">
        <v>85</v>
      </c>
      <c r="AV206" s="13" t="s">
        <v>83</v>
      </c>
      <c r="AW206" s="13" t="s">
        <v>37</v>
      </c>
      <c r="AX206" s="13" t="s">
        <v>75</v>
      </c>
      <c r="AY206" s="234" t="s">
        <v>122</v>
      </c>
    </row>
    <row r="207" s="14" customFormat="1">
      <c r="A207" s="14"/>
      <c r="B207" s="235"/>
      <c r="C207" s="236"/>
      <c r="D207" s="226" t="s">
        <v>133</v>
      </c>
      <c r="E207" s="237" t="s">
        <v>19</v>
      </c>
      <c r="F207" s="238" t="s">
        <v>295</v>
      </c>
      <c r="G207" s="236"/>
      <c r="H207" s="239">
        <v>57.5</v>
      </c>
      <c r="I207" s="240"/>
      <c r="J207" s="236"/>
      <c r="K207" s="236"/>
      <c r="L207" s="241"/>
      <c r="M207" s="242"/>
      <c r="N207" s="243"/>
      <c r="O207" s="243"/>
      <c r="P207" s="243"/>
      <c r="Q207" s="243"/>
      <c r="R207" s="243"/>
      <c r="S207" s="243"/>
      <c r="T207" s="24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5" t="s">
        <v>133</v>
      </c>
      <c r="AU207" s="245" t="s">
        <v>85</v>
      </c>
      <c r="AV207" s="14" t="s">
        <v>85</v>
      </c>
      <c r="AW207" s="14" t="s">
        <v>37</v>
      </c>
      <c r="AX207" s="14" t="s">
        <v>75</v>
      </c>
      <c r="AY207" s="245" t="s">
        <v>122</v>
      </c>
    </row>
    <row r="208" s="15" customFormat="1">
      <c r="A208" s="15"/>
      <c r="B208" s="246"/>
      <c r="C208" s="247"/>
      <c r="D208" s="226" t="s">
        <v>133</v>
      </c>
      <c r="E208" s="248" t="s">
        <v>19</v>
      </c>
      <c r="F208" s="249" t="s">
        <v>175</v>
      </c>
      <c r="G208" s="247"/>
      <c r="H208" s="250">
        <v>57.5</v>
      </c>
      <c r="I208" s="251"/>
      <c r="J208" s="247"/>
      <c r="K208" s="247"/>
      <c r="L208" s="252"/>
      <c r="M208" s="253"/>
      <c r="N208" s="254"/>
      <c r="O208" s="254"/>
      <c r="P208" s="254"/>
      <c r="Q208" s="254"/>
      <c r="R208" s="254"/>
      <c r="S208" s="254"/>
      <c r="T208" s="255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56" t="s">
        <v>133</v>
      </c>
      <c r="AU208" s="256" t="s">
        <v>85</v>
      </c>
      <c r="AV208" s="15" t="s">
        <v>141</v>
      </c>
      <c r="AW208" s="15" t="s">
        <v>37</v>
      </c>
      <c r="AX208" s="15" t="s">
        <v>75</v>
      </c>
      <c r="AY208" s="256" t="s">
        <v>122</v>
      </c>
    </row>
    <row r="209" s="13" customFormat="1">
      <c r="A209" s="13"/>
      <c r="B209" s="224"/>
      <c r="C209" s="225"/>
      <c r="D209" s="226" t="s">
        <v>133</v>
      </c>
      <c r="E209" s="227" t="s">
        <v>19</v>
      </c>
      <c r="F209" s="228" t="s">
        <v>289</v>
      </c>
      <c r="G209" s="225"/>
      <c r="H209" s="227" t="s">
        <v>19</v>
      </c>
      <c r="I209" s="229"/>
      <c r="J209" s="225"/>
      <c r="K209" s="225"/>
      <c r="L209" s="230"/>
      <c r="M209" s="231"/>
      <c r="N209" s="232"/>
      <c r="O209" s="232"/>
      <c r="P209" s="232"/>
      <c r="Q209" s="232"/>
      <c r="R209" s="232"/>
      <c r="S209" s="232"/>
      <c r="T209" s="23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4" t="s">
        <v>133</v>
      </c>
      <c r="AU209" s="234" t="s">
        <v>85</v>
      </c>
      <c r="AV209" s="13" t="s">
        <v>83</v>
      </c>
      <c r="AW209" s="13" t="s">
        <v>37</v>
      </c>
      <c r="AX209" s="13" t="s">
        <v>75</v>
      </c>
      <c r="AY209" s="234" t="s">
        <v>122</v>
      </c>
    </row>
    <row r="210" s="14" customFormat="1">
      <c r="A210" s="14"/>
      <c r="B210" s="235"/>
      <c r="C210" s="236"/>
      <c r="D210" s="226" t="s">
        <v>133</v>
      </c>
      <c r="E210" s="237" t="s">
        <v>19</v>
      </c>
      <c r="F210" s="238" t="s">
        <v>287</v>
      </c>
      <c r="G210" s="236"/>
      <c r="H210" s="239">
        <v>424</v>
      </c>
      <c r="I210" s="240"/>
      <c r="J210" s="236"/>
      <c r="K210" s="236"/>
      <c r="L210" s="241"/>
      <c r="M210" s="242"/>
      <c r="N210" s="243"/>
      <c r="O210" s="243"/>
      <c r="P210" s="243"/>
      <c r="Q210" s="243"/>
      <c r="R210" s="243"/>
      <c r="S210" s="243"/>
      <c r="T210" s="24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5" t="s">
        <v>133</v>
      </c>
      <c r="AU210" s="245" t="s">
        <v>85</v>
      </c>
      <c r="AV210" s="14" t="s">
        <v>85</v>
      </c>
      <c r="AW210" s="14" t="s">
        <v>37</v>
      </c>
      <c r="AX210" s="14" t="s">
        <v>75</v>
      </c>
      <c r="AY210" s="245" t="s">
        <v>122</v>
      </c>
    </row>
    <row r="211" s="14" customFormat="1">
      <c r="A211" s="14"/>
      <c r="B211" s="235"/>
      <c r="C211" s="236"/>
      <c r="D211" s="226" t="s">
        <v>133</v>
      </c>
      <c r="E211" s="237" t="s">
        <v>19</v>
      </c>
      <c r="F211" s="238" t="s">
        <v>288</v>
      </c>
      <c r="G211" s="236"/>
      <c r="H211" s="239">
        <v>178</v>
      </c>
      <c r="I211" s="240"/>
      <c r="J211" s="236"/>
      <c r="K211" s="236"/>
      <c r="L211" s="241"/>
      <c r="M211" s="242"/>
      <c r="N211" s="243"/>
      <c r="O211" s="243"/>
      <c r="P211" s="243"/>
      <c r="Q211" s="243"/>
      <c r="R211" s="243"/>
      <c r="S211" s="243"/>
      <c r="T211" s="24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5" t="s">
        <v>133</v>
      </c>
      <c r="AU211" s="245" t="s">
        <v>85</v>
      </c>
      <c r="AV211" s="14" t="s">
        <v>85</v>
      </c>
      <c r="AW211" s="14" t="s">
        <v>37</v>
      </c>
      <c r="AX211" s="14" t="s">
        <v>75</v>
      </c>
      <c r="AY211" s="245" t="s">
        <v>122</v>
      </c>
    </row>
    <row r="212" s="15" customFormat="1">
      <c r="A212" s="15"/>
      <c r="B212" s="246"/>
      <c r="C212" s="247"/>
      <c r="D212" s="226" t="s">
        <v>133</v>
      </c>
      <c r="E212" s="248" t="s">
        <v>19</v>
      </c>
      <c r="F212" s="249" t="s">
        <v>175</v>
      </c>
      <c r="G212" s="247"/>
      <c r="H212" s="250">
        <v>602</v>
      </c>
      <c r="I212" s="251"/>
      <c r="J212" s="247"/>
      <c r="K212" s="247"/>
      <c r="L212" s="252"/>
      <c r="M212" s="253"/>
      <c r="N212" s="254"/>
      <c r="O212" s="254"/>
      <c r="P212" s="254"/>
      <c r="Q212" s="254"/>
      <c r="R212" s="254"/>
      <c r="S212" s="254"/>
      <c r="T212" s="255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56" t="s">
        <v>133</v>
      </c>
      <c r="AU212" s="256" t="s">
        <v>85</v>
      </c>
      <c r="AV212" s="15" t="s">
        <v>141</v>
      </c>
      <c r="AW212" s="15" t="s">
        <v>37</v>
      </c>
      <c r="AX212" s="15" t="s">
        <v>75</v>
      </c>
      <c r="AY212" s="256" t="s">
        <v>122</v>
      </c>
    </row>
    <row r="213" s="16" customFormat="1">
      <c r="A213" s="16"/>
      <c r="B213" s="257"/>
      <c r="C213" s="258"/>
      <c r="D213" s="226" t="s">
        <v>133</v>
      </c>
      <c r="E213" s="259" t="s">
        <v>19</v>
      </c>
      <c r="F213" s="260" t="s">
        <v>180</v>
      </c>
      <c r="G213" s="258"/>
      <c r="H213" s="261">
        <v>659.5</v>
      </c>
      <c r="I213" s="262"/>
      <c r="J213" s="258"/>
      <c r="K213" s="258"/>
      <c r="L213" s="263"/>
      <c r="M213" s="264"/>
      <c r="N213" s="265"/>
      <c r="O213" s="265"/>
      <c r="P213" s="265"/>
      <c r="Q213" s="265"/>
      <c r="R213" s="265"/>
      <c r="S213" s="265"/>
      <c r="T213" s="266"/>
      <c r="U213" s="16"/>
      <c r="V213" s="16"/>
      <c r="W213" s="16"/>
      <c r="X213" s="16"/>
      <c r="Y213" s="16"/>
      <c r="Z213" s="16"/>
      <c r="AA213" s="16"/>
      <c r="AB213" s="16"/>
      <c r="AC213" s="16"/>
      <c r="AD213" s="16"/>
      <c r="AE213" s="16"/>
      <c r="AT213" s="267" t="s">
        <v>133</v>
      </c>
      <c r="AU213" s="267" t="s">
        <v>85</v>
      </c>
      <c r="AV213" s="16" t="s">
        <v>129</v>
      </c>
      <c r="AW213" s="16" t="s">
        <v>37</v>
      </c>
      <c r="AX213" s="16" t="s">
        <v>83</v>
      </c>
      <c r="AY213" s="267" t="s">
        <v>122</v>
      </c>
    </row>
    <row r="214" s="2" customFormat="1" ht="16.5" customHeight="1">
      <c r="A214" s="40"/>
      <c r="B214" s="41"/>
      <c r="C214" s="206" t="s">
        <v>296</v>
      </c>
      <c r="D214" s="206" t="s">
        <v>124</v>
      </c>
      <c r="E214" s="207" t="s">
        <v>297</v>
      </c>
      <c r="F214" s="208" t="s">
        <v>298</v>
      </c>
      <c r="G214" s="209" t="s">
        <v>127</v>
      </c>
      <c r="H214" s="210">
        <v>191</v>
      </c>
      <c r="I214" s="211"/>
      <c r="J214" s="212">
        <f>ROUND(I214*H214,2)</f>
        <v>0</v>
      </c>
      <c r="K214" s="208" t="s">
        <v>128</v>
      </c>
      <c r="L214" s="46"/>
      <c r="M214" s="213" t="s">
        <v>19</v>
      </c>
      <c r="N214" s="214" t="s">
        <v>46</v>
      </c>
      <c r="O214" s="86"/>
      <c r="P214" s="215">
        <f>O214*H214</f>
        <v>0</v>
      </c>
      <c r="Q214" s="215">
        <v>0.00060999999999999997</v>
      </c>
      <c r="R214" s="215">
        <f>Q214*H214</f>
        <v>0.11650999999999999</v>
      </c>
      <c r="S214" s="215">
        <v>0</v>
      </c>
      <c r="T214" s="216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7" t="s">
        <v>129</v>
      </c>
      <c r="AT214" s="217" t="s">
        <v>124</v>
      </c>
      <c r="AU214" s="217" t="s">
        <v>85</v>
      </c>
      <c r="AY214" s="19" t="s">
        <v>122</v>
      </c>
      <c r="BE214" s="218">
        <f>IF(N214="základní",J214,0)</f>
        <v>0</v>
      </c>
      <c r="BF214" s="218">
        <f>IF(N214="snížená",J214,0)</f>
        <v>0</v>
      </c>
      <c r="BG214" s="218">
        <f>IF(N214="zákl. přenesená",J214,0)</f>
        <v>0</v>
      </c>
      <c r="BH214" s="218">
        <f>IF(N214="sníž. přenesená",J214,0)</f>
        <v>0</v>
      </c>
      <c r="BI214" s="218">
        <f>IF(N214="nulová",J214,0)</f>
        <v>0</v>
      </c>
      <c r="BJ214" s="19" t="s">
        <v>83</v>
      </c>
      <c r="BK214" s="218">
        <f>ROUND(I214*H214,2)</f>
        <v>0</v>
      </c>
      <c r="BL214" s="19" t="s">
        <v>129</v>
      </c>
      <c r="BM214" s="217" t="s">
        <v>299</v>
      </c>
    </row>
    <row r="215" s="2" customFormat="1">
      <c r="A215" s="40"/>
      <c r="B215" s="41"/>
      <c r="C215" s="42"/>
      <c r="D215" s="219" t="s">
        <v>131</v>
      </c>
      <c r="E215" s="42"/>
      <c r="F215" s="220" t="s">
        <v>300</v>
      </c>
      <c r="G215" s="42"/>
      <c r="H215" s="42"/>
      <c r="I215" s="221"/>
      <c r="J215" s="42"/>
      <c r="K215" s="42"/>
      <c r="L215" s="46"/>
      <c r="M215" s="222"/>
      <c r="N215" s="223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131</v>
      </c>
      <c r="AU215" s="19" t="s">
        <v>85</v>
      </c>
    </row>
    <row r="216" s="13" customFormat="1">
      <c r="A216" s="13"/>
      <c r="B216" s="224"/>
      <c r="C216" s="225"/>
      <c r="D216" s="226" t="s">
        <v>133</v>
      </c>
      <c r="E216" s="227" t="s">
        <v>19</v>
      </c>
      <c r="F216" s="228" t="s">
        <v>134</v>
      </c>
      <c r="G216" s="225"/>
      <c r="H216" s="227" t="s">
        <v>19</v>
      </c>
      <c r="I216" s="229"/>
      <c r="J216" s="225"/>
      <c r="K216" s="225"/>
      <c r="L216" s="230"/>
      <c r="M216" s="231"/>
      <c r="N216" s="232"/>
      <c r="O216" s="232"/>
      <c r="P216" s="232"/>
      <c r="Q216" s="232"/>
      <c r="R216" s="232"/>
      <c r="S216" s="232"/>
      <c r="T216" s="23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4" t="s">
        <v>133</v>
      </c>
      <c r="AU216" s="234" t="s">
        <v>85</v>
      </c>
      <c r="AV216" s="13" t="s">
        <v>83</v>
      </c>
      <c r="AW216" s="13" t="s">
        <v>37</v>
      </c>
      <c r="AX216" s="13" t="s">
        <v>75</v>
      </c>
      <c r="AY216" s="234" t="s">
        <v>122</v>
      </c>
    </row>
    <row r="217" s="14" customFormat="1">
      <c r="A217" s="14"/>
      <c r="B217" s="235"/>
      <c r="C217" s="236"/>
      <c r="D217" s="226" t="s">
        <v>133</v>
      </c>
      <c r="E217" s="237" t="s">
        <v>19</v>
      </c>
      <c r="F217" s="238" t="s">
        <v>301</v>
      </c>
      <c r="G217" s="236"/>
      <c r="H217" s="239">
        <v>191</v>
      </c>
      <c r="I217" s="240"/>
      <c r="J217" s="236"/>
      <c r="K217" s="236"/>
      <c r="L217" s="241"/>
      <c r="M217" s="242"/>
      <c r="N217" s="243"/>
      <c r="O217" s="243"/>
      <c r="P217" s="243"/>
      <c r="Q217" s="243"/>
      <c r="R217" s="243"/>
      <c r="S217" s="243"/>
      <c r="T217" s="24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5" t="s">
        <v>133</v>
      </c>
      <c r="AU217" s="245" t="s">
        <v>85</v>
      </c>
      <c r="AV217" s="14" t="s">
        <v>85</v>
      </c>
      <c r="AW217" s="14" t="s">
        <v>37</v>
      </c>
      <c r="AX217" s="14" t="s">
        <v>83</v>
      </c>
      <c r="AY217" s="245" t="s">
        <v>122</v>
      </c>
    </row>
    <row r="218" s="2" customFormat="1" ht="24.15" customHeight="1">
      <c r="A218" s="40"/>
      <c r="B218" s="41"/>
      <c r="C218" s="206" t="s">
        <v>302</v>
      </c>
      <c r="D218" s="206" t="s">
        <v>124</v>
      </c>
      <c r="E218" s="207" t="s">
        <v>303</v>
      </c>
      <c r="F218" s="208" t="s">
        <v>304</v>
      </c>
      <c r="G218" s="209" t="s">
        <v>127</v>
      </c>
      <c r="H218" s="210">
        <v>191</v>
      </c>
      <c r="I218" s="211"/>
      <c r="J218" s="212">
        <f>ROUND(I218*H218,2)</f>
        <v>0</v>
      </c>
      <c r="K218" s="208" t="s">
        <v>128</v>
      </c>
      <c r="L218" s="46"/>
      <c r="M218" s="213" t="s">
        <v>19</v>
      </c>
      <c r="N218" s="214" t="s">
        <v>46</v>
      </c>
      <c r="O218" s="86"/>
      <c r="P218" s="215">
        <f>O218*H218</f>
        <v>0</v>
      </c>
      <c r="Q218" s="215">
        <v>0</v>
      </c>
      <c r="R218" s="215">
        <f>Q218*H218</f>
        <v>0</v>
      </c>
      <c r="S218" s="215">
        <v>0</v>
      </c>
      <c r="T218" s="216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17" t="s">
        <v>129</v>
      </c>
      <c r="AT218" s="217" t="s">
        <v>124</v>
      </c>
      <c r="AU218" s="217" t="s">
        <v>85</v>
      </c>
      <c r="AY218" s="19" t="s">
        <v>122</v>
      </c>
      <c r="BE218" s="218">
        <f>IF(N218="základní",J218,0)</f>
        <v>0</v>
      </c>
      <c r="BF218" s="218">
        <f>IF(N218="snížená",J218,0)</f>
        <v>0</v>
      </c>
      <c r="BG218" s="218">
        <f>IF(N218="zákl. přenesená",J218,0)</f>
        <v>0</v>
      </c>
      <c r="BH218" s="218">
        <f>IF(N218="sníž. přenesená",J218,0)</f>
        <v>0</v>
      </c>
      <c r="BI218" s="218">
        <f>IF(N218="nulová",J218,0)</f>
        <v>0</v>
      </c>
      <c r="BJ218" s="19" t="s">
        <v>83</v>
      </c>
      <c r="BK218" s="218">
        <f>ROUND(I218*H218,2)</f>
        <v>0</v>
      </c>
      <c r="BL218" s="19" t="s">
        <v>129</v>
      </c>
      <c r="BM218" s="217" t="s">
        <v>305</v>
      </c>
    </row>
    <row r="219" s="2" customFormat="1">
      <c r="A219" s="40"/>
      <c r="B219" s="41"/>
      <c r="C219" s="42"/>
      <c r="D219" s="219" t="s">
        <v>131</v>
      </c>
      <c r="E219" s="42"/>
      <c r="F219" s="220" t="s">
        <v>306</v>
      </c>
      <c r="G219" s="42"/>
      <c r="H219" s="42"/>
      <c r="I219" s="221"/>
      <c r="J219" s="42"/>
      <c r="K219" s="42"/>
      <c r="L219" s="46"/>
      <c r="M219" s="222"/>
      <c r="N219" s="223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131</v>
      </c>
      <c r="AU219" s="19" t="s">
        <v>85</v>
      </c>
    </row>
    <row r="220" s="13" customFormat="1">
      <c r="A220" s="13"/>
      <c r="B220" s="224"/>
      <c r="C220" s="225"/>
      <c r="D220" s="226" t="s">
        <v>133</v>
      </c>
      <c r="E220" s="227" t="s">
        <v>19</v>
      </c>
      <c r="F220" s="228" t="s">
        <v>134</v>
      </c>
      <c r="G220" s="225"/>
      <c r="H220" s="227" t="s">
        <v>19</v>
      </c>
      <c r="I220" s="229"/>
      <c r="J220" s="225"/>
      <c r="K220" s="225"/>
      <c r="L220" s="230"/>
      <c r="M220" s="231"/>
      <c r="N220" s="232"/>
      <c r="O220" s="232"/>
      <c r="P220" s="232"/>
      <c r="Q220" s="232"/>
      <c r="R220" s="232"/>
      <c r="S220" s="232"/>
      <c r="T220" s="23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4" t="s">
        <v>133</v>
      </c>
      <c r="AU220" s="234" t="s">
        <v>85</v>
      </c>
      <c r="AV220" s="13" t="s">
        <v>83</v>
      </c>
      <c r="AW220" s="13" t="s">
        <v>37</v>
      </c>
      <c r="AX220" s="13" t="s">
        <v>75</v>
      </c>
      <c r="AY220" s="234" t="s">
        <v>122</v>
      </c>
    </row>
    <row r="221" s="14" customFormat="1">
      <c r="A221" s="14"/>
      <c r="B221" s="235"/>
      <c r="C221" s="236"/>
      <c r="D221" s="226" t="s">
        <v>133</v>
      </c>
      <c r="E221" s="237" t="s">
        <v>19</v>
      </c>
      <c r="F221" s="238" t="s">
        <v>307</v>
      </c>
      <c r="G221" s="236"/>
      <c r="H221" s="239">
        <v>191</v>
      </c>
      <c r="I221" s="240"/>
      <c r="J221" s="236"/>
      <c r="K221" s="236"/>
      <c r="L221" s="241"/>
      <c r="M221" s="242"/>
      <c r="N221" s="243"/>
      <c r="O221" s="243"/>
      <c r="P221" s="243"/>
      <c r="Q221" s="243"/>
      <c r="R221" s="243"/>
      <c r="S221" s="243"/>
      <c r="T221" s="24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5" t="s">
        <v>133</v>
      </c>
      <c r="AU221" s="245" t="s">
        <v>85</v>
      </c>
      <c r="AV221" s="14" t="s">
        <v>85</v>
      </c>
      <c r="AW221" s="14" t="s">
        <v>37</v>
      </c>
      <c r="AX221" s="14" t="s">
        <v>83</v>
      </c>
      <c r="AY221" s="245" t="s">
        <v>122</v>
      </c>
    </row>
    <row r="222" s="2" customFormat="1" ht="24.15" customHeight="1">
      <c r="A222" s="40"/>
      <c r="B222" s="41"/>
      <c r="C222" s="206" t="s">
        <v>308</v>
      </c>
      <c r="D222" s="206" t="s">
        <v>124</v>
      </c>
      <c r="E222" s="207" t="s">
        <v>309</v>
      </c>
      <c r="F222" s="208" t="s">
        <v>310</v>
      </c>
      <c r="G222" s="209" t="s">
        <v>127</v>
      </c>
      <c r="H222" s="210">
        <v>191</v>
      </c>
      <c r="I222" s="211"/>
      <c r="J222" s="212">
        <f>ROUND(I222*H222,2)</f>
        <v>0</v>
      </c>
      <c r="K222" s="208" t="s">
        <v>128</v>
      </c>
      <c r="L222" s="46"/>
      <c r="M222" s="213" t="s">
        <v>19</v>
      </c>
      <c r="N222" s="214" t="s">
        <v>46</v>
      </c>
      <c r="O222" s="86"/>
      <c r="P222" s="215">
        <f>O222*H222</f>
        <v>0</v>
      </c>
      <c r="Q222" s="215">
        <v>0</v>
      </c>
      <c r="R222" s="215">
        <f>Q222*H222</f>
        <v>0</v>
      </c>
      <c r="S222" s="215">
        <v>0</v>
      </c>
      <c r="T222" s="216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17" t="s">
        <v>129</v>
      </c>
      <c r="AT222" s="217" t="s">
        <v>124</v>
      </c>
      <c r="AU222" s="217" t="s">
        <v>85</v>
      </c>
      <c r="AY222" s="19" t="s">
        <v>122</v>
      </c>
      <c r="BE222" s="218">
        <f>IF(N222="základní",J222,0)</f>
        <v>0</v>
      </c>
      <c r="BF222" s="218">
        <f>IF(N222="snížená",J222,0)</f>
        <v>0</v>
      </c>
      <c r="BG222" s="218">
        <f>IF(N222="zákl. přenesená",J222,0)</f>
        <v>0</v>
      </c>
      <c r="BH222" s="218">
        <f>IF(N222="sníž. přenesená",J222,0)</f>
        <v>0</v>
      </c>
      <c r="BI222" s="218">
        <f>IF(N222="nulová",J222,0)</f>
        <v>0</v>
      </c>
      <c r="BJ222" s="19" t="s">
        <v>83</v>
      </c>
      <c r="BK222" s="218">
        <f>ROUND(I222*H222,2)</f>
        <v>0</v>
      </c>
      <c r="BL222" s="19" t="s">
        <v>129</v>
      </c>
      <c r="BM222" s="217" t="s">
        <v>311</v>
      </c>
    </row>
    <row r="223" s="2" customFormat="1">
      <c r="A223" s="40"/>
      <c r="B223" s="41"/>
      <c r="C223" s="42"/>
      <c r="D223" s="219" t="s">
        <v>131</v>
      </c>
      <c r="E223" s="42"/>
      <c r="F223" s="220" t="s">
        <v>312</v>
      </c>
      <c r="G223" s="42"/>
      <c r="H223" s="42"/>
      <c r="I223" s="221"/>
      <c r="J223" s="42"/>
      <c r="K223" s="42"/>
      <c r="L223" s="46"/>
      <c r="M223" s="222"/>
      <c r="N223" s="223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131</v>
      </c>
      <c r="AU223" s="19" t="s">
        <v>85</v>
      </c>
    </row>
    <row r="224" s="13" customFormat="1">
      <c r="A224" s="13"/>
      <c r="B224" s="224"/>
      <c r="C224" s="225"/>
      <c r="D224" s="226" t="s">
        <v>133</v>
      </c>
      <c r="E224" s="227" t="s">
        <v>19</v>
      </c>
      <c r="F224" s="228" t="s">
        <v>134</v>
      </c>
      <c r="G224" s="225"/>
      <c r="H224" s="227" t="s">
        <v>19</v>
      </c>
      <c r="I224" s="229"/>
      <c r="J224" s="225"/>
      <c r="K224" s="225"/>
      <c r="L224" s="230"/>
      <c r="M224" s="231"/>
      <c r="N224" s="232"/>
      <c r="O224" s="232"/>
      <c r="P224" s="232"/>
      <c r="Q224" s="232"/>
      <c r="R224" s="232"/>
      <c r="S224" s="232"/>
      <c r="T224" s="23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4" t="s">
        <v>133</v>
      </c>
      <c r="AU224" s="234" t="s">
        <v>85</v>
      </c>
      <c r="AV224" s="13" t="s">
        <v>83</v>
      </c>
      <c r="AW224" s="13" t="s">
        <v>37</v>
      </c>
      <c r="AX224" s="13" t="s">
        <v>75</v>
      </c>
      <c r="AY224" s="234" t="s">
        <v>122</v>
      </c>
    </row>
    <row r="225" s="14" customFormat="1">
      <c r="A225" s="14"/>
      <c r="B225" s="235"/>
      <c r="C225" s="236"/>
      <c r="D225" s="226" t="s">
        <v>133</v>
      </c>
      <c r="E225" s="237" t="s">
        <v>19</v>
      </c>
      <c r="F225" s="238" t="s">
        <v>313</v>
      </c>
      <c r="G225" s="236"/>
      <c r="H225" s="239">
        <v>191</v>
      </c>
      <c r="I225" s="240"/>
      <c r="J225" s="236"/>
      <c r="K225" s="236"/>
      <c r="L225" s="241"/>
      <c r="M225" s="242"/>
      <c r="N225" s="243"/>
      <c r="O225" s="243"/>
      <c r="P225" s="243"/>
      <c r="Q225" s="243"/>
      <c r="R225" s="243"/>
      <c r="S225" s="243"/>
      <c r="T225" s="24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5" t="s">
        <v>133</v>
      </c>
      <c r="AU225" s="245" t="s">
        <v>85</v>
      </c>
      <c r="AV225" s="14" t="s">
        <v>85</v>
      </c>
      <c r="AW225" s="14" t="s">
        <v>37</v>
      </c>
      <c r="AX225" s="14" t="s">
        <v>83</v>
      </c>
      <c r="AY225" s="245" t="s">
        <v>122</v>
      </c>
    </row>
    <row r="226" s="2" customFormat="1" ht="44.25" customHeight="1">
      <c r="A226" s="40"/>
      <c r="B226" s="41"/>
      <c r="C226" s="206" t="s">
        <v>314</v>
      </c>
      <c r="D226" s="206" t="s">
        <v>124</v>
      </c>
      <c r="E226" s="207" t="s">
        <v>315</v>
      </c>
      <c r="F226" s="208" t="s">
        <v>316</v>
      </c>
      <c r="G226" s="209" t="s">
        <v>127</v>
      </c>
      <c r="H226" s="210">
        <v>57.5</v>
      </c>
      <c r="I226" s="211"/>
      <c r="J226" s="212">
        <f>ROUND(I226*H226,2)</f>
        <v>0</v>
      </c>
      <c r="K226" s="208" t="s">
        <v>128</v>
      </c>
      <c r="L226" s="46"/>
      <c r="M226" s="213" t="s">
        <v>19</v>
      </c>
      <c r="N226" s="214" t="s">
        <v>46</v>
      </c>
      <c r="O226" s="86"/>
      <c r="P226" s="215">
        <f>O226*H226</f>
        <v>0</v>
      </c>
      <c r="Q226" s="215">
        <v>0.089219999999999994</v>
      </c>
      <c r="R226" s="215">
        <f>Q226*H226</f>
        <v>5.1301499999999995</v>
      </c>
      <c r="S226" s="215">
        <v>0</v>
      </c>
      <c r="T226" s="216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17" t="s">
        <v>129</v>
      </c>
      <c r="AT226" s="217" t="s">
        <v>124</v>
      </c>
      <c r="AU226" s="217" t="s">
        <v>85</v>
      </c>
      <c r="AY226" s="19" t="s">
        <v>122</v>
      </c>
      <c r="BE226" s="218">
        <f>IF(N226="základní",J226,0)</f>
        <v>0</v>
      </c>
      <c r="BF226" s="218">
        <f>IF(N226="snížená",J226,0)</f>
        <v>0</v>
      </c>
      <c r="BG226" s="218">
        <f>IF(N226="zákl. přenesená",J226,0)</f>
        <v>0</v>
      </c>
      <c r="BH226" s="218">
        <f>IF(N226="sníž. přenesená",J226,0)</f>
        <v>0</v>
      </c>
      <c r="BI226" s="218">
        <f>IF(N226="nulová",J226,0)</f>
        <v>0</v>
      </c>
      <c r="BJ226" s="19" t="s">
        <v>83</v>
      </c>
      <c r="BK226" s="218">
        <f>ROUND(I226*H226,2)</f>
        <v>0</v>
      </c>
      <c r="BL226" s="19" t="s">
        <v>129</v>
      </c>
      <c r="BM226" s="217" t="s">
        <v>317</v>
      </c>
    </row>
    <row r="227" s="2" customFormat="1">
      <c r="A227" s="40"/>
      <c r="B227" s="41"/>
      <c r="C227" s="42"/>
      <c r="D227" s="219" t="s">
        <v>131</v>
      </c>
      <c r="E227" s="42"/>
      <c r="F227" s="220" t="s">
        <v>318</v>
      </c>
      <c r="G227" s="42"/>
      <c r="H227" s="42"/>
      <c r="I227" s="221"/>
      <c r="J227" s="42"/>
      <c r="K227" s="42"/>
      <c r="L227" s="46"/>
      <c r="M227" s="222"/>
      <c r="N227" s="223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131</v>
      </c>
      <c r="AU227" s="19" t="s">
        <v>85</v>
      </c>
    </row>
    <row r="228" s="13" customFormat="1">
      <c r="A228" s="13"/>
      <c r="B228" s="224"/>
      <c r="C228" s="225"/>
      <c r="D228" s="226" t="s">
        <v>133</v>
      </c>
      <c r="E228" s="227" t="s">
        <v>19</v>
      </c>
      <c r="F228" s="228" t="s">
        <v>134</v>
      </c>
      <c r="G228" s="225"/>
      <c r="H228" s="227" t="s">
        <v>19</v>
      </c>
      <c r="I228" s="229"/>
      <c r="J228" s="225"/>
      <c r="K228" s="225"/>
      <c r="L228" s="230"/>
      <c r="M228" s="231"/>
      <c r="N228" s="232"/>
      <c r="O228" s="232"/>
      <c r="P228" s="232"/>
      <c r="Q228" s="232"/>
      <c r="R228" s="232"/>
      <c r="S228" s="232"/>
      <c r="T228" s="23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4" t="s">
        <v>133</v>
      </c>
      <c r="AU228" s="234" t="s">
        <v>85</v>
      </c>
      <c r="AV228" s="13" t="s">
        <v>83</v>
      </c>
      <c r="AW228" s="13" t="s">
        <v>37</v>
      </c>
      <c r="AX228" s="13" t="s">
        <v>75</v>
      </c>
      <c r="AY228" s="234" t="s">
        <v>122</v>
      </c>
    </row>
    <row r="229" s="14" customFormat="1">
      <c r="A229" s="14"/>
      <c r="B229" s="235"/>
      <c r="C229" s="236"/>
      <c r="D229" s="226" t="s">
        <v>133</v>
      </c>
      <c r="E229" s="237" t="s">
        <v>19</v>
      </c>
      <c r="F229" s="238" t="s">
        <v>319</v>
      </c>
      <c r="G229" s="236"/>
      <c r="H229" s="239">
        <v>2.5</v>
      </c>
      <c r="I229" s="240"/>
      <c r="J229" s="236"/>
      <c r="K229" s="236"/>
      <c r="L229" s="241"/>
      <c r="M229" s="242"/>
      <c r="N229" s="243"/>
      <c r="O229" s="243"/>
      <c r="P229" s="243"/>
      <c r="Q229" s="243"/>
      <c r="R229" s="243"/>
      <c r="S229" s="243"/>
      <c r="T229" s="244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5" t="s">
        <v>133</v>
      </c>
      <c r="AU229" s="245" t="s">
        <v>85</v>
      </c>
      <c r="AV229" s="14" t="s">
        <v>85</v>
      </c>
      <c r="AW229" s="14" t="s">
        <v>37</v>
      </c>
      <c r="AX229" s="14" t="s">
        <v>75</v>
      </c>
      <c r="AY229" s="245" t="s">
        <v>122</v>
      </c>
    </row>
    <row r="230" s="14" customFormat="1">
      <c r="A230" s="14"/>
      <c r="B230" s="235"/>
      <c r="C230" s="236"/>
      <c r="D230" s="226" t="s">
        <v>133</v>
      </c>
      <c r="E230" s="237" t="s">
        <v>19</v>
      </c>
      <c r="F230" s="238" t="s">
        <v>320</v>
      </c>
      <c r="G230" s="236"/>
      <c r="H230" s="239">
        <v>55</v>
      </c>
      <c r="I230" s="240"/>
      <c r="J230" s="236"/>
      <c r="K230" s="236"/>
      <c r="L230" s="241"/>
      <c r="M230" s="242"/>
      <c r="N230" s="243"/>
      <c r="O230" s="243"/>
      <c r="P230" s="243"/>
      <c r="Q230" s="243"/>
      <c r="R230" s="243"/>
      <c r="S230" s="243"/>
      <c r="T230" s="244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5" t="s">
        <v>133</v>
      </c>
      <c r="AU230" s="245" t="s">
        <v>85</v>
      </c>
      <c r="AV230" s="14" t="s">
        <v>85</v>
      </c>
      <c r="AW230" s="14" t="s">
        <v>37</v>
      </c>
      <c r="AX230" s="14" t="s">
        <v>75</v>
      </c>
      <c r="AY230" s="245" t="s">
        <v>122</v>
      </c>
    </row>
    <row r="231" s="16" customFormat="1">
      <c r="A231" s="16"/>
      <c r="B231" s="257"/>
      <c r="C231" s="258"/>
      <c r="D231" s="226" t="s">
        <v>133</v>
      </c>
      <c r="E231" s="259" t="s">
        <v>19</v>
      </c>
      <c r="F231" s="260" t="s">
        <v>180</v>
      </c>
      <c r="G231" s="258"/>
      <c r="H231" s="261">
        <v>57.5</v>
      </c>
      <c r="I231" s="262"/>
      <c r="J231" s="258"/>
      <c r="K231" s="258"/>
      <c r="L231" s="263"/>
      <c r="M231" s="264"/>
      <c r="N231" s="265"/>
      <c r="O231" s="265"/>
      <c r="P231" s="265"/>
      <c r="Q231" s="265"/>
      <c r="R231" s="265"/>
      <c r="S231" s="265"/>
      <c r="T231" s="266"/>
      <c r="U231" s="16"/>
      <c r="V231" s="16"/>
      <c r="W231" s="16"/>
      <c r="X231" s="16"/>
      <c r="Y231" s="16"/>
      <c r="Z231" s="16"/>
      <c r="AA231" s="16"/>
      <c r="AB231" s="16"/>
      <c r="AC231" s="16"/>
      <c r="AD231" s="16"/>
      <c r="AE231" s="16"/>
      <c r="AT231" s="267" t="s">
        <v>133</v>
      </c>
      <c r="AU231" s="267" t="s">
        <v>85</v>
      </c>
      <c r="AV231" s="16" t="s">
        <v>129</v>
      </c>
      <c r="AW231" s="16" t="s">
        <v>37</v>
      </c>
      <c r="AX231" s="16" t="s">
        <v>83</v>
      </c>
      <c r="AY231" s="267" t="s">
        <v>122</v>
      </c>
    </row>
    <row r="232" s="2" customFormat="1" ht="16.5" customHeight="1">
      <c r="A232" s="40"/>
      <c r="B232" s="41"/>
      <c r="C232" s="268" t="s">
        <v>321</v>
      </c>
      <c r="D232" s="268" t="s">
        <v>230</v>
      </c>
      <c r="E232" s="269" t="s">
        <v>322</v>
      </c>
      <c r="F232" s="270" t="s">
        <v>323</v>
      </c>
      <c r="G232" s="271" t="s">
        <v>127</v>
      </c>
      <c r="H232" s="272">
        <v>2.5499999999999998</v>
      </c>
      <c r="I232" s="273"/>
      <c r="J232" s="274">
        <f>ROUND(I232*H232,2)</f>
        <v>0</v>
      </c>
      <c r="K232" s="270" t="s">
        <v>128</v>
      </c>
      <c r="L232" s="275"/>
      <c r="M232" s="276" t="s">
        <v>19</v>
      </c>
      <c r="N232" s="277" t="s">
        <v>46</v>
      </c>
      <c r="O232" s="86"/>
      <c r="P232" s="215">
        <f>O232*H232</f>
        <v>0</v>
      </c>
      <c r="Q232" s="215">
        <v>0.13100000000000001</v>
      </c>
      <c r="R232" s="215">
        <f>Q232*H232</f>
        <v>0.33405000000000001</v>
      </c>
      <c r="S232" s="215">
        <v>0</v>
      </c>
      <c r="T232" s="216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17" t="s">
        <v>181</v>
      </c>
      <c r="AT232" s="217" t="s">
        <v>230</v>
      </c>
      <c r="AU232" s="217" t="s">
        <v>85</v>
      </c>
      <c r="AY232" s="19" t="s">
        <v>122</v>
      </c>
      <c r="BE232" s="218">
        <f>IF(N232="základní",J232,0)</f>
        <v>0</v>
      </c>
      <c r="BF232" s="218">
        <f>IF(N232="snížená",J232,0)</f>
        <v>0</v>
      </c>
      <c r="BG232" s="218">
        <f>IF(N232="zákl. přenesená",J232,0)</f>
        <v>0</v>
      </c>
      <c r="BH232" s="218">
        <f>IF(N232="sníž. přenesená",J232,0)</f>
        <v>0</v>
      </c>
      <c r="BI232" s="218">
        <f>IF(N232="nulová",J232,0)</f>
        <v>0</v>
      </c>
      <c r="BJ232" s="19" t="s">
        <v>83</v>
      </c>
      <c r="BK232" s="218">
        <f>ROUND(I232*H232,2)</f>
        <v>0</v>
      </c>
      <c r="BL232" s="19" t="s">
        <v>129</v>
      </c>
      <c r="BM232" s="217" t="s">
        <v>324</v>
      </c>
    </row>
    <row r="233" s="13" customFormat="1">
      <c r="A233" s="13"/>
      <c r="B233" s="224"/>
      <c r="C233" s="225"/>
      <c r="D233" s="226" t="s">
        <v>133</v>
      </c>
      <c r="E233" s="227" t="s">
        <v>19</v>
      </c>
      <c r="F233" s="228" t="s">
        <v>134</v>
      </c>
      <c r="G233" s="225"/>
      <c r="H233" s="227" t="s">
        <v>19</v>
      </c>
      <c r="I233" s="229"/>
      <c r="J233" s="225"/>
      <c r="K233" s="225"/>
      <c r="L233" s="230"/>
      <c r="M233" s="231"/>
      <c r="N233" s="232"/>
      <c r="O233" s="232"/>
      <c r="P233" s="232"/>
      <c r="Q233" s="232"/>
      <c r="R233" s="232"/>
      <c r="S233" s="232"/>
      <c r="T233" s="23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4" t="s">
        <v>133</v>
      </c>
      <c r="AU233" s="234" t="s">
        <v>85</v>
      </c>
      <c r="AV233" s="13" t="s">
        <v>83</v>
      </c>
      <c r="AW233" s="13" t="s">
        <v>37</v>
      </c>
      <c r="AX233" s="13" t="s">
        <v>75</v>
      </c>
      <c r="AY233" s="234" t="s">
        <v>122</v>
      </c>
    </row>
    <row r="234" s="14" customFormat="1">
      <c r="A234" s="14"/>
      <c r="B234" s="235"/>
      <c r="C234" s="236"/>
      <c r="D234" s="226" t="s">
        <v>133</v>
      </c>
      <c r="E234" s="237" t="s">
        <v>19</v>
      </c>
      <c r="F234" s="238" t="s">
        <v>325</v>
      </c>
      <c r="G234" s="236"/>
      <c r="H234" s="239">
        <v>2.5</v>
      </c>
      <c r="I234" s="240"/>
      <c r="J234" s="236"/>
      <c r="K234" s="236"/>
      <c r="L234" s="241"/>
      <c r="M234" s="242"/>
      <c r="N234" s="243"/>
      <c r="O234" s="243"/>
      <c r="P234" s="243"/>
      <c r="Q234" s="243"/>
      <c r="R234" s="243"/>
      <c r="S234" s="243"/>
      <c r="T234" s="244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5" t="s">
        <v>133</v>
      </c>
      <c r="AU234" s="245" t="s">
        <v>85</v>
      </c>
      <c r="AV234" s="14" t="s">
        <v>85</v>
      </c>
      <c r="AW234" s="14" t="s">
        <v>37</v>
      </c>
      <c r="AX234" s="14" t="s">
        <v>75</v>
      </c>
      <c r="AY234" s="245" t="s">
        <v>122</v>
      </c>
    </row>
    <row r="235" s="15" customFormat="1">
      <c r="A235" s="15"/>
      <c r="B235" s="246"/>
      <c r="C235" s="247"/>
      <c r="D235" s="226" t="s">
        <v>133</v>
      </c>
      <c r="E235" s="248" t="s">
        <v>19</v>
      </c>
      <c r="F235" s="249" t="s">
        <v>175</v>
      </c>
      <c r="G235" s="247"/>
      <c r="H235" s="250">
        <v>2.5</v>
      </c>
      <c r="I235" s="251"/>
      <c r="J235" s="247"/>
      <c r="K235" s="247"/>
      <c r="L235" s="252"/>
      <c r="M235" s="253"/>
      <c r="N235" s="254"/>
      <c r="O235" s="254"/>
      <c r="P235" s="254"/>
      <c r="Q235" s="254"/>
      <c r="R235" s="254"/>
      <c r="S235" s="254"/>
      <c r="T235" s="255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56" t="s">
        <v>133</v>
      </c>
      <c r="AU235" s="256" t="s">
        <v>85</v>
      </c>
      <c r="AV235" s="15" t="s">
        <v>141</v>
      </c>
      <c r="AW235" s="15" t="s">
        <v>37</v>
      </c>
      <c r="AX235" s="15" t="s">
        <v>75</v>
      </c>
      <c r="AY235" s="256" t="s">
        <v>122</v>
      </c>
    </row>
    <row r="236" s="14" customFormat="1">
      <c r="A236" s="14"/>
      <c r="B236" s="235"/>
      <c r="C236" s="236"/>
      <c r="D236" s="226" t="s">
        <v>133</v>
      </c>
      <c r="E236" s="237" t="s">
        <v>19</v>
      </c>
      <c r="F236" s="238" t="s">
        <v>326</v>
      </c>
      <c r="G236" s="236"/>
      <c r="H236" s="239">
        <v>2.5499999999999998</v>
      </c>
      <c r="I236" s="240"/>
      <c r="J236" s="236"/>
      <c r="K236" s="236"/>
      <c r="L236" s="241"/>
      <c r="M236" s="242"/>
      <c r="N236" s="243"/>
      <c r="O236" s="243"/>
      <c r="P236" s="243"/>
      <c r="Q236" s="243"/>
      <c r="R236" s="243"/>
      <c r="S236" s="243"/>
      <c r="T236" s="244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45" t="s">
        <v>133</v>
      </c>
      <c r="AU236" s="245" t="s">
        <v>85</v>
      </c>
      <c r="AV236" s="14" t="s">
        <v>85</v>
      </c>
      <c r="AW236" s="14" t="s">
        <v>37</v>
      </c>
      <c r="AX236" s="14" t="s">
        <v>83</v>
      </c>
      <c r="AY236" s="245" t="s">
        <v>122</v>
      </c>
    </row>
    <row r="237" s="2" customFormat="1" ht="16.5" customHeight="1">
      <c r="A237" s="40"/>
      <c r="B237" s="41"/>
      <c r="C237" s="268" t="s">
        <v>327</v>
      </c>
      <c r="D237" s="268" t="s">
        <v>230</v>
      </c>
      <c r="E237" s="269" t="s">
        <v>328</v>
      </c>
      <c r="F237" s="270" t="s">
        <v>329</v>
      </c>
      <c r="G237" s="271" t="s">
        <v>127</v>
      </c>
      <c r="H237" s="272">
        <v>56.100000000000001</v>
      </c>
      <c r="I237" s="273"/>
      <c r="J237" s="274">
        <f>ROUND(I237*H237,2)</f>
        <v>0</v>
      </c>
      <c r="K237" s="270" t="s">
        <v>128</v>
      </c>
      <c r="L237" s="275"/>
      <c r="M237" s="276" t="s">
        <v>19</v>
      </c>
      <c r="N237" s="277" t="s">
        <v>46</v>
      </c>
      <c r="O237" s="86"/>
      <c r="P237" s="215">
        <f>O237*H237</f>
        <v>0</v>
      </c>
      <c r="Q237" s="215">
        <v>0.13100000000000001</v>
      </c>
      <c r="R237" s="215">
        <f>Q237*H237</f>
        <v>7.3491000000000009</v>
      </c>
      <c r="S237" s="215">
        <v>0</v>
      </c>
      <c r="T237" s="216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17" t="s">
        <v>181</v>
      </c>
      <c r="AT237" s="217" t="s">
        <v>230</v>
      </c>
      <c r="AU237" s="217" t="s">
        <v>85</v>
      </c>
      <c r="AY237" s="19" t="s">
        <v>122</v>
      </c>
      <c r="BE237" s="218">
        <f>IF(N237="základní",J237,0)</f>
        <v>0</v>
      </c>
      <c r="BF237" s="218">
        <f>IF(N237="snížená",J237,0)</f>
        <v>0</v>
      </c>
      <c r="BG237" s="218">
        <f>IF(N237="zákl. přenesená",J237,0)</f>
        <v>0</v>
      </c>
      <c r="BH237" s="218">
        <f>IF(N237="sníž. přenesená",J237,0)</f>
        <v>0</v>
      </c>
      <c r="BI237" s="218">
        <f>IF(N237="nulová",J237,0)</f>
        <v>0</v>
      </c>
      <c r="BJ237" s="19" t="s">
        <v>83</v>
      </c>
      <c r="BK237" s="218">
        <f>ROUND(I237*H237,2)</f>
        <v>0</v>
      </c>
      <c r="BL237" s="19" t="s">
        <v>129</v>
      </c>
      <c r="BM237" s="217" t="s">
        <v>330</v>
      </c>
    </row>
    <row r="238" s="14" customFormat="1">
      <c r="A238" s="14"/>
      <c r="B238" s="235"/>
      <c r="C238" s="236"/>
      <c r="D238" s="226" t="s">
        <v>133</v>
      </c>
      <c r="E238" s="237" t="s">
        <v>19</v>
      </c>
      <c r="F238" s="238" t="s">
        <v>331</v>
      </c>
      <c r="G238" s="236"/>
      <c r="H238" s="239">
        <v>55</v>
      </c>
      <c r="I238" s="240"/>
      <c r="J238" s="236"/>
      <c r="K238" s="236"/>
      <c r="L238" s="241"/>
      <c r="M238" s="242"/>
      <c r="N238" s="243"/>
      <c r="O238" s="243"/>
      <c r="P238" s="243"/>
      <c r="Q238" s="243"/>
      <c r="R238" s="243"/>
      <c r="S238" s="243"/>
      <c r="T238" s="244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5" t="s">
        <v>133</v>
      </c>
      <c r="AU238" s="245" t="s">
        <v>85</v>
      </c>
      <c r="AV238" s="14" t="s">
        <v>85</v>
      </c>
      <c r="AW238" s="14" t="s">
        <v>37</v>
      </c>
      <c r="AX238" s="14" t="s">
        <v>75</v>
      </c>
      <c r="AY238" s="245" t="s">
        <v>122</v>
      </c>
    </row>
    <row r="239" s="15" customFormat="1">
      <c r="A239" s="15"/>
      <c r="B239" s="246"/>
      <c r="C239" s="247"/>
      <c r="D239" s="226" t="s">
        <v>133</v>
      </c>
      <c r="E239" s="248" t="s">
        <v>19</v>
      </c>
      <c r="F239" s="249" t="s">
        <v>175</v>
      </c>
      <c r="G239" s="247"/>
      <c r="H239" s="250">
        <v>55</v>
      </c>
      <c r="I239" s="251"/>
      <c r="J239" s="247"/>
      <c r="K239" s="247"/>
      <c r="L239" s="252"/>
      <c r="M239" s="253"/>
      <c r="N239" s="254"/>
      <c r="O239" s="254"/>
      <c r="P239" s="254"/>
      <c r="Q239" s="254"/>
      <c r="R239" s="254"/>
      <c r="S239" s="254"/>
      <c r="T239" s="255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56" t="s">
        <v>133</v>
      </c>
      <c r="AU239" s="256" t="s">
        <v>85</v>
      </c>
      <c r="AV239" s="15" t="s">
        <v>141</v>
      </c>
      <c r="AW239" s="15" t="s">
        <v>37</v>
      </c>
      <c r="AX239" s="15" t="s">
        <v>75</v>
      </c>
      <c r="AY239" s="256" t="s">
        <v>122</v>
      </c>
    </row>
    <row r="240" s="14" customFormat="1">
      <c r="A240" s="14"/>
      <c r="B240" s="235"/>
      <c r="C240" s="236"/>
      <c r="D240" s="226" t="s">
        <v>133</v>
      </c>
      <c r="E240" s="237" t="s">
        <v>19</v>
      </c>
      <c r="F240" s="238" t="s">
        <v>332</v>
      </c>
      <c r="G240" s="236"/>
      <c r="H240" s="239">
        <v>56.100000000000001</v>
      </c>
      <c r="I240" s="240"/>
      <c r="J240" s="236"/>
      <c r="K240" s="236"/>
      <c r="L240" s="241"/>
      <c r="M240" s="242"/>
      <c r="N240" s="243"/>
      <c r="O240" s="243"/>
      <c r="P240" s="243"/>
      <c r="Q240" s="243"/>
      <c r="R240" s="243"/>
      <c r="S240" s="243"/>
      <c r="T240" s="244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5" t="s">
        <v>133</v>
      </c>
      <c r="AU240" s="245" t="s">
        <v>85</v>
      </c>
      <c r="AV240" s="14" t="s">
        <v>85</v>
      </c>
      <c r="AW240" s="14" t="s">
        <v>37</v>
      </c>
      <c r="AX240" s="14" t="s">
        <v>83</v>
      </c>
      <c r="AY240" s="245" t="s">
        <v>122</v>
      </c>
    </row>
    <row r="241" s="2" customFormat="1" ht="44.25" customHeight="1">
      <c r="A241" s="40"/>
      <c r="B241" s="41"/>
      <c r="C241" s="206" t="s">
        <v>333</v>
      </c>
      <c r="D241" s="206" t="s">
        <v>124</v>
      </c>
      <c r="E241" s="207" t="s">
        <v>334</v>
      </c>
      <c r="F241" s="208" t="s">
        <v>335</v>
      </c>
      <c r="G241" s="209" t="s">
        <v>127</v>
      </c>
      <c r="H241" s="210">
        <v>100</v>
      </c>
      <c r="I241" s="211"/>
      <c r="J241" s="212">
        <f>ROUND(I241*H241,2)</f>
        <v>0</v>
      </c>
      <c r="K241" s="208" t="s">
        <v>128</v>
      </c>
      <c r="L241" s="46"/>
      <c r="M241" s="213" t="s">
        <v>19</v>
      </c>
      <c r="N241" s="214" t="s">
        <v>46</v>
      </c>
      <c r="O241" s="86"/>
      <c r="P241" s="215">
        <f>O241*H241</f>
        <v>0</v>
      </c>
      <c r="Q241" s="215">
        <v>0.11162</v>
      </c>
      <c r="R241" s="215">
        <f>Q241*H241</f>
        <v>11.161999999999999</v>
      </c>
      <c r="S241" s="215">
        <v>0</v>
      </c>
      <c r="T241" s="216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17" t="s">
        <v>129</v>
      </c>
      <c r="AT241" s="217" t="s">
        <v>124</v>
      </c>
      <c r="AU241" s="217" t="s">
        <v>85</v>
      </c>
      <c r="AY241" s="19" t="s">
        <v>122</v>
      </c>
      <c r="BE241" s="218">
        <f>IF(N241="základní",J241,0)</f>
        <v>0</v>
      </c>
      <c r="BF241" s="218">
        <f>IF(N241="snížená",J241,0)</f>
        <v>0</v>
      </c>
      <c r="BG241" s="218">
        <f>IF(N241="zákl. přenesená",J241,0)</f>
        <v>0</v>
      </c>
      <c r="BH241" s="218">
        <f>IF(N241="sníž. přenesená",J241,0)</f>
        <v>0</v>
      </c>
      <c r="BI241" s="218">
        <f>IF(N241="nulová",J241,0)</f>
        <v>0</v>
      </c>
      <c r="BJ241" s="19" t="s">
        <v>83</v>
      </c>
      <c r="BK241" s="218">
        <f>ROUND(I241*H241,2)</f>
        <v>0</v>
      </c>
      <c r="BL241" s="19" t="s">
        <v>129</v>
      </c>
      <c r="BM241" s="217" t="s">
        <v>336</v>
      </c>
    </row>
    <row r="242" s="2" customFormat="1">
      <c r="A242" s="40"/>
      <c r="B242" s="41"/>
      <c r="C242" s="42"/>
      <c r="D242" s="219" t="s">
        <v>131</v>
      </c>
      <c r="E242" s="42"/>
      <c r="F242" s="220" t="s">
        <v>337</v>
      </c>
      <c r="G242" s="42"/>
      <c r="H242" s="42"/>
      <c r="I242" s="221"/>
      <c r="J242" s="42"/>
      <c r="K242" s="42"/>
      <c r="L242" s="46"/>
      <c r="M242" s="222"/>
      <c r="N242" s="223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131</v>
      </c>
      <c r="AU242" s="19" t="s">
        <v>85</v>
      </c>
    </row>
    <row r="243" s="13" customFormat="1">
      <c r="A243" s="13"/>
      <c r="B243" s="224"/>
      <c r="C243" s="225"/>
      <c r="D243" s="226" t="s">
        <v>133</v>
      </c>
      <c r="E243" s="227" t="s">
        <v>19</v>
      </c>
      <c r="F243" s="228" t="s">
        <v>134</v>
      </c>
      <c r="G243" s="225"/>
      <c r="H243" s="227" t="s">
        <v>19</v>
      </c>
      <c r="I243" s="229"/>
      <c r="J243" s="225"/>
      <c r="K243" s="225"/>
      <c r="L243" s="230"/>
      <c r="M243" s="231"/>
      <c r="N243" s="232"/>
      <c r="O243" s="232"/>
      <c r="P243" s="232"/>
      <c r="Q243" s="232"/>
      <c r="R243" s="232"/>
      <c r="S243" s="232"/>
      <c r="T243" s="23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4" t="s">
        <v>133</v>
      </c>
      <c r="AU243" s="234" t="s">
        <v>85</v>
      </c>
      <c r="AV243" s="13" t="s">
        <v>83</v>
      </c>
      <c r="AW243" s="13" t="s">
        <v>37</v>
      </c>
      <c r="AX243" s="13" t="s">
        <v>75</v>
      </c>
      <c r="AY243" s="234" t="s">
        <v>122</v>
      </c>
    </row>
    <row r="244" s="14" customFormat="1">
      <c r="A244" s="14"/>
      <c r="B244" s="235"/>
      <c r="C244" s="236"/>
      <c r="D244" s="226" t="s">
        <v>133</v>
      </c>
      <c r="E244" s="237" t="s">
        <v>19</v>
      </c>
      <c r="F244" s="238" t="s">
        <v>338</v>
      </c>
      <c r="G244" s="236"/>
      <c r="H244" s="239">
        <v>4.5</v>
      </c>
      <c r="I244" s="240"/>
      <c r="J244" s="236"/>
      <c r="K244" s="236"/>
      <c r="L244" s="241"/>
      <c r="M244" s="242"/>
      <c r="N244" s="243"/>
      <c r="O244" s="243"/>
      <c r="P244" s="243"/>
      <c r="Q244" s="243"/>
      <c r="R244" s="243"/>
      <c r="S244" s="243"/>
      <c r="T244" s="244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5" t="s">
        <v>133</v>
      </c>
      <c r="AU244" s="245" t="s">
        <v>85</v>
      </c>
      <c r="AV244" s="14" t="s">
        <v>85</v>
      </c>
      <c r="AW244" s="14" t="s">
        <v>37</v>
      </c>
      <c r="AX244" s="14" t="s">
        <v>75</v>
      </c>
      <c r="AY244" s="245" t="s">
        <v>122</v>
      </c>
    </row>
    <row r="245" s="14" customFormat="1">
      <c r="A245" s="14"/>
      <c r="B245" s="235"/>
      <c r="C245" s="236"/>
      <c r="D245" s="226" t="s">
        <v>133</v>
      </c>
      <c r="E245" s="237" t="s">
        <v>19</v>
      </c>
      <c r="F245" s="238" t="s">
        <v>339</v>
      </c>
      <c r="G245" s="236"/>
      <c r="H245" s="239">
        <v>6.5</v>
      </c>
      <c r="I245" s="240"/>
      <c r="J245" s="236"/>
      <c r="K245" s="236"/>
      <c r="L245" s="241"/>
      <c r="M245" s="242"/>
      <c r="N245" s="243"/>
      <c r="O245" s="243"/>
      <c r="P245" s="243"/>
      <c r="Q245" s="243"/>
      <c r="R245" s="243"/>
      <c r="S245" s="243"/>
      <c r="T245" s="244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5" t="s">
        <v>133</v>
      </c>
      <c r="AU245" s="245" t="s">
        <v>85</v>
      </c>
      <c r="AV245" s="14" t="s">
        <v>85</v>
      </c>
      <c r="AW245" s="14" t="s">
        <v>37</v>
      </c>
      <c r="AX245" s="14" t="s">
        <v>75</v>
      </c>
      <c r="AY245" s="245" t="s">
        <v>122</v>
      </c>
    </row>
    <row r="246" s="14" customFormat="1">
      <c r="A246" s="14"/>
      <c r="B246" s="235"/>
      <c r="C246" s="236"/>
      <c r="D246" s="226" t="s">
        <v>133</v>
      </c>
      <c r="E246" s="237" t="s">
        <v>19</v>
      </c>
      <c r="F246" s="238" t="s">
        <v>340</v>
      </c>
      <c r="G246" s="236"/>
      <c r="H246" s="239">
        <v>89</v>
      </c>
      <c r="I246" s="240"/>
      <c r="J246" s="236"/>
      <c r="K246" s="236"/>
      <c r="L246" s="241"/>
      <c r="M246" s="242"/>
      <c r="N246" s="243"/>
      <c r="O246" s="243"/>
      <c r="P246" s="243"/>
      <c r="Q246" s="243"/>
      <c r="R246" s="243"/>
      <c r="S246" s="243"/>
      <c r="T246" s="244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45" t="s">
        <v>133</v>
      </c>
      <c r="AU246" s="245" t="s">
        <v>85</v>
      </c>
      <c r="AV246" s="14" t="s">
        <v>85</v>
      </c>
      <c r="AW246" s="14" t="s">
        <v>37</v>
      </c>
      <c r="AX246" s="14" t="s">
        <v>75</v>
      </c>
      <c r="AY246" s="245" t="s">
        <v>122</v>
      </c>
    </row>
    <row r="247" s="16" customFormat="1">
      <c r="A247" s="16"/>
      <c r="B247" s="257"/>
      <c r="C247" s="258"/>
      <c r="D247" s="226" t="s">
        <v>133</v>
      </c>
      <c r="E247" s="259" t="s">
        <v>19</v>
      </c>
      <c r="F247" s="260" t="s">
        <v>180</v>
      </c>
      <c r="G247" s="258"/>
      <c r="H247" s="261">
        <v>100</v>
      </c>
      <c r="I247" s="262"/>
      <c r="J247" s="258"/>
      <c r="K247" s="258"/>
      <c r="L247" s="263"/>
      <c r="M247" s="264"/>
      <c r="N247" s="265"/>
      <c r="O247" s="265"/>
      <c r="P247" s="265"/>
      <c r="Q247" s="265"/>
      <c r="R247" s="265"/>
      <c r="S247" s="265"/>
      <c r="T247" s="266"/>
      <c r="U247" s="16"/>
      <c r="V247" s="16"/>
      <c r="W247" s="16"/>
      <c r="X247" s="16"/>
      <c r="Y247" s="16"/>
      <c r="Z247" s="16"/>
      <c r="AA247" s="16"/>
      <c r="AB247" s="16"/>
      <c r="AC247" s="16"/>
      <c r="AD247" s="16"/>
      <c r="AE247" s="16"/>
      <c r="AT247" s="267" t="s">
        <v>133</v>
      </c>
      <c r="AU247" s="267" t="s">
        <v>85</v>
      </c>
      <c r="AV247" s="16" t="s">
        <v>129</v>
      </c>
      <c r="AW247" s="16" t="s">
        <v>37</v>
      </c>
      <c r="AX247" s="16" t="s">
        <v>83</v>
      </c>
      <c r="AY247" s="267" t="s">
        <v>122</v>
      </c>
    </row>
    <row r="248" s="2" customFormat="1" ht="16.5" customHeight="1">
      <c r="A248" s="40"/>
      <c r="B248" s="41"/>
      <c r="C248" s="268" t="s">
        <v>341</v>
      </c>
      <c r="D248" s="268" t="s">
        <v>230</v>
      </c>
      <c r="E248" s="269" t="s">
        <v>342</v>
      </c>
      <c r="F248" s="270" t="s">
        <v>343</v>
      </c>
      <c r="G248" s="271" t="s">
        <v>127</v>
      </c>
      <c r="H248" s="272">
        <v>4.5899999999999999</v>
      </c>
      <c r="I248" s="273"/>
      <c r="J248" s="274">
        <f>ROUND(I248*H248,2)</f>
        <v>0</v>
      </c>
      <c r="K248" s="270" t="s">
        <v>128</v>
      </c>
      <c r="L248" s="275"/>
      <c r="M248" s="276" t="s">
        <v>19</v>
      </c>
      <c r="N248" s="277" t="s">
        <v>46</v>
      </c>
      <c r="O248" s="86"/>
      <c r="P248" s="215">
        <f>O248*H248</f>
        <v>0</v>
      </c>
      <c r="Q248" s="215">
        <v>0.17499999999999999</v>
      </c>
      <c r="R248" s="215">
        <f>Q248*H248</f>
        <v>0.80324999999999991</v>
      </c>
      <c r="S248" s="215">
        <v>0</v>
      </c>
      <c r="T248" s="216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17" t="s">
        <v>181</v>
      </c>
      <c r="AT248" s="217" t="s">
        <v>230</v>
      </c>
      <c r="AU248" s="217" t="s">
        <v>85</v>
      </c>
      <c r="AY248" s="19" t="s">
        <v>122</v>
      </c>
      <c r="BE248" s="218">
        <f>IF(N248="základní",J248,0)</f>
        <v>0</v>
      </c>
      <c r="BF248" s="218">
        <f>IF(N248="snížená",J248,0)</f>
        <v>0</v>
      </c>
      <c r="BG248" s="218">
        <f>IF(N248="zákl. přenesená",J248,0)</f>
        <v>0</v>
      </c>
      <c r="BH248" s="218">
        <f>IF(N248="sníž. přenesená",J248,0)</f>
        <v>0</v>
      </c>
      <c r="BI248" s="218">
        <f>IF(N248="nulová",J248,0)</f>
        <v>0</v>
      </c>
      <c r="BJ248" s="19" t="s">
        <v>83</v>
      </c>
      <c r="BK248" s="218">
        <f>ROUND(I248*H248,2)</f>
        <v>0</v>
      </c>
      <c r="BL248" s="19" t="s">
        <v>129</v>
      </c>
      <c r="BM248" s="217" t="s">
        <v>344</v>
      </c>
    </row>
    <row r="249" s="13" customFormat="1">
      <c r="A249" s="13"/>
      <c r="B249" s="224"/>
      <c r="C249" s="225"/>
      <c r="D249" s="226" t="s">
        <v>133</v>
      </c>
      <c r="E249" s="227" t="s">
        <v>19</v>
      </c>
      <c r="F249" s="228" t="s">
        <v>134</v>
      </c>
      <c r="G249" s="225"/>
      <c r="H249" s="227" t="s">
        <v>19</v>
      </c>
      <c r="I249" s="229"/>
      <c r="J249" s="225"/>
      <c r="K249" s="225"/>
      <c r="L249" s="230"/>
      <c r="M249" s="231"/>
      <c r="N249" s="232"/>
      <c r="O249" s="232"/>
      <c r="P249" s="232"/>
      <c r="Q249" s="232"/>
      <c r="R249" s="232"/>
      <c r="S249" s="232"/>
      <c r="T249" s="23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4" t="s">
        <v>133</v>
      </c>
      <c r="AU249" s="234" t="s">
        <v>85</v>
      </c>
      <c r="AV249" s="13" t="s">
        <v>83</v>
      </c>
      <c r="AW249" s="13" t="s">
        <v>37</v>
      </c>
      <c r="AX249" s="13" t="s">
        <v>75</v>
      </c>
      <c r="AY249" s="234" t="s">
        <v>122</v>
      </c>
    </row>
    <row r="250" s="14" customFormat="1">
      <c r="A250" s="14"/>
      <c r="B250" s="235"/>
      <c r="C250" s="236"/>
      <c r="D250" s="226" t="s">
        <v>133</v>
      </c>
      <c r="E250" s="237" t="s">
        <v>19</v>
      </c>
      <c r="F250" s="238" t="s">
        <v>345</v>
      </c>
      <c r="G250" s="236"/>
      <c r="H250" s="239">
        <v>4.5</v>
      </c>
      <c r="I250" s="240"/>
      <c r="J250" s="236"/>
      <c r="K250" s="236"/>
      <c r="L250" s="241"/>
      <c r="M250" s="242"/>
      <c r="N250" s="243"/>
      <c r="O250" s="243"/>
      <c r="P250" s="243"/>
      <c r="Q250" s="243"/>
      <c r="R250" s="243"/>
      <c r="S250" s="243"/>
      <c r="T250" s="244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5" t="s">
        <v>133</v>
      </c>
      <c r="AU250" s="245" t="s">
        <v>85</v>
      </c>
      <c r="AV250" s="14" t="s">
        <v>85</v>
      </c>
      <c r="AW250" s="14" t="s">
        <v>37</v>
      </c>
      <c r="AX250" s="14" t="s">
        <v>75</v>
      </c>
      <c r="AY250" s="245" t="s">
        <v>122</v>
      </c>
    </row>
    <row r="251" s="15" customFormat="1">
      <c r="A251" s="15"/>
      <c r="B251" s="246"/>
      <c r="C251" s="247"/>
      <c r="D251" s="226" t="s">
        <v>133</v>
      </c>
      <c r="E251" s="248" t="s">
        <v>19</v>
      </c>
      <c r="F251" s="249" t="s">
        <v>175</v>
      </c>
      <c r="G251" s="247"/>
      <c r="H251" s="250">
        <v>4.5</v>
      </c>
      <c r="I251" s="251"/>
      <c r="J251" s="247"/>
      <c r="K251" s="247"/>
      <c r="L251" s="252"/>
      <c r="M251" s="253"/>
      <c r="N251" s="254"/>
      <c r="O251" s="254"/>
      <c r="P251" s="254"/>
      <c r="Q251" s="254"/>
      <c r="R251" s="254"/>
      <c r="S251" s="254"/>
      <c r="T251" s="255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56" t="s">
        <v>133</v>
      </c>
      <c r="AU251" s="256" t="s">
        <v>85</v>
      </c>
      <c r="AV251" s="15" t="s">
        <v>141</v>
      </c>
      <c r="AW251" s="15" t="s">
        <v>37</v>
      </c>
      <c r="AX251" s="15" t="s">
        <v>75</v>
      </c>
      <c r="AY251" s="256" t="s">
        <v>122</v>
      </c>
    </row>
    <row r="252" s="14" customFormat="1">
      <c r="A252" s="14"/>
      <c r="B252" s="235"/>
      <c r="C252" s="236"/>
      <c r="D252" s="226" t="s">
        <v>133</v>
      </c>
      <c r="E252" s="237" t="s">
        <v>19</v>
      </c>
      <c r="F252" s="238" t="s">
        <v>346</v>
      </c>
      <c r="G252" s="236"/>
      <c r="H252" s="239">
        <v>4.5899999999999999</v>
      </c>
      <c r="I252" s="240"/>
      <c r="J252" s="236"/>
      <c r="K252" s="236"/>
      <c r="L252" s="241"/>
      <c r="M252" s="242"/>
      <c r="N252" s="243"/>
      <c r="O252" s="243"/>
      <c r="P252" s="243"/>
      <c r="Q252" s="243"/>
      <c r="R252" s="243"/>
      <c r="S252" s="243"/>
      <c r="T252" s="244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45" t="s">
        <v>133</v>
      </c>
      <c r="AU252" s="245" t="s">
        <v>85</v>
      </c>
      <c r="AV252" s="14" t="s">
        <v>85</v>
      </c>
      <c r="AW252" s="14" t="s">
        <v>37</v>
      </c>
      <c r="AX252" s="14" t="s">
        <v>83</v>
      </c>
      <c r="AY252" s="245" t="s">
        <v>122</v>
      </c>
    </row>
    <row r="253" s="2" customFormat="1" ht="16.5" customHeight="1">
      <c r="A253" s="40"/>
      <c r="B253" s="41"/>
      <c r="C253" s="268" t="s">
        <v>347</v>
      </c>
      <c r="D253" s="268" t="s">
        <v>230</v>
      </c>
      <c r="E253" s="269" t="s">
        <v>348</v>
      </c>
      <c r="F253" s="270" t="s">
        <v>349</v>
      </c>
      <c r="G253" s="271" t="s">
        <v>127</v>
      </c>
      <c r="H253" s="272">
        <v>6.6299999999999999</v>
      </c>
      <c r="I253" s="273"/>
      <c r="J253" s="274">
        <f>ROUND(I253*H253,2)</f>
        <v>0</v>
      </c>
      <c r="K253" s="270" t="s">
        <v>128</v>
      </c>
      <c r="L253" s="275"/>
      <c r="M253" s="276" t="s">
        <v>19</v>
      </c>
      <c r="N253" s="277" t="s">
        <v>46</v>
      </c>
      <c r="O253" s="86"/>
      <c r="P253" s="215">
        <f>O253*H253</f>
        <v>0</v>
      </c>
      <c r="Q253" s="215">
        <v>0.17599999999999999</v>
      </c>
      <c r="R253" s="215">
        <f>Q253*H253</f>
        <v>1.1668799999999999</v>
      </c>
      <c r="S253" s="215">
        <v>0</v>
      </c>
      <c r="T253" s="216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17" t="s">
        <v>181</v>
      </c>
      <c r="AT253" s="217" t="s">
        <v>230</v>
      </c>
      <c r="AU253" s="217" t="s">
        <v>85</v>
      </c>
      <c r="AY253" s="19" t="s">
        <v>122</v>
      </c>
      <c r="BE253" s="218">
        <f>IF(N253="základní",J253,0)</f>
        <v>0</v>
      </c>
      <c r="BF253" s="218">
        <f>IF(N253="snížená",J253,0)</f>
        <v>0</v>
      </c>
      <c r="BG253" s="218">
        <f>IF(N253="zákl. přenesená",J253,0)</f>
        <v>0</v>
      </c>
      <c r="BH253" s="218">
        <f>IF(N253="sníž. přenesená",J253,0)</f>
        <v>0</v>
      </c>
      <c r="BI253" s="218">
        <f>IF(N253="nulová",J253,0)</f>
        <v>0</v>
      </c>
      <c r="BJ253" s="19" t="s">
        <v>83</v>
      </c>
      <c r="BK253" s="218">
        <f>ROUND(I253*H253,2)</f>
        <v>0</v>
      </c>
      <c r="BL253" s="19" t="s">
        <v>129</v>
      </c>
      <c r="BM253" s="217" t="s">
        <v>350</v>
      </c>
    </row>
    <row r="254" s="13" customFormat="1">
      <c r="A254" s="13"/>
      <c r="B254" s="224"/>
      <c r="C254" s="225"/>
      <c r="D254" s="226" t="s">
        <v>133</v>
      </c>
      <c r="E254" s="227" t="s">
        <v>19</v>
      </c>
      <c r="F254" s="228" t="s">
        <v>134</v>
      </c>
      <c r="G254" s="225"/>
      <c r="H254" s="227" t="s">
        <v>19</v>
      </c>
      <c r="I254" s="229"/>
      <c r="J254" s="225"/>
      <c r="K254" s="225"/>
      <c r="L254" s="230"/>
      <c r="M254" s="231"/>
      <c r="N254" s="232"/>
      <c r="O254" s="232"/>
      <c r="P254" s="232"/>
      <c r="Q254" s="232"/>
      <c r="R254" s="232"/>
      <c r="S254" s="232"/>
      <c r="T254" s="23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4" t="s">
        <v>133</v>
      </c>
      <c r="AU254" s="234" t="s">
        <v>85</v>
      </c>
      <c r="AV254" s="13" t="s">
        <v>83</v>
      </c>
      <c r="AW254" s="13" t="s">
        <v>37</v>
      </c>
      <c r="AX254" s="13" t="s">
        <v>75</v>
      </c>
      <c r="AY254" s="234" t="s">
        <v>122</v>
      </c>
    </row>
    <row r="255" s="14" customFormat="1">
      <c r="A255" s="14"/>
      <c r="B255" s="235"/>
      <c r="C255" s="236"/>
      <c r="D255" s="226" t="s">
        <v>133</v>
      </c>
      <c r="E255" s="237" t="s">
        <v>19</v>
      </c>
      <c r="F255" s="238" t="s">
        <v>351</v>
      </c>
      <c r="G255" s="236"/>
      <c r="H255" s="239">
        <v>6.5</v>
      </c>
      <c r="I255" s="240"/>
      <c r="J255" s="236"/>
      <c r="K255" s="236"/>
      <c r="L255" s="241"/>
      <c r="M255" s="242"/>
      <c r="N255" s="243"/>
      <c r="O255" s="243"/>
      <c r="P255" s="243"/>
      <c r="Q255" s="243"/>
      <c r="R255" s="243"/>
      <c r="S255" s="243"/>
      <c r="T255" s="24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45" t="s">
        <v>133</v>
      </c>
      <c r="AU255" s="245" t="s">
        <v>85</v>
      </c>
      <c r="AV255" s="14" t="s">
        <v>85</v>
      </c>
      <c r="AW255" s="14" t="s">
        <v>37</v>
      </c>
      <c r="AX255" s="14" t="s">
        <v>75</v>
      </c>
      <c r="AY255" s="245" t="s">
        <v>122</v>
      </c>
    </row>
    <row r="256" s="15" customFormat="1">
      <c r="A256" s="15"/>
      <c r="B256" s="246"/>
      <c r="C256" s="247"/>
      <c r="D256" s="226" t="s">
        <v>133</v>
      </c>
      <c r="E256" s="248" t="s">
        <v>19</v>
      </c>
      <c r="F256" s="249" t="s">
        <v>175</v>
      </c>
      <c r="G256" s="247"/>
      <c r="H256" s="250">
        <v>6.5</v>
      </c>
      <c r="I256" s="251"/>
      <c r="J256" s="247"/>
      <c r="K256" s="247"/>
      <c r="L256" s="252"/>
      <c r="M256" s="253"/>
      <c r="N256" s="254"/>
      <c r="O256" s="254"/>
      <c r="P256" s="254"/>
      <c r="Q256" s="254"/>
      <c r="R256" s="254"/>
      <c r="S256" s="254"/>
      <c r="T256" s="255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56" t="s">
        <v>133</v>
      </c>
      <c r="AU256" s="256" t="s">
        <v>85</v>
      </c>
      <c r="AV256" s="15" t="s">
        <v>141</v>
      </c>
      <c r="AW256" s="15" t="s">
        <v>37</v>
      </c>
      <c r="AX256" s="15" t="s">
        <v>75</v>
      </c>
      <c r="AY256" s="256" t="s">
        <v>122</v>
      </c>
    </row>
    <row r="257" s="14" customFormat="1">
      <c r="A257" s="14"/>
      <c r="B257" s="235"/>
      <c r="C257" s="236"/>
      <c r="D257" s="226" t="s">
        <v>133</v>
      </c>
      <c r="E257" s="237" t="s">
        <v>19</v>
      </c>
      <c r="F257" s="238" t="s">
        <v>352</v>
      </c>
      <c r="G257" s="236"/>
      <c r="H257" s="239">
        <v>6.6299999999999999</v>
      </c>
      <c r="I257" s="240"/>
      <c r="J257" s="236"/>
      <c r="K257" s="236"/>
      <c r="L257" s="241"/>
      <c r="M257" s="242"/>
      <c r="N257" s="243"/>
      <c r="O257" s="243"/>
      <c r="P257" s="243"/>
      <c r="Q257" s="243"/>
      <c r="R257" s="243"/>
      <c r="S257" s="243"/>
      <c r="T257" s="244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5" t="s">
        <v>133</v>
      </c>
      <c r="AU257" s="245" t="s">
        <v>85</v>
      </c>
      <c r="AV257" s="14" t="s">
        <v>85</v>
      </c>
      <c r="AW257" s="14" t="s">
        <v>37</v>
      </c>
      <c r="AX257" s="14" t="s">
        <v>83</v>
      </c>
      <c r="AY257" s="245" t="s">
        <v>122</v>
      </c>
    </row>
    <row r="258" s="2" customFormat="1" ht="16.5" customHeight="1">
      <c r="A258" s="40"/>
      <c r="B258" s="41"/>
      <c r="C258" s="268" t="s">
        <v>353</v>
      </c>
      <c r="D258" s="268" t="s">
        <v>230</v>
      </c>
      <c r="E258" s="269" t="s">
        <v>354</v>
      </c>
      <c r="F258" s="270" t="s">
        <v>355</v>
      </c>
      <c r="G258" s="271" t="s">
        <v>127</v>
      </c>
      <c r="H258" s="272">
        <v>90.780000000000001</v>
      </c>
      <c r="I258" s="273"/>
      <c r="J258" s="274">
        <f>ROUND(I258*H258,2)</f>
        <v>0</v>
      </c>
      <c r="K258" s="270" t="s">
        <v>128</v>
      </c>
      <c r="L258" s="275"/>
      <c r="M258" s="276" t="s">
        <v>19</v>
      </c>
      <c r="N258" s="277" t="s">
        <v>46</v>
      </c>
      <c r="O258" s="86"/>
      <c r="P258" s="215">
        <f>O258*H258</f>
        <v>0</v>
      </c>
      <c r="Q258" s="215">
        <v>0.17599999999999999</v>
      </c>
      <c r="R258" s="215">
        <f>Q258*H258</f>
        <v>15.977279999999999</v>
      </c>
      <c r="S258" s="215">
        <v>0</v>
      </c>
      <c r="T258" s="216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17" t="s">
        <v>181</v>
      </c>
      <c r="AT258" s="217" t="s">
        <v>230</v>
      </c>
      <c r="AU258" s="217" t="s">
        <v>85</v>
      </c>
      <c r="AY258" s="19" t="s">
        <v>122</v>
      </c>
      <c r="BE258" s="218">
        <f>IF(N258="základní",J258,0)</f>
        <v>0</v>
      </c>
      <c r="BF258" s="218">
        <f>IF(N258="snížená",J258,0)</f>
        <v>0</v>
      </c>
      <c r="BG258" s="218">
        <f>IF(N258="zákl. přenesená",J258,0)</f>
        <v>0</v>
      </c>
      <c r="BH258" s="218">
        <f>IF(N258="sníž. přenesená",J258,0)</f>
        <v>0</v>
      </c>
      <c r="BI258" s="218">
        <f>IF(N258="nulová",J258,0)</f>
        <v>0</v>
      </c>
      <c r="BJ258" s="19" t="s">
        <v>83</v>
      </c>
      <c r="BK258" s="218">
        <f>ROUND(I258*H258,2)</f>
        <v>0</v>
      </c>
      <c r="BL258" s="19" t="s">
        <v>129</v>
      </c>
      <c r="BM258" s="217" t="s">
        <v>356</v>
      </c>
    </row>
    <row r="259" s="13" customFormat="1">
      <c r="A259" s="13"/>
      <c r="B259" s="224"/>
      <c r="C259" s="225"/>
      <c r="D259" s="226" t="s">
        <v>133</v>
      </c>
      <c r="E259" s="227" t="s">
        <v>19</v>
      </c>
      <c r="F259" s="228" t="s">
        <v>134</v>
      </c>
      <c r="G259" s="225"/>
      <c r="H259" s="227" t="s">
        <v>19</v>
      </c>
      <c r="I259" s="229"/>
      <c r="J259" s="225"/>
      <c r="K259" s="225"/>
      <c r="L259" s="230"/>
      <c r="M259" s="231"/>
      <c r="N259" s="232"/>
      <c r="O259" s="232"/>
      <c r="P259" s="232"/>
      <c r="Q259" s="232"/>
      <c r="R259" s="232"/>
      <c r="S259" s="232"/>
      <c r="T259" s="23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4" t="s">
        <v>133</v>
      </c>
      <c r="AU259" s="234" t="s">
        <v>85</v>
      </c>
      <c r="AV259" s="13" t="s">
        <v>83</v>
      </c>
      <c r="AW259" s="13" t="s">
        <v>37</v>
      </c>
      <c r="AX259" s="13" t="s">
        <v>75</v>
      </c>
      <c r="AY259" s="234" t="s">
        <v>122</v>
      </c>
    </row>
    <row r="260" s="14" customFormat="1">
      <c r="A260" s="14"/>
      <c r="B260" s="235"/>
      <c r="C260" s="236"/>
      <c r="D260" s="226" t="s">
        <v>133</v>
      </c>
      <c r="E260" s="237" t="s">
        <v>19</v>
      </c>
      <c r="F260" s="238" t="s">
        <v>357</v>
      </c>
      <c r="G260" s="236"/>
      <c r="H260" s="239">
        <v>89</v>
      </c>
      <c r="I260" s="240"/>
      <c r="J260" s="236"/>
      <c r="K260" s="236"/>
      <c r="L260" s="241"/>
      <c r="M260" s="242"/>
      <c r="N260" s="243"/>
      <c r="O260" s="243"/>
      <c r="P260" s="243"/>
      <c r="Q260" s="243"/>
      <c r="R260" s="243"/>
      <c r="S260" s="243"/>
      <c r="T260" s="244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45" t="s">
        <v>133</v>
      </c>
      <c r="AU260" s="245" t="s">
        <v>85</v>
      </c>
      <c r="AV260" s="14" t="s">
        <v>85</v>
      </c>
      <c r="AW260" s="14" t="s">
        <v>37</v>
      </c>
      <c r="AX260" s="14" t="s">
        <v>75</v>
      </c>
      <c r="AY260" s="245" t="s">
        <v>122</v>
      </c>
    </row>
    <row r="261" s="15" customFormat="1">
      <c r="A261" s="15"/>
      <c r="B261" s="246"/>
      <c r="C261" s="247"/>
      <c r="D261" s="226" t="s">
        <v>133</v>
      </c>
      <c r="E261" s="248" t="s">
        <v>19</v>
      </c>
      <c r="F261" s="249" t="s">
        <v>175</v>
      </c>
      <c r="G261" s="247"/>
      <c r="H261" s="250">
        <v>89</v>
      </c>
      <c r="I261" s="251"/>
      <c r="J261" s="247"/>
      <c r="K261" s="247"/>
      <c r="L261" s="252"/>
      <c r="M261" s="253"/>
      <c r="N261" s="254"/>
      <c r="O261" s="254"/>
      <c r="P261" s="254"/>
      <c r="Q261" s="254"/>
      <c r="R261" s="254"/>
      <c r="S261" s="254"/>
      <c r="T261" s="255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56" t="s">
        <v>133</v>
      </c>
      <c r="AU261" s="256" t="s">
        <v>85</v>
      </c>
      <c r="AV261" s="15" t="s">
        <v>141</v>
      </c>
      <c r="AW261" s="15" t="s">
        <v>37</v>
      </c>
      <c r="AX261" s="15" t="s">
        <v>75</v>
      </c>
      <c r="AY261" s="256" t="s">
        <v>122</v>
      </c>
    </row>
    <row r="262" s="14" customFormat="1">
      <c r="A262" s="14"/>
      <c r="B262" s="235"/>
      <c r="C262" s="236"/>
      <c r="D262" s="226" t="s">
        <v>133</v>
      </c>
      <c r="E262" s="237" t="s">
        <v>19</v>
      </c>
      <c r="F262" s="238" t="s">
        <v>358</v>
      </c>
      <c r="G262" s="236"/>
      <c r="H262" s="239">
        <v>90.780000000000001</v>
      </c>
      <c r="I262" s="240"/>
      <c r="J262" s="236"/>
      <c r="K262" s="236"/>
      <c r="L262" s="241"/>
      <c r="M262" s="242"/>
      <c r="N262" s="243"/>
      <c r="O262" s="243"/>
      <c r="P262" s="243"/>
      <c r="Q262" s="243"/>
      <c r="R262" s="243"/>
      <c r="S262" s="243"/>
      <c r="T262" s="244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5" t="s">
        <v>133</v>
      </c>
      <c r="AU262" s="245" t="s">
        <v>85</v>
      </c>
      <c r="AV262" s="14" t="s">
        <v>85</v>
      </c>
      <c r="AW262" s="14" t="s">
        <v>37</v>
      </c>
      <c r="AX262" s="14" t="s">
        <v>83</v>
      </c>
      <c r="AY262" s="245" t="s">
        <v>122</v>
      </c>
    </row>
    <row r="263" s="12" customFormat="1" ht="22.8" customHeight="1">
      <c r="A263" s="12"/>
      <c r="B263" s="190"/>
      <c r="C263" s="191"/>
      <c r="D263" s="192" t="s">
        <v>74</v>
      </c>
      <c r="E263" s="204" t="s">
        <v>181</v>
      </c>
      <c r="F263" s="204" t="s">
        <v>359</v>
      </c>
      <c r="G263" s="191"/>
      <c r="H263" s="191"/>
      <c r="I263" s="194"/>
      <c r="J263" s="205">
        <f>BK263</f>
        <v>0</v>
      </c>
      <c r="K263" s="191"/>
      <c r="L263" s="196"/>
      <c r="M263" s="197"/>
      <c r="N263" s="198"/>
      <c r="O263" s="198"/>
      <c r="P263" s="199">
        <f>SUM(P264:P286)</f>
        <v>0</v>
      </c>
      <c r="Q263" s="198"/>
      <c r="R263" s="199">
        <f>SUM(R264:R286)</f>
        <v>2.9551860999999997</v>
      </c>
      <c r="S263" s="198"/>
      <c r="T263" s="200">
        <f>SUM(T264:T286)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01" t="s">
        <v>83</v>
      </c>
      <c r="AT263" s="202" t="s">
        <v>74</v>
      </c>
      <c r="AU263" s="202" t="s">
        <v>83</v>
      </c>
      <c r="AY263" s="201" t="s">
        <v>122</v>
      </c>
      <c r="BK263" s="203">
        <f>SUM(BK264:BK286)</f>
        <v>0</v>
      </c>
    </row>
    <row r="264" s="2" customFormat="1" ht="16.5" customHeight="1">
      <c r="A264" s="40"/>
      <c r="B264" s="41"/>
      <c r="C264" s="206" t="s">
        <v>360</v>
      </c>
      <c r="D264" s="206" t="s">
        <v>124</v>
      </c>
      <c r="E264" s="207" t="s">
        <v>361</v>
      </c>
      <c r="F264" s="208" t="s">
        <v>362</v>
      </c>
      <c r="G264" s="209" t="s">
        <v>161</v>
      </c>
      <c r="H264" s="210">
        <v>160</v>
      </c>
      <c r="I264" s="211"/>
      <c r="J264" s="212">
        <f>ROUND(I264*H264,2)</f>
        <v>0</v>
      </c>
      <c r="K264" s="208" t="s">
        <v>19</v>
      </c>
      <c r="L264" s="46"/>
      <c r="M264" s="213" t="s">
        <v>19</v>
      </c>
      <c r="N264" s="214" t="s">
        <v>46</v>
      </c>
      <c r="O264" s="86"/>
      <c r="P264" s="215">
        <f>O264*H264</f>
        <v>0</v>
      </c>
      <c r="Q264" s="215">
        <v>0</v>
      </c>
      <c r="R264" s="215">
        <f>Q264*H264</f>
        <v>0</v>
      </c>
      <c r="S264" s="215">
        <v>0</v>
      </c>
      <c r="T264" s="216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17" t="s">
        <v>129</v>
      </c>
      <c r="AT264" s="217" t="s">
        <v>124</v>
      </c>
      <c r="AU264" s="217" t="s">
        <v>85</v>
      </c>
      <c r="AY264" s="19" t="s">
        <v>122</v>
      </c>
      <c r="BE264" s="218">
        <f>IF(N264="základní",J264,0)</f>
        <v>0</v>
      </c>
      <c r="BF264" s="218">
        <f>IF(N264="snížená",J264,0)</f>
        <v>0</v>
      </c>
      <c r="BG264" s="218">
        <f>IF(N264="zákl. přenesená",J264,0)</f>
        <v>0</v>
      </c>
      <c r="BH264" s="218">
        <f>IF(N264="sníž. přenesená",J264,0)</f>
        <v>0</v>
      </c>
      <c r="BI264" s="218">
        <f>IF(N264="nulová",J264,0)</f>
        <v>0</v>
      </c>
      <c r="BJ264" s="19" t="s">
        <v>83</v>
      </c>
      <c r="BK264" s="218">
        <f>ROUND(I264*H264,2)</f>
        <v>0</v>
      </c>
      <c r="BL264" s="19" t="s">
        <v>129</v>
      </c>
      <c r="BM264" s="217" t="s">
        <v>363</v>
      </c>
    </row>
    <row r="265" s="14" customFormat="1">
      <c r="A265" s="14"/>
      <c r="B265" s="235"/>
      <c r="C265" s="236"/>
      <c r="D265" s="226" t="s">
        <v>133</v>
      </c>
      <c r="E265" s="237" t="s">
        <v>19</v>
      </c>
      <c r="F265" s="238" t="s">
        <v>364</v>
      </c>
      <c r="G265" s="236"/>
      <c r="H265" s="239">
        <v>160</v>
      </c>
      <c r="I265" s="240"/>
      <c r="J265" s="236"/>
      <c r="K265" s="236"/>
      <c r="L265" s="241"/>
      <c r="M265" s="242"/>
      <c r="N265" s="243"/>
      <c r="O265" s="243"/>
      <c r="P265" s="243"/>
      <c r="Q265" s="243"/>
      <c r="R265" s="243"/>
      <c r="S265" s="243"/>
      <c r="T265" s="244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5" t="s">
        <v>133</v>
      </c>
      <c r="AU265" s="245" t="s">
        <v>85</v>
      </c>
      <c r="AV265" s="14" t="s">
        <v>85</v>
      </c>
      <c r="AW265" s="14" t="s">
        <v>37</v>
      </c>
      <c r="AX265" s="14" t="s">
        <v>83</v>
      </c>
      <c r="AY265" s="245" t="s">
        <v>122</v>
      </c>
    </row>
    <row r="266" s="2" customFormat="1" ht="16.5" customHeight="1">
      <c r="A266" s="40"/>
      <c r="B266" s="41"/>
      <c r="C266" s="268" t="s">
        <v>365</v>
      </c>
      <c r="D266" s="268" t="s">
        <v>230</v>
      </c>
      <c r="E266" s="269" t="s">
        <v>366</v>
      </c>
      <c r="F266" s="270" t="s">
        <v>367</v>
      </c>
      <c r="G266" s="271" t="s">
        <v>161</v>
      </c>
      <c r="H266" s="272">
        <v>160</v>
      </c>
      <c r="I266" s="273"/>
      <c r="J266" s="274">
        <f>ROUND(I266*H266,2)</f>
        <v>0</v>
      </c>
      <c r="K266" s="270" t="s">
        <v>19</v>
      </c>
      <c r="L266" s="275"/>
      <c r="M266" s="276" t="s">
        <v>19</v>
      </c>
      <c r="N266" s="277" t="s">
        <v>46</v>
      </c>
      <c r="O266" s="86"/>
      <c r="P266" s="215">
        <f>O266*H266</f>
        <v>0</v>
      </c>
      <c r="Q266" s="215">
        <v>0</v>
      </c>
      <c r="R266" s="215">
        <f>Q266*H266</f>
        <v>0</v>
      </c>
      <c r="S266" s="215">
        <v>0</v>
      </c>
      <c r="T266" s="216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17" t="s">
        <v>181</v>
      </c>
      <c r="AT266" s="217" t="s">
        <v>230</v>
      </c>
      <c r="AU266" s="217" t="s">
        <v>85</v>
      </c>
      <c r="AY266" s="19" t="s">
        <v>122</v>
      </c>
      <c r="BE266" s="218">
        <f>IF(N266="základní",J266,0)</f>
        <v>0</v>
      </c>
      <c r="BF266" s="218">
        <f>IF(N266="snížená",J266,0)</f>
        <v>0</v>
      </c>
      <c r="BG266" s="218">
        <f>IF(N266="zákl. přenesená",J266,0)</f>
        <v>0</v>
      </c>
      <c r="BH266" s="218">
        <f>IF(N266="sníž. přenesená",J266,0)</f>
        <v>0</v>
      </c>
      <c r="BI266" s="218">
        <f>IF(N266="nulová",J266,0)</f>
        <v>0</v>
      </c>
      <c r="BJ266" s="19" t="s">
        <v>83</v>
      </c>
      <c r="BK266" s="218">
        <f>ROUND(I266*H266,2)</f>
        <v>0</v>
      </c>
      <c r="BL266" s="19" t="s">
        <v>129</v>
      </c>
      <c r="BM266" s="217" t="s">
        <v>368</v>
      </c>
    </row>
    <row r="267" s="2" customFormat="1" ht="16.5" customHeight="1">
      <c r="A267" s="40"/>
      <c r="B267" s="41"/>
      <c r="C267" s="206" t="s">
        <v>369</v>
      </c>
      <c r="D267" s="206" t="s">
        <v>124</v>
      </c>
      <c r="E267" s="207" t="s">
        <v>370</v>
      </c>
      <c r="F267" s="208" t="s">
        <v>371</v>
      </c>
      <c r="G267" s="209" t="s">
        <v>161</v>
      </c>
      <c r="H267" s="210">
        <v>18.5</v>
      </c>
      <c r="I267" s="211"/>
      <c r="J267" s="212">
        <f>ROUND(I267*H267,2)</f>
        <v>0</v>
      </c>
      <c r="K267" s="208" t="s">
        <v>128</v>
      </c>
      <c r="L267" s="46"/>
      <c r="M267" s="213" t="s">
        <v>19</v>
      </c>
      <c r="N267" s="214" t="s">
        <v>46</v>
      </c>
      <c r="O267" s="86"/>
      <c r="P267" s="215">
        <f>O267*H267</f>
        <v>0</v>
      </c>
      <c r="Q267" s="215">
        <v>1.0000000000000001E-05</v>
      </c>
      <c r="R267" s="215">
        <f>Q267*H267</f>
        <v>0.00018500000000000002</v>
      </c>
      <c r="S267" s="215">
        <v>0</v>
      </c>
      <c r="T267" s="216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17" t="s">
        <v>129</v>
      </c>
      <c r="AT267" s="217" t="s">
        <v>124</v>
      </c>
      <c r="AU267" s="217" t="s">
        <v>85</v>
      </c>
      <c r="AY267" s="19" t="s">
        <v>122</v>
      </c>
      <c r="BE267" s="218">
        <f>IF(N267="základní",J267,0)</f>
        <v>0</v>
      </c>
      <c r="BF267" s="218">
        <f>IF(N267="snížená",J267,0)</f>
        <v>0</v>
      </c>
      <c r="BG267" s="218">
        <f>IF(N267="zákl. přenesená",J267,0)</f>
        <v>0</v>
      </c>
      <c r="BH267" s="218">
        <f>IF(N267="sníž. přenesená",J267,0)</f>
        <v>0</v>
      </c>
      <c r="BI267" s="218">
        <f>IF(N267="nulová",J267,0)</f>
        <v>0</v>
      </c>
      <c r="BJ267" s="19" t="s">
        <v>83</v>
      </c>
      <c r="BK267" s="218">
        <f>ROUND(I267*H267,2)</f>
        <v>0</v>
      </c>
      <c r="BL267" s="19" t="s">
        <v>129</v>
      </c>
      <c r="BM267" s="217" t="s">
        <v>372</v>
      </c>
    </row>
    <row r="268" s="2" customFormat="1">
      <c r="A268" s="40"/>
      <c r="B268" s="41"/>
      <c r="C268" s="42"/>
      <c r="D268" s="219" t="s">
        <v>131</v>
      </c>
      <c r="E268" s="42"/>
      <c r="F268" s="220" t="s">
        <v>373</v>
      </c>
      <c r="G268" s="42"/>
      <c r="H268" s="42"/>
      <c r="I268" s="221"/>
      <c r="J268" s="42"/>
      <c r="K268" s="42"/>
      <c r="L268" s="46"/>
      <c r="M268" s="222"/>
      <c r="N268" s="223"/>
      <c r="O268" s="86"/>
      <c r="P268" s="86"/>
      <c r="Q268" s="86"/>
      <c r="R268" s="86"/>
      <c r="S268" s="86"/>
      <c r="T268" s="87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9" t="s">
        <v>131</v>
      </c>
      <c r="AU268" s="19" t="s">
        <v>85</v>
      </c>
    </row>
    <row r="269" s="14" customFormat="1">
      <c r="A269" s="14"/>
      <c r="B269" s="235"/>
      <c r="C269" s="236"/>
      <c r="D269" s="226" t="s">
        <v>133</v>
      </c>
      <c r="E269" s="237" t="s">
        <v>19</v>
      </c>
      <c r="F269" s="238" t="s">
        <v>374</v>
      </c>
      <c r="G269" s="236"/>
      <c r="H269" s="239">
        <v>18.5</v>
      </c>
      <c r="I269" s="240"/>
      <c r="J269" s="236"/>
      <c r="K269" s="236"/>
      <c r="L269" s="241"/>
      <c r="M269" s="242"/>
      <c r="N269" s="243"/>
      <c r="O269" s="243"/>
      <c r="P269" s="243"/>
      <c r="Q269" s="243"/>
      <c r="R269" s="243"/>
      <c r="S269" s="243"/>
      <c r="T269" s="244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5" t="s">
        <v>133</v>
      </c>
      <c r="AU269" s="245" t="s">
        <v>85</v>
      </c>
      <c r="AV269" s="14" t="s">
        <v>85</v>
      </c>
      <c r="AW269" s="14" t="s">
        <v>37</v>
      </c>
      <c r="AX269" s="14" t="s">
        <v>83</v>
      </c>
      <c r="AY269" s="245" t="s">
        <v>122</v>
      </c>
    </row>
    <row r="270" s="2" customFormat="1" ht="16.5" customHeight="1">
      <c r="A270" s="40"/>
      <c r="B270" s="41"/>
      <c r="C270" s="268" t="s">
        <v>375</v>
      </c>
      <c r="D270" s="268" t="s">
        <v>230</v>
      </c>
      <c r="E270" s="269" t="s">
        <v>376</v>
      </c>
      <c r="F270" s="270" t="s">
        <v>377</v>
      </c>
      <c r="G270" s="271" t="s">
        <v>161</v>
      </c>
      <c r="H270" s="272">
        <v>18.5</v>
      </c>
      <c r="I270" s="273"/>
      <c r="J270" s="274">
        <f>ROUND(I270*H270,2)</f>
        <v>0</v>
      </c>
      <c r="K270" s="270" t="s">
        <v>128</v>
      </c>
      <c r="L270" s="275"/>
      <c r="M270" s="276" t="s">
        <v>19</v>
      </c>
      <c r="N270" s="277" t="s">
        <v>46</v>
      </c>
      <c r="O270" s="86"/>
      <c r="P270" s="215">
        <f>O270*H270</f>
        <v>0</v>
      </c>
      <c r="Q270" s="215">
        <v>0.0028999999999999998</v>
      </c>
      <c r="R270" s="215">
        <f>Q270*H270</f>
        <v>0.053649999999999996</v>
      </c>
      <c r="S270" s="215">
        <v>0</v>
      </c>
      <c r="T270" s="216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17" t="s">
        <v>181</v>
      </c>
      <c r="AT270" s="217" t="s">
        <v>230</v>
      </c>
      <c r="AU270" s="217" t="s">
        <v>85</v>
      </c>
      <c r="AY270" s="19" t="s">
        <v>122</v>
      </c>
      <c r="BE270" s="218">
        <f>IF(N270="základní",J270,0)</f>
        <v>0</v>
      </c>
      <c r="BF270" s="218">
        <f>IF(N270="snížená",J270,0)</f>
        <v>0</v>
      </c>
      <c r="BG270" s="218">
        <f>IF(N270="zákl. přenesená",J270,0)</f>
        <v>0</v>
      </c>
      <c r="BH270" s="218">
        <f>IF(N270="sníž. přenesená",J270,0)</f>
        <v>0</v>
      </c>
      <c r="BI270" s="218">
        <f>IF(N270="nulová",J270,0)</f>
        <v>0</v>
      </c>
      <c r="BJ270" s="19" t="s">
        <v>83</v>
      </c>
      <c r="BK270" s="218">
        <f>ROUND(I270*H270,2)</f>
        <v>0</v>
      </c>
      <c r="BL270" s="19" t="s">
        <v>129</v>
      </c>
      <c r="BM270" s="217" t="s">
        <v>378</v>
      </c>
    </row>
    <row r="271" s="14" customFormat="1">
      <c r="A271" s="14"/>
      <c r="B271" s="235"/>
      <c r="C271" s="236"/>
      <c r="D271" s="226" t="s">
        <v>133</v>
      </c>
      <c r="E271" s="237" t="s">
        <v>19</v>
      </c>
      <c r="F271" s="238" t="s">
        <v>379</v>
      </c>
      <c r="G271" s="236"/>
      <c r="H271" s="239">
        <v>18.5</v>
      </c>
      <c r="I271" s="240"/>
      <c r="J271" s="236"/>
      <c r="K271" s="236"/>
      <c r="L271" s="241"/>
      <c r="M271" s="242"/>
      <c r="N271" s="243"/>
      <c r="O271" s="243"/>
      <c r="P271" s="243"/>
      <c r="Q271" s="243"/>
      <c r="R271" s="243"/>
      <c r="S271" s="243"/>
      <c r="T271" s="24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5" t="s">
        <v>133</v>
      </c>
      <c r="AU271" s="245" t="s">
        <v>85</v>
      </c>
      <c r="AV271" s="14" t="s">
        <v>85</v>
      </c>
      <c r="AW271" s="14" t="s">
        <v>37</v>
      </c>
      <c r="AX271" s="14" t="s">
        <v>83</v>
      </c>
      <c r="AY271" s="245" t="s">
        <v>122</v>
      </c>
    </row>
    <row r="272" s="2" customFormat="1" ht="21.75" customHeight="1">
      <c r="A272" s="40"/>
      <c r="B272" s="41"/>
      <c r="C272" s="206" t="s">
        <v>380</v>
      </c>
      <c r="D272" s="206" t="s">
        <v>124</v>
      </c>
      <c r="E272" s="207" t="s">
        <v>381</v>
      </c>
      <c r="F272" s="208" t="s">
        <v>382</v>
      </c>
      <c r="G272" s="209" t="s">
        <v>383</v>
      </c>
      <c r="H272" s="210">
        <v>4</v>
      </c>
      <c r="I272" s="211"/>
      <c r="J272" s="212">
        <f>ROUND(I272*H272,2)</f>
        <v>0</v>
      </c>
      <c r="K272" s="208" t="s">
        <v>128</v>
      </c>
      <c r="L272" s="46"/>
      <c r="M272" s="213" t="s">
        <v>19</v>
      </c>
      <c r="N272" s="214" t="s">
        <v>46</v>
      </c>
      <c r="O272" s="86"/>
      <c r="P272" s="215">
        <f>O272*H272</f>
        <v>0</v>
      </c>
      <c r="Q272" s="215">
        <v>0</v>
      </c>
      <c r="R272" s="215">
        <f>Q272*H272</f>
        <v>0</v>
      </c>
      <c r="S272" s="215">
        <v>0</v>
      </c>
      <c r="T272" s="216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17" t="s">
        <v>129</v>
      </c>
      <c r="AT272" s="217" t="s">
        <v>124</v>
      </c>
      <c r="AU272" s="217" t="s">
        <v>85</v>
      </c>
      <c r="AY272" s="19" t="s">
        <v>122</v>
      </c>
      <c r="BE272" s="218">
        <f>IF(N272="základní",J272,0)</f>
        <v>0</v>
      </c>
      <c r="BF272" s="218">
        <f>IF(N272="snížená",J272,0)</f>
        <v>0</v>
      </c>
      <c r="BG272" s="218">
        <f>IF(N272="zákl. přenesená",J272,0)</f>
        <v>0</v>
      </c>
      <c r="BH272" s="218">
        <f>IF(N272="sníž. přenesená",J272,0)</f>
        <v>0</v>
      </c>
      <c r="BI272" s="218">
        <f>IF(N272="nulová",J272,0)</f>
        <v>0</v>
      </c>
      <c r="BJ272" s="19" t="s">
        <v>83</v>
      </c>
      <c r="BK272" s="218">
        <f>ROUND(I272*H272,2)</f>
        <v>0</v>
      </c>
      <c r="BL272" s="19" t="s">
        <v>129</v>
      </c>
      <c r="BM272" s="217" t="s">
        <v>384</v>
      </c>
    </row>
    <row r="273" s="2" customFormat="1">
      <c r="A273" s="40"/>
      <c r="B273" s="41"/>
      <c r="C273" s="42"/>
      <c r="D273" s="219" t="s">
        <v>131</v>
      </c>
      <c r="E273" s="42"/>
      <c r="F273" s="220" t="s">
        <v>385</v>
      </c>
      <c r="G273" s="42"/>
      <c r="H273" s="42"/>
      <c r="I273" s="221"/>
      <c r="J273" s="42"/>
      <c r="K273" s="42"/>
      <c r="L273" s="46"/>
      <c r="M273" s="222"/>
      <c r="N273" s="223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131</v>
      </c>
      <c r="AU273" s="19" t="s">
        <v>85</v>
      </c>
    </row>
    <row r="274" s="14" customFormat="1">
      <c r="A274" s="14"/>
      <c r="B274" s="235"/>
      <c r="C274" s="236"/>
      <c r="D274" s="226" t="s">
        <v>133</v>
      </c>
      <c r="E274" s="237" t="s">
        <v>19</v>
      </c>
      <c r="F274" s="238" t="s">
        <v>386</v>
      </c>
      <c r="G274" s="236"/>
      <c r="H274" s="239">
        <v>4</v>
      </c>
      <c r="I274" s="240"/>
      <c r="J274" s="236"/>
      <c r="K274" s="236"/>
      <c r="L274" s="241"/>
      <c r="M274" s="242"/>
      <c r="N274" s="243"/>
      <c r="O274" s="243"/>
      <c r="P274" s="243"/>
      <c r="Q274" s="243"/>
      <c r="R274" s="243"/>
      <c r="S274" s="243"/>
      <c r="T274" s="244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5" t="s">
        <v>133</v>
      </c>
      <c r="AU274" s="245" t="s">
        <v>85</v>
      </c>
      <c r="AV274" s="14" t="s">
        <v>85</v>
      </c>
      <c r="AW274" s="14" t="s">
        <v>37</v>
      </c>
      <c r="AX274" s="14" t="s">
        <v>83</v>
      </c>
      <c r="AY274" s="245" t="s">
        <v>122</v>
      </c>
    </row>
    <row r="275" s="2" customFormat="1" ht="16.5" customHeight="1">
      <c r="A275" s="40"/>
      <c r="B275" s="41"/>
      <c r="C275" s="268" t="s">
        <v>387</v>
      </c>
      <c r="D275" s="268" t="s">
        <v>230</v>
      </c>
      <c r="E275" s="269" t="s">
        <v>388</v>
      </c>
      <c r="F275" s="270" t="s">
        <v>389</v>
      </c>
      <c r="G275" s="271" t="s">
        <v>19</v>
      </c>
      <c r="H275" s="272">
        <v>4</v>
      </c>
      <c r="I275" s="273"/>
      <c r="J275" s="274">
        <f>ROUND(I275*H275,2)</f>
        <v>0</v>
      </c>
      <c r="K275" s="270" t="s">
        <v>19</v>
      </c>
      <c r="L275" s="275"/>
      <c r="M275" s="276" t="s">
        <v>19</v>
      </c>
      <c r="N275" s="277" t="s">
        <v>46</v>
      </c>
      <c r="O275" s="86"/>
      <c r="P275" s="215">
        <f>O275*H275</f>
        <v>0</v>
      </c>
      <c r="Q275" s="215">
        <v>0</v>
      </c>
      <c r="R275" s="215">
        <f>Q275*H275</f>
        <v>0</v>
      </c>
      <c r="S275" s="215">
        <v>0</v>
      </c>
      <c r="T275" s="216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17" t="s">
        <v>181</v>
      </c>
      <c r="AT275" s="217" t="s">
        <v>230</v>
      </c>
      <c r="AU275" s="217" t="s">
        <v>85</v>
      </c>
      <c r="AY275" s="19" t="s">
        <v>122</v>
      </c>
      <c r="BE275" s="218">
        <f>IF(N275="základní",J275,0)</f>
        <v>0</v>
      </c>
      <c r="BF275" s="218">
        <f>IF(N275="snížená",J275,0)</f>
        <v>0</v>
      </c>
      <c r="BG275" s="218">
        <f>IF(N275="zákl. přenesená",J275,0)</f>
        <v>0</v>
      </c>
      <c r="BH275" s="218">
        <f>IF(N275="sníž. přenesená",J275,0)</f>
        <v>0</v>
      </c>
      <c r="BI275" s="218">
        <f>IF(N275="nulová",J275,0)</f>
        <v>0</v>
      </c>
      <c r="BJ275" s="19" t="s">
        <v>83</v>
      </c>
      <c r="BK275" s="218">
        <f>ROUND(I275*H275,2)</f>
        <v>0</v>
      </c>
      <c r="BL275" s="19" t="s">
        <v>129</v>
      </c>
      <c r="BM275" s="217" t="s">
        <v>390</v>
      </c>
    </row>
    <row r="276" s="14" customFormat="1">
      <c r="A276" s="14"/>
      <c r="B276" s="235"/>
      <c r="C276" s="236"/>
      <c r="D276" s="226" t="s">
        <v>133</v>
      </c>
      <c r="E276" s="237" t="s">
        <v>19</v>
      </c>
      <c r="F276" s="238" t="s">
        <v>129</v>
      </c>
      <c r="G276" s="236"/>
      <c r="H276" s="239">
        <v>4</v>
      </c>
      <c r="I276" s="240"/>
      <c r="J276" s="236"/>
      <c r="K276" s="236"/>
      <c r="L276" s="241"/>
      <c r="M276" s="242"/>
      <c r="N276" s="243"/>
      <c r="O276" s="243"/>
      <c r="P276" s="243"/>
      <c r="Q276" s="243"/>
      <c r="R276" s="243"/>
      <c r="S276" s="243"/>
      <c r="T276" s="244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5" t="s">
        <v>133</v>
      </c>
      <c r="AU276" s="245" t="s">
        <v>85</v>
      </c>
      <c r="AV276" s="14" t="s">
        <v>85</v>
      </c>
      <c r="AW276" s="14" t="s">
        <v>37</v>
      </c>
      <c r="AX276" s="14" t="s">
        <v>83</v>
      </c>
      <c r="AY276" s="245" t="s">
        <v>122</v>
      </c>
    </row>
    <row r="277" s="2" customFormat="1" ht="16.5" customHeight="1">
      <c r="A277" s="40"/>
      <c r="B277" s="41"/>
      <c r="C277" s="206" t="s">
        <v>391</v>
      </c>
      <c r="D277" s="206" t="s">
        <v>124</v>
      </c>
      <c r="E277" s="207" t="s">
        <v>392</v>
      </c>
      <c r="F277" s="208" t="s">
        <v>393</v>
      </c>
      <c r="G277" s="209" t="s">
        <v>383</v>
      </c>
      <c r="H277" s="210">
        <v>2</v>
      </c>
      <c r="I277" s="211"/>
      <c r="J277" s="212">
        <f>ROUND(I277*H277,2)</f>
        <v>0</v>
      </c>
      <c r="K277" s="208" t="s">
        <v>128</v>
      </c>
      <c r="L277" s="46"/>
      <c r="M277" s="213" t="s">
        <v>19</v>
      </c>
      <c r="N277" s="214" t="s">
        <v>46</v>
      </c>
      <c r="O277" s="86"/>
      <c r="P277" s="215">
        <f>O277*H277</f>
        <v>0</v>
      </c>
      <c r="Q277" s="215">
        <v>0.00023755</v>
      </c>
      <c r="R277" s="215">
        <f>Q277*H277</f>
        <v>0.0004751</v>
      </c>
      <c r="S277" s="215">
        <v>0</v>
      </c>
      <c r="T277" s="216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17" t="s">
        <v>129</v>
      </c>
      <c r="AT277" s="217" t="s">
        <v>124</v>
      </c>
      <c r="AU277" s="217" t="s">
        <v>85</v>
      </c>
      <c r="AY277" s="19" t="s">
        <v>122</v>
      </c>
      <c r="BE277" s="218">
        <f>IF(N277="základní",J277,0)</f>
        <v>0</v>
      </c>
      <c r="BF277" s="218">
        <f>IF(N277="snížená",J277,0)</f>
        <v>0</v>
      </c>
      <c r="BG277" s="218">
        <f>IF(N277="zákl. přenesená",J277,0)</f>
        <v>0</v>
      </c>
      <c r="BH277" s="218">
        <f>IF(N277="sníž. přenesená",J277,0)</f>
        <v>0</v>
      </c>
      <c r="BI277" s="218">
        <f>IF(N277="nulová",J277,0)</f>
        <v>0</v>
      </c>
      <c r="BJ277" s="19" t="s">
        <v>83</v>
      </c>
      <c r="BK277" s="218">
        <f>ROUND(I277*H277,2)</f>
        <v>0</v>
      </c>
      <c r="BL277" s="19" t="s">
        <v>129</v>
      </c>
      <c r="BM277" s="217" t="s">
        <v>394</v>
      </c>
    </row>
    <row r="278" s="2" customFormat="1">
      <c r="A278" s="40"/>
      <c r="B278" s="41"/>
      <c r="C278" s="42"/>
      <c r="D278" s="219" t="s">
        <v>131</v>
      </c>
      <c r="E278" s="42"/>
      <c r="F278" s="220" t="s">
        <v>395</v>
      </c>
      <c r="G278" s="42"/>
      <c r="H278" s="42"/>
      <c r="I278" s="221"/>
      <c r="J278" s="42"/>
      <c r="K278" s="42"/>
      <c r="L278" s="46"/>
      <c r="M278" s="222"/>
      <c r="N278" s="223"/>
      <c r="O278" s="86"/>
      <c r="P278" s="86"/>
      <c r="Q278" s="86"/>
      <c r="R278" s="86"/>
      <c r="S278" s="86"/>
      <c r="T278" s="87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9" t="s">
        <v>131</v>
      </c>
      <c r="AU278" s="19" t="s">
        <v>85</v>
      </c>
    </row>
    <row r="279" s="14" customFormat="1">
      <c r="A279" s="14"/>
      <c r="B279" s="235"/>
      <c r="C279" s="236"/>
      <c r="D279" s="226" t="s">
        <v>133</v>
      </c>
      <c r="E279" s="237" t="s">
        <v>19</v>
      </c>
      <c r="F279" s="238" t="s">
        <v>85</v>
      </c>
      <c r="G279" s="236"/>
      <c r="H279" s="239">
        <v>2</v>
      </c>
      <c r="I279" s="240"/>
      <c r="J279" s="236"/>
      <c r="K279" s="236"/>
      <c r="L279" s="241"/>
      <c r="M279" s="242"/>
      <c r="N279" s="243"/>
      <c r="O279" s="243"/>
      <c r="P279" s="243"/>
      <c r="Q279" s="243"/>
      <c r="R279" s="243"/>
      <c r="S279" s="243"/>
      <c r="T279" s="244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45" t="s">
        <v>133</v>
      </c>
      <c r="AU279" s="245" t="s">
        <v>85</v>
      </c>
      <c r="AV279" s="14" t="s">
        <v>85</v>
      </c>
      <c r="AW279" s="14" t="s">
        <v>37</v>
      </c>
      <c r="AX279" s="14" t="s">
        <v>83</v>
      </c>
      <c r="AY279" s="245" t="s">
        <v>122</v>
      </c>
    </row>
    <row r="280" s="2" customFormat="1" ht="16.5" customHeight="1">
      <c r="A280" s="40"/>
      <c r="B280" s="41"/>
      <c r="C280" s="206" t="s">
        <v>396</v>
      </c>
      <c r="D280" s="206" t="s">
        <v>124</v>
      </c>
      <c r="E280" s="207" t="s">
        <v>397</v>
      </c>
      <c r="F280" s="208" t="s">
        <v>398</v>
      </c>
      <c r="G280" s="209" t="s">
        <v>383</v>
      </c>
      <c r="H280" s="210">
        <v>2</v>
      </c>
      <c r="I280" s="211"/>
      <c r="J280" s="212">
        <f>ROUND(I280*H280,2)</f>
        <v>0</v>
      </c>
      <c r="K280" s="208" t="s">
        <v>399</v>
      </c>
      <c r="L280" s="46"/>
      <c r="M280" s="213" t="s">
        <v>19</v>
      </c>
      <c r="N280" s="214" t="s">
        <v>46</v>
      </c>
      <c r="O280" s="86"/>
      <c r="P280" s="215">
        <f>O280*H280</f>
        <v>0</v>
      </c>
      <c r="Q280" s="215">
        <v>0.34089999999999998</v>
      </c>
      <c r="R280" s="215">
        <f>Q280*H280</f>
        <v>0.68179999999999996</v>
      </c>
      <c r="S280" s="215">
        <v>0</v>
      </c>
      <c r="T280" s="216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17" t="s">
        <v>129</v>
      </c>
      <c r="AT280" s="217" t="s">
        <v>124</v>
      </c>
      <c r="AU280" s="217" t="s">
        <v>85</v>
      </c>
      <c r="AY280" s="19" t="s">
        <v>122</v>
      </c>
      <c r="BE280" s="218">
        <f>IF(N280="základní",J280,0)</f>
        <v>0</v>
      </c>
      <c r="BF280" s="218">
        <f>IF(N280="snížená",J280,0)</f>
        <v>0</v>
      </c>
      <c r="BG280" s="218">
        <f>IF(N280="zákl. přenesená",J280,0)</f>
        <v>0</v>
      </c>
      <c r="BH280" s="218">
        <f>IF(N280="sníž. přenesená",J280,0)</f>
        <v>0</v>
      </c>
      <c r="BI280" s="218">
        <f>IF(N280="nulová",J280,0)</f>
        <v>0</v>
      </c>
      <c r="BJ280" s="19" t="s">
        <v>83</v>
      </c>
      <c r="BK280" s="218">
        <f>ROUND(I280*H280,2)</f>
        <v>0</v>
      </c>
      <c r="BL280" s="19" t="s">
        <v>129</v>
      </c>
      <c r="BM280" s="217" t="s">
        <v>400</v>
      </c>
    </row>
    <row r="281" s="2" customFormat="1" ht="16.5" customHeight="1">
      <c r="A281" s="40"/>
      <c r="B281" s="41"/>
      <c r="C281" s="268" t="s">
        <v>401</v>
      </c>
      <c r="D281" s="268" t="s">
        <v>230</v>
      </c>
      <c r="E281" s="269" t="s">
        <v>402</v>
      </c>
      <c r="F281" s="270" t="s">
        <v>403</v>
      </c>
      <c r="G281" s="271" t="s">
        <v>383</v>
      </c>
      <c r="H281" s="272">
        <v>2</v>
      </c>
      <c r="I281" s="273"/>
      <c r="J281" s="274">
        <f>ROUND(I281*H281,2)</f>
        <v>0</v>
      </c>
      <c r="K281" s="270" t="s">
        <v>19</v>
      </c>
      <c r="L281" s="275"/>
      <c r="M281" s="276" t="s">
        <v>19</v>
      </c>
      <c r="N281" s="277" t="s">
        <v>46</v>
      </c>
      <c r="O281" s="86"/>
      <c r="P281" s="215">
        <f>O281*H281</f>
        <v>0</v>
      </c>
      <c r="Q281" s="215">
        <v>0</v>
      </c>
      <c r="R281" s="215">
        <f>Q281*H281</f>
        <v>0</v>
      </c>
      <c r="S281" s="215">
        <v>0</v>
      </c>
      <c r="T281" s="216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17" t="s">
        <v>181</v>
      </c>
      <c r="AT281" s="217" t="s">
        <v>230</v>
      </c>
      <c r="AU281" s="217" t="s">
        <v>85</v>
      </c>
      <c r="AY281" s="19" t="s">
        <v>122</v>
      </c>
      <c r="BE281" s="218">
        <f>IF(N281="základní",J281,0)</f>
        <v>0</v>
      </c>
      <c r="BF281" s="218">
        <f>IF(N281="snížená",J281,0)</f>
        <v>0</v>
      </c>
      <c r="BG281" s="218">
        <f>IF(N281="zákl. přenesená",J281,0)</f>
        <v>0</v>
      </c>
      <c r="BH281" s="218">
        <f>IF(N281="sníž. přenesená",J281,0)</f>
        <v>0</v>
      </c>
      <c r="BI281" s="218">
        <f>IF(N281="nulová",J281,0)</f>
        <v>0</v>
      </c>
      <c r="BJ281" s="19" t="s">
        <v>83</v>
      </c>
      <c r="BK281" s="218">
        <f>ROUND(I281*H281,2)</f>
        <v>0</v>
      </c>
      <c r="BL281" s="19" t="s">
        <v>129</v>
      </c>
      <c r="BM281" s="217" t="s">
        <v>404</v>
      </c>
    </row>
    <row r="282" s="2" customFormat="1" ht="16.5" customHeight="1">
      <c r="A282" s="40"/>
      <c r="B282" s="41"/>
      <c r="C282" s="206" t="s">
        <v>405</v>
      </c>
      <c r="D282" s="206" t="s">
        <v>124</v>
      </c>
      <c r="E282" s="207" t="s">
        <v>406</v>
      </c>
      <c r="F282" s="208" t="s">
        <v>407</v>
      </c>
      <c r="G282" s="209" t="s">
        <v>383</v>
      </c>
      <c r="H282" s="210">
        <v>2</v>
      </c>
      <c r="I282" s="211"/>
      <c r="J282" s="212">
        <f>ROUND(I282*H282,2)</f>
        <v>0</v>
      </c>
      <c r="K282" s="208" t="s">
        <v>128</v>
      </c>
      <c r="L282" s="46"/>
      <c r="M282" s="213" t="s">
        <v>19</v>
      </c>
      <c r="N282" s="214" t="s">
        <v>46</v>
      </c>
      <c r="O282" s="86"/>
      <c r="P282" s="215">
        <f>O282*H282</f>
        <v>0</v>
      </c>
      <c r="Q282" s="215">
        <v>0.217338</v>
      </c>
      <c r="R282" s="215">
        <f>Q282*H282</f>
        <v>0.43467600000000001</v>
      </c>
      <c r="S282" s="215">
        <v>0</v>
      </c>
      <c r="T282" s="216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17" t="s">
        <v>129</v>
      </c>
      <c r="AT282" s="217" t="s">
        <v>124</v>
      </c>
      <c r="AU282" s="217" t="s">
        <v>85</v>
      </c>
      <c r="AY282" s="19" t="s">
        <v>122</v>
      </c>
      <c r="BE282" s="218">
        <f>IF(N282="základní",J282,0)</f>
        <v>0</v>
      </c>
      <c r="BF282" s="218">
        <f>IF(N282="snížená",J282,0)</f>
        <v>0</v>
      </c>
      <c r="BG282" s="218">
        <f>IF(N282="zákl. přenesená",J282,0)</f>
        <v>0</v>
      </c>
      <c r="BH282" s="218">
        <f>IF(N282="sníž. přenesená",J282,0)</f>
        <v>0</v>
      </c>
      <c r="BI282" s="218">
        <f>IF(N282="nulová",J282,0)</f>
        <v>0</v>
      </c>
      <c r="BJ282" s="19" t="s">
        <v>83</v>
      </c>
      <c r="BK282" s="218">
        <f>ROUND(I282*H282,2)</f>
        <v>0</v>
      </c>
      <c r="BL282" s="19" t="s">
        <v>129</v>
      </c>
      <c r="BM282" s="217" t="s">
        <v>408</v>
      </c>
    </row>
    <row r="283" s="2" customFormat="1">
      <c r="A283" s="40"/>
      <c r="B283" s="41"/>
      <c r="C283" s="42"/>
      <c r="D283" s="219" t="s">
        <v>131</v>
      </c>
      <c r="E283" s="42"/>
      <c r="F283" s="220" t="s">
        <v>409</v>
      </c>
      <c r="G283" s="42"/>
      <c r="H283" s="42"/>
      <c r="I283" s="221"/>
      <c r="J283" s="42"/>
      <c r="K283" s="42"/>
      <c r="L283" s="46"/>
      <c r="M283" s="222"/>
      <c r="N283" s="223"/>
      <c r="O283" s="86"/>
      <c r="P283" s="86"/>
      <c r="Q283" s="86"/>
      <c r="R283" s="86"/>
      <c r="S283" s="86"/>
      <c r="T283" s="87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9" t="s">
        <v>131</v>
      </c>
      <c r="AU283" s="19" t="s">
        <v>85</v>
      </c>
    </row>
    <row r="284" s="2" customFormat="1" ht="16.5" customHeight="1">
      <c r="A284" s="40"/>
      <c r="B284" s="41"/>
      <c r="C284" s="268" t="s">
        <v>410</v>
      </c>
      <c r="D284" s="268" t="s">
        <v>230</v>
      </c>
      <c r="E284" s="269" t="s">
        <v>411</v>
      </c>
      <c r="F284" s="270" t="s">
        <v>412</v>
      </c>
      <c r="G284" s="271" t="s">
        <v>383</v>
      </c>
      <c r="H284" s="272">
        <v>2</v>
      </c>
      <c r="I284" s="273"/>
      <c r="J284" s="274">
        <f>ROUND(I284*H284,2)</f>
        <v>0</v>
      </c>
      <c r="K284" s="270" t="s">
        <v>128</v>
      </c>
      <c r="L284" s="275"/>
      <c r="M284" s="276" t="s">
        <v>19</v>
      </c>
      <c r="N284" s="277" t="s">
        <v>46</v>
      </c>
      <c r="O284" s="86"/>
      <c r="P284" s="215">
        <f>O284*H284</f>
        <v>0</v>
      </c>
      <c r="Q284" s="215">
        <v>0.050599999999999999</v>
      </c>
      <c r="R284" s="215">
        <f>Q284*H284</f>
        <v>0.1012</v>
      </c>
      <c r="S284" s="215">
        <v>0</v>
      </c>
      <c r="T284" s="216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17" t="s">
        <v>181</v>
      </c>
      <c r="AT284" s="217" t="s">
        <v>230</v>
      </c>
      <c r="AU284" s="217" t="s">
        <v>85</v>
      </c>
      <c r="AY284" s="19" t="s">
        <v>122</v>
      </c>
      <c r="BE284" s="218">
        <f>IF(N284="základní",J284,0)</f>
        <v>0</v>
      </c>
      <c r="BF284" s="218">
        <f>IF(N284="snížená",J284,0)</f>
        <v>0</v>
      </c>
      <c r="BG284" s="218">
        <f>IF(N284="zákl. přenesená",J284,0)</f>
        <v>0</v>
      </c>
      <c r="BH284" s="218">
        <f>IF(N284="sníž. přenesená",J284,0)</f>
        <v>0</v>
      </c>
      <c r="BI284" s="218">
        <f>IF(N284="nulová",J284,0)</f>
        <v>0</v>
      </c>
      <c r="BJ284" s="19" t="s">
        <v>83</v>
      </c>
      <c r="BK284" s="218">
        <f>ROUND(I284*H284,2)</f>
        <v>0</v>
      </c>
      <c r="BL284" s="19" t="s">
        <v>129</v>
      </c>
      <c r="BM284" s="217" t="s">
        <v>413</v>
      </c>
    </row>
    <row r="285" s="2" customFormat="1" ht="16.5" customHeight="1">
      <c r="A285" s="40"/>
      <c r="B285" s="41"/>
      <c r="C285" s="206" t="s">
        <v>414</v>
      </c>
      <c r="D285" s="206" t="s">
        <v>124</v>
      </c>
      <c r="E285" s="207" t="s">
        <v>415</v>
      </c>
      <c r="F285" s="208" t="s">
        <v>416</v>
      </c>
      <c r="G285" s="209" t="s">
        <v>383</v>
      </c>
      <c r="H285" s="210">
        <v>4</v>
      </c>
      <c r="I285" s="211"/>
      <c r="J285" s="212">
        <f>ROUND(I285*H285,2)</f>
        <v>0</v>
      </c>
      <c r="K285" s="208" t="s">
        <v>128</v>
      </c>
      <c r="L285" s="46"/>
      <c r="M285" s="213" t="s">
        <v>19</v>
      </c>
      <c r="N285" s="214" t="s">
        <v>46</v>
      </c>
      <c r="O285" s="86"/>
      <c r="P285" s="215">
        <f>O285*H285</f>
        <v>0</v>
      </c>
      <c r="Q285" s="215">
        <v>0.42080000000000001</v>
      </c>
      <c r="R285" s="215">
        <f>Q285*H285</f>
        <v>1.6832</v>
      </c>
      <c r="S285" s="215">
        <v>0</v>
      </c>
      <c r="T285" s="216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17" t="s">
        <v>129</v>
      </c>
      <c r="AT285" s="217" t="s">
        <v>124</v>
      </c>
      <c r="AU285" s="217" t="s">
        <v>85</v>
      </c>
      <c r="AY285" s="19" t="s">
        <v>122</v>
      </c>
      <c r="BE285" s="218">
        <f>IF(N285="základní",J285,0)</f>
        <v>0</v>
      </c>
      <c r="BF285" s="218">
        <f>IF(N285="snížená",J285,0)</f>
        <v>0</v>
      </c>
      <c r="BG285" s="218">
        <f>IF(N285="zákl. přenesená",J285,0)</f>
        <v>0</v>
      </c>
      <c r="BH285" s="218">
        <f>IF(N285="sníž. přenesená",J285,0)</f>
        <v>0</v>
      </c>
      <c r="BI285" s="218">
        <f>IF(N285="nulová",J285,0)</f>
        <v>0</v>
      </c>
      <c r="BJ285" s="19" t="s">
        <v>83</v>
      </c>
      <c r="BK285" s="218">
        <f>ROUND(I285*H285,2)</f>
        <v>0</v>
      </c>
      <c r="BL285" s="19" t="s">
        <v>129</v>
      </c>
      <c r="BM285" s="217" t="s">
        <v>417</v>
      </c>
    </row>
    <row r="286" s="2" customFormat="1">
      <c r="A286" s="40"/>
      <c r="B286" s="41"/>
      <c r="C286" s="42"/>
      <c r="D286" s="219" t="s">
        <v>131</v>
      </c>
      <c r="E286" s="42"/>
      <c r="F286" s="220" t="s">
        <v>418</v>
      </c>
      <c r="G286" s="42"/>
      <c r="H286" s="42"/>
      <c r="I286" s="221"/>
      <c r="J286" s="42"/>
      <c r="K286" s="42"/>
      <c r="L286" s="46"/>
      <c r="M286" s="222"/>
      <c r="N286" s="223"/>
      <c r="O286" s="86"/>
      <c r="P286" s="86"/>
      <c r="Q286" s="86"/>
      <c r="R286" s="86"/>
      <c r="S286" s="86"/>
      <c r="T286" s="87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9" t="s">
        <v>131</v>
      </c>
      <c r="AU286" s="19" t="s">
        <v>85</v>
      </c>
    </row>
    <row r="287" s="12" customFormat="1" ht="22.8" customHeight="1">
      <c r="A287" s="12"/>
      <c r="B287" s="190"/>
      <c r="C287" s="191"/>
      <c r="D287" s="192" t="s">
        <v>74</v>
      </c>
      <c r="E287" s="204" t="s">
        <v>187</v>
      </c>
      <c r="F287" s="204" t="s">
        <v>419</v>
      </c>
      <c r="G287" s="191"/>
      <c r="H287" s="191"/>
      <c r="I287" s="194"/>
      <c r="J287" s="205">
        <f>BK287</f>
        <v>0</v>
      </c>
      <c r="K287" s="191"/>
      <c r="L287" s="196"/>
      <c r="M287" s="197"/>
      <c r="N287" s="198"/>
      <c r="O287" s="198"/>
      <c r="P287" s="199">
        <f>P288+SUM(P289:P371)</f>
        <v>0</v>
      </c>
      <c r="Q287" s="198"/>
      <c r="R287" s="199">
        <f>R288+SUM(R289:R371)</f>
        <v>47.618623696999997</v>
      </c>
      <c r="S287" s="198"/>
      <c r="T287" s="200">
        <f>T288+SUM(T289:T371)</f>
        <v>0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01" t="s">
        <v>83</v>
      </c>
      <c r="AT287" s="202" t="s">
        <v>74</v>
      </c>
      <c r="AU287" s="202" t="s">
        <v>83</v>
      </c>
      <c r="AY287" s="201" t="s">
        <v>122</v>
      </c>
      <c r="BK287" s="203">
        <f>BK288+SUM(BK289:BK371)</f>
        <v>0</v>
      </c>
    </row>
    <row r="288" s="2" customFormat="1" ht="16.5" customHeight="1">
      <c r="A288" s="40"/>
      <c r="B288" s="41"/>
      <c r="C288" s="206" t="s">
        <v>420</v>
      </c>
      <c r="D288" s="206" t="s">
        <v>124</v>
      </c>
      <c r="E288" s="207" t="s">
        <v>421</v>
      </c>
      <c r="F288" s="208" t="s">
        <v>422</v>
      </c>
      <c r="G288" s="209" t="s">
        <v>383</v>
      </c>
      <c r="H288" s="210">
        <v>3</v>
      </c>
      <c r="I288" s="211"/>
      <c r="J288" s="212">
        <f>ROUND(I288*H288,2)</f>
        <v>0</v>
      </c>
      <c r="K288" s="208" t="s">
        <v>128</v>
      </c>
      <c r="L288" s="46"/>
      <c r="M288" s="213" t="s">
        <v>19</v>
      </c>
      <c r="N288" s="214" t="s">
        <v>46</v>
      </c>
      <c r="O288" s="86"/>
      <c r="P288" s="215">
        <f>O288*H288</f>
        <v>0</v>
      </c>
      <c r="Q288" s="215">
        <v>0.00069999999999999999</v>
      </c>
      <c r="R288" s="215">
        <f>Q288*H288</f>
        <v>0.0020999999999999999</v>
      </c>
      <c r="S288" s="215">
        <v>0</v>
      </c>
      <c r="T288" s="216">
        <f>S288*H288</f>
        <v>0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17" t="s">
        <v>129</v>
      </c>
      <c r="AT288" s="217" t="s">
        <v>124</v>
      </c>
      <c r="AU288" s="217" t="s">
        <v>85</v>
      </c>
      <c r="AY288" s="19" t="s">
        <v>122</v>
      </c>
      <c r="BE288" s="218">
        <f>IF(N288="základní",J288,0)</f>
        <v>0</v>
      </c>
      <c r="BF288" s="218">
        <f>IF(N288="snížená",J288,0)</f>
        <v>0</v>
      </c>
      <c r="BG288" s="218">
        <f>IF(N288="zákl. přenesená",J288,0)</f>
        <v>0</v>
      </c>
      <c r="BH288" s="218">
        <f>IF(N288="sníž. přenesená",J288,0)</f>
        <v>0</v>
      </c>
      <c r="BI288" s="218">
        <f>IF(N288="nulová",J288,0)</f>
        <v>0</v>
      </c>
      <c r="BJ288" s="19" t="s">
        <v>83</v>
      </c>
      <c r="BK288" s="218">
        <f>ROUND(I288*H288,2)</f>
        <v>0</v>
      </c>
      <c r="BL288" s="19" t="s">
        <v>129</v>
      </c>
      <c r="BM288" s="217" t="s">
        <v>423</v>
      </c>
    </row>
    <row r="289" s="2" customFormat="1">
      <c r="A289" s="40"/>
      <c r="B289" s="41"/>
      <c r="C289" s="42"/>
      <c r="D289" s="219" t="s">
        <v>131</v>
      </c>
      <c r="E289" s="42"/>
      <c r="F289" s="220" t="s">
        <v>424</v>
      </c>
      <c r="G289" s="42"/>
      <c r="H289" s="42"/>
      <c r="I289" s="221"/>
      <c r="J289" s="42"/>
      <c r="K289" s="42"/>
      <c r="L289" s="46"/>
      <c r="M289" s="222"/>
      <c r="N289" s="223"/>
      <c r="O289" s="86"/>
      <c r="P289" s="86"/>
      <c r="Q289" s="86"/>
      <c r="R289" s="86"/>
      <c r="S289" s="86"/>
      <c r="T289" s="87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T289" s="19" t="s">
        <v>131</v>
      </c>
      <c r="AU289" s="19" t="s">
        <v>85</v>
      </c>
    </row>
    <row r="290" s="13" customFormat="1">
      <c r="A290" s="13"/>
      <c r="B290" s="224"/>
      <c r="C290" s="225"/>
      <c r="D290" s="226" t="s">
        <v>133</v>
      </c>
      <c r="E290" s="227" t="s">
        <v>19</v>
      </c>
      <c r="F290" s="228" t="s">
        <v>425</v>
      </c>
      <c r="G290" s="225"/>
      <c r="H290" s="227" t="s">
        <v>19</v>
      </c>
      <c r="I290" s="229"/>
      <c r="J290" s="225"/>
      <c r="K290" s="225"/>
      <c r="L290" s="230"/>
      <c r="M290" s="231"/>
      <c r="N290" s="232"/>
      <c r="O290" s="232"/>
      <c r="P290" s="232"/>
      <c r="Q290" s="232"/>
      <c r="R290" s="232"/>
      <c r="S290" s="232"/>
      <c r="T290" s="23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4" t="s">
        <v>133</v>
      </c>
      <c r="AU290" s="234" t="s">
        <v>85</v>
      </c>
      <c r="AV290" s="13" t="s">
        <v>83</v>
      </c>
      <c r="AW290" s="13" t="s">
        <v>37</v>
      </c>
      <c r="AX290" s="13" t="s">
        <v>75</v>
      </c>
      <c r="AY290" s="234" t="s">
        <v>122</v>
      </c>
    </row>
    <row r="291" s="14" customFormat="1">
      <c r="A291" s="14"/>
      <c r="B291" s="235"/>
      <c r="C291" s="236"/>
      <c r="D291" s="226" t="s">
        <v>133</v>
      </c>
      <c r="E291" s="237" t="s">
        <v>19</v>
      </c>
      <c r="F291" s="238" t="s">
        <v>426</v>
      </c>
      <c r="G291" s="236"/>
      <c r="H291" s="239">
        <v>1</v>
      </c>
      <c r="I291" s="240"/>
      <c r="J291" s="236"/>
      <c r="K291" s="236"/>
      <c r="L291" s="241"/>
      <c r="M291" s="242"/>
      <c r="N291" s="243"/>
      <c r="O291" s="243"/>
      <c r="P291" s="243"/>
      <c r="Q291" s="243"/>
      <c r="R291" s="243"/>
      <c r="S291" s="243"/>
      <c r="T291" s="244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45" t="s">
        <v>133</v>
      </c>
      <c r="AU291" s="245" t="s">
        <v>85</v>
      </c>
      <c r="AV291" s="14" t="s">
        <v>85</v>
      </c>
      <c r="AW291" s="14" t="s">
        <v>37</v>
      </c>
      <c r="AX291" s="14" t="s">
        <v>75</v>
      </c>
      <c r="AY291" s="245" t="s">
        <v>122</v>
      </c>
    </row>
    <row r="292" s="14" customFormat="1">
      <c r="A292" s="14"/>
      <c r="B292" s="235"/>
      <c r="C292" s="236"/>
      <c r="D292" s="226" t="s">
        <v>133</v>
      </c>
      <c r="E292" s="237" t="s">
        <v>19</v>
      </c>
      <c r="F292" s="238" t="s">
        <v>427</v>
      </c>
      <c r="G292" s="236"/>
      <c r="H292" s="239">
        <v>1</v>
      </c>
      <c r="I292" s="240"/>
      <c r="J292" s="236"/>
      <c r="K292" s="236"/>
      <c r="L292" s="241"/>
      <c r="M292" s="242"/>
      <c r="N292" s="243"/>
      <c r="O292" s="243"/>
      <c r="P292" s="243"/>
      <c r="Q292" s="243"/>
      <c r="R292" s="243"/>
      <c r="S292" s="243"/>
      <c r="T292" s="244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45" t="s">
        <v>133</v>
      </c>
      <c r="AU292" s="245" t="s">
        <v>85</v>
      </c>
      <c r="AV292" s="14" t="s">
        <v>85</v>
      </c>
      <c r="AW292" s="14" t="s">
        <v>37</v>
      </c>
      <c r="AX292" s="14" t="s">
        <v>75</v>
      </c>
      <c r="AY292" s="245" t="s">
        <v>122</v>
      </c>
    </row>
    <row r="293" s="14" customFormat="1">
      <c r="A293" s="14"/>
      <c r="B293" s="235"/>
      <c r="C293" s="236"/>
      <c r="D293" s="226" t="s">
        <v>133</v>
      </c>
      <c r="E293" s="237" t="s">
        <v>19</v>
      </c>
      <c r="F293" s="238" t="s">
        <v>428</v>
      </c>
      <c r="G293" s="236"/>
      <c r="H293" s="239">
        <v>1</v>
      </c>
      <c r="I293" s="240"/>
      <c r="J293" s="236"/>
      <c r="K293" s="236"/>
      <c r="L293" s="241"/>
      <c r="M293" s="242"/>
      <c r="N293" s="243"/>
      <c r="O293" s="243"/>
      <c r="P293" s="243"/>
      <c r="Q293" s="243"/>
      <c r="R293" s="243"/>
      <c r="S293" s="243"/>
      <c r="T293" s="244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5" t="s">
        <v>133</v>
      </c>
      <c r="AU293" s="245" t="s">
        <v>85</v>
      </c>
      <c r="AV293" s="14" t="s">
        <v>85</v>
      </c>
      <c r="AW293" s="14" t="s">
        <v>37</v>
      </c>
      <c r="AX293" s="14" t="s">
        <v>75</v>
      </c>
      <c r="AY293" s="245" t="s">
        <v>122</v>
      </c>
    </row>
    <row r="294" s="16" customFormat="1">
      <c r="A294" s="16"/>
      <c r="B294" s="257"/>
      <c r="C294" s="258"/>
      <c r="D294" s="226" t="s">
        <v>133</v>
      </c>
      <c r="E294" s="259" t="s">
        <v>19</v>
      </c>
      <c r="F294" s="260" t="s">
        <v>180</v>
      </c>
      <c r="G294" s="258"/>
      <c r="H294" s="261">
        <v>3</v>
      </c>
      <c r="I294" s="262"/>
      <c r="J294" s="258"/>
      <c r="K294" s="258"/>
      <c r="L294" s="263"/>
      <c r="M294" s="264"/>
      <c r="N294" s="265"/>
      <c r="O294" s="265"/>
      <c r="P294" s="265"/>
      <c r="Q294" s="265"/>
      <c r="R294" s="265"/>
      <c r="S294" s="265"/>
      <c r="T294" s="266"/>
      <c r="U294" s="16"/>
      <c r="V294" s="16"/>
      <c r="W294" s="16"/>
      <c r="X294" s="16"/>
      <c r="Y294" s="16"/>
      <c r="Z294" s="16"/>
      <c r="AA294" s="16"/>
      <c r="AB294" s="16"/>
      <c r="AC294" s="16"/>
      <c r="AD294" s="16"/>
      <c r="AE294" s="16"/>
      <c r="AT294" s="267" t="s">
        <v>133</v>
      </c>
      <c r="AU294" s="267" t="s">
        <v>85</v>
      </c>
      <c r="AV294" s="16" t="s">
        <v>129</v>
      </c>
      <c r="AW294" s="16" t="s">
        <v>37</v>
      </c>
      <c r="AX294" s="16" t="s">
        <v>83</v>
      </c>
      <c r="AY294" s="267" t="s">
        <v>122</v>
      </c>
    </row>
    <row r="295" s="2" customFormat="1" ht="16.5" customHeight="1">
      <c r="A295" s="40"/>
      <c r="B295" s="41"/>
      <c r="C295" s="268" t="s">
        <v>429</v>
      </c>
      <c r="D295" s="268" t="s">
        <v>230</v>
      </c>
      <c r="E295" s="269" t="s">
        <v>430</v>
      </c>
      <c r="F295" s="270" t="s">
        <v>431</v>
      </c>
      <c r="G295" s="271" t="s">
        <v>383</v>
      </c>
      <c r="H295" s="272">
        <v>1</v>
      </c>
      <c r="I295" s="273"/>
      <c r="J295" s="274">
        <f>ROUND(I295*H295,2)</f>
        <v>0</v>
      </c>
      <c r="K295" s="270" t="s">
        <v>128</v>
      </c>
      <c r="L295" s="275"/>
      <c r="M295" s="276" t="s">
        <v>19</v>
      </c>
      <c r="N295" s="277" t="s">
        <v>46</v>
      </c>
      <c r="O295" s="86"/>
      <c r="P295" s="215">
        <f>O295*H295</f>
        <v>0</v>
      </c>
      <c r="Q295" s="215">
        <v>0.0035000000000000001</v>
      </c>
      <c r="R295" s="215">
        <f>Q295*H295</f>
        <v>0.0035000000000000001</v>
      </c>
      <c r="S295" s="215">
        <v>0</v>
      </c>
      <c r="T295" s="216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17" t="s">
        <v>181</v>
      </c>
      <c r="AT295" s="217" t="s">
        <v>230</v>
      </c>
      <c r="AU295" s="217" t="s">
        <v>85</v>
      </c>
      <c r="AY295" s="19" t="s">
        <v>122</v>
      </c>
      <c r="BE295" s="218">
        <f>IF(N295="základní",J295,0)</f>
        <v>0</v>
      </c>
      <c r="BF295" s="218">
        <f>IF(N295="snížená",J295,0)</f>
        <v>0</v>
      </c>
      <c r="BG295" s="218">
        <f>IF(N295="zákl. přenesená",J295,0)</f>
        <v>0</v>
      </c>
      <c r="BH295" s="218">
        <f>IF(N295="sníž. přenesená",J295,0)</f>
        <v>0</v>
      </c>
      <c r="BI295" s="218">
        <f>IF(N295="nulová",J295,0)</f>
        <v>0</v>
      </c>
      <c r="BJ295" s="19" t="s">
        <v>83</v>
      </c>
      <c r="BK295" s="218">
        <f>ROUND(I295*H295,2)</f>
        <v>0</v>
      </c>
      <c r="BL295" s="19" t="s">
        <v>129</v>
      </c>
      <c r="BM295" s="217" t="s">
        <v>432</v>
      </c>
    </row>
    <row r="296" s="13" customFormat="1">
      <c r="A296" s="13"/>
      <c r="B296" s="224"/>
      <c r="C296" s="225"/>
      <c r="D296" s="226" t="s">
        <v>133</v>
      </c>
      <c r="E296" s="227" t="s">
        <v>19</v>
      </c>
      <c r="F296" s="228" t="s">
        <v>425</v>
      </c>
      <c r="G296" s="225"/>
      <c r="H296" s="227" t="s">
        <v>19</v>
      </c>
      <c r="I296" s="229"/>
      <c r="J296" s="225"/>
      <c r="K296" s="225"/>
      <c r="L296" s="230"/>
      <c r="M296" s="231"/>
      <c r="N296" s="232"/>
      <c r="O296" s="232"/>
      <c r="P296" s="232"/>
      <c r="Q296" s="232"/>
      <c r="R296" s="232"/>
      <c r="S296" s="232"/>
      <c r="T296" s="23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4" t="s">
        <v>133</v>
      </c>
      <c r="AU296" s="234" t="s">
        <v>85</v>
      </c>
      <c r="AV296" s="13" t="s">
        <v>83</v>
      </c>
      <c r="AW296" s="13" t="s">
        <v>37</v>
      </c>
      <c r="AX296" s="13" t="s">
        <v>75</v>
      </c>
      <c r="AY296" s="234" t="s">
        <v>122</v>
      </c>
    </row>
    <row r="297" s="14" customFormat="1">
      <c r="A297" s="14"/>
      <c r="B297" s="235"/>
      <c r="C297" s="236"/>
      <c r="D297" s="226" t="s">
        <v>133</v>
      </c>
      <c r="E297" s="237" t="s">
        <v>19</v>
      </c>
      <c r="F297" s="238" t="s">
        <v>428</v>
      </c>
      <c r="G297" s="236"/>
      <c r="H297" s="239">
        <v>1</v>
      </c>
      <c r="I297" s="240"/>
      <c r="J297" s="236"/>
      <c r="K297" s="236"/>
      <c r="L297" s="241"/>
      <c r="M297" s="242"/>
      <c r="N297" s="243"/>
      <c r="O297" s="243"/>
      <c r="P297" s="243"/>
      <c r="Q297" s="243"/>
      <c r="R297" s="243"/>
      <c r="S297" s="243"/>
      <c r="T297" s="244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45" t="s">
        <v>133</v>
      </c>
      <c r="AU297" s="245" t="s">
        <v>85</v>
      </c>
      <c r="AV297" s="14" t="s">
        <v>85</v>
      </c>
      <c r="AW297" s="14" t="s">
        <v>37</v>
      </c>
      <c r="AX297" s="14" t="s">
        <v>83</v>
      </c>
      <c r="AY297" s="245" t="s">
        <v>122</v>
      </c>
    </row>
    <row r="298" s="2" customFormat="1" ht="16.5" customHeight="1">
      <c r="A298" s="40"/>
      <c r="B298" s="41"/>
      <c r="C298" s="268" t="s">
        <v>433</v>
      </c>
      <c r="D298" s="268" t="s">
        <v>230</v>
      </c>
      <c r="E298" s="269" t="s">
        <v>434</v>
      </c>
      <c r="F298" s="270" t="s">
        <v>435</v>
      </c>
      <c r="G298" s="271" t="s">
        <v>383</v>
      </c>
      <c r="H298" s="272">
        <v>1</v>
      </c>
      <c r="I298" s="273"/>
      <c r="J298" s="274">
        <f>ROUND(I298*H298,2)</f>
        <v>0</v>
      </c>
      <c r="K298" s="270" t="s">
        <v>128</v>
      </c>
      <c r="L298" s="275"/>
      <c r="M298" s="276" t="s">
        <v>19</v>
      </c>
      <c r="N298" s="277" t="s">
        <v>46</v>
      </c>
      <c r="O298" s="86"/>
      <c r="P298" s="215">
        <f>O298*H298</f>
        <v>0</v>
      </c>
      <c r="Q298" s="215">
        <v>0.0025999999999999999</v>
      </c>
      <c r="R298" s="215">
        <f>Q298*H298</f>
        <v>0.0025999999999999999</v>
      </c>
      <c r="S298" s="215">
        <v>0</v>
      </c>
      <c r="T298" s="216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17" t="s">
        <v>181</v>
      </c>
      <c r="AT298" s="217" t="s">
        <v>230</v>
      </c>
      <c r="AU298" s="217" t="s">
        <v>85</v>
      </c>
      <c r="AY298" s="19" t="s">
        <v>122</v>
      </c>
      <c r="BE298" s="218">
        <f>IF(N298="základní",J298,0)</f>
        <v>0</v>
      </c>
      <c r="BF298" s="218">
        <f>IF(N298="snížená",J298,0)</f>
        <v>0</v>
      </c>
      <c r="BG298" s="218">
        <f>IF(N298="zákl. přenesená",J298,0)</f>
        <v>0</v>
      </c>
      <c r="BH298" s="218">
        <f>IF(N298="sníž. přenesená",J298,0)</f>
        <v>0</v>
      </c>
      <c r="BI298" s="218">
        <f>IF(N298="nulová",J298,0)</f>
        <v>0</v>
      </c>
      <c r="BJ298" s="19" t="s">
        <v>83</v>
      </c>
      <c r="BK298" s="218">
        <f>ROUND(I298*H298,2)</f>
        <v>0</v>
      </c>
      <c r="BL298" s="19" t="s">
        <v>129</v>
      </c>
      <c r="BM298" s="217" t="s">
        <v>436</v>
      </c>
    </row>
    <row r="299" s="13" customFormat="1">
      <c r="A299" s="13"/>
      <c r="B299" s="224"/>
      <c r="C299" s="225"/>
      <c r="D299" s="226" t="s">
        <v>133</v>
      </c>
      <c r="E299" s="227" t="s">
        <v>19</v>
      </c>
      <c r="F299" s="228" t="s">
        <v>425</v>
      </c>
      <c r="G299" s="225"/>
      <c r="H299" s="227" t="s">
        <v>19</v>
      </c>
      <c r="I299" s="229"/>
      <c r="J299" s="225"/>
      <c r="K299" s="225"/>
      <c r="L299" s="230"/>
      <c r="M299" s="231"/>
      <c r="N299" s="232"/>
      <c r="O299" s="232"/>
      <c r="P299" s="232"/>
      <c r="Q299" s="232"/>
      <c r="R299" s="232"/>
      <c r="S299" s="232"/>
      <c r="T299" s="23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4" t="s">
        <v>133</v>
      </c>
      <c r="AU299" s="234" t="s">
        <v>85</v>
      </c>
      <c r="AV299" s="13" t="s">
        <v>83</v>
      </c>
      <c r="AW299" s="13" t="s">
        <v>37</v>
      </c>
      <c r="AX299" s="13" t="s">
        <v>75</v>
      </c>
      <c r="AY299" s="234" t="s">
        <v>122</v>
      </c>
    </row>
    <row r="300" s="14" customFormat="1">
      <c r="A300" s="14"/>
      <c r="B300" s="235"/>
      <c r="C300" s="236"/>
      <c r="D300" s="226" t="s">
        <v>133</v>
      </c>
      <c r="E300" s="237" t="s">
        <v>19</v>
      </c>
      <c r="F300" s="238" t="s">
        <v>427</v>
      </c>
      <c r="G300" s="236"/>
      <c r="H300" s="239">
        <v>1</v>
      </c>
      <c r="I300" s="240"/>
      <c r="J300" s="236"/>
      <c r="K300" s="236"/>
      <c r="L300" s="241"/>
      <c r="M300" s="242"/>
      <c r="N300" s="243"/>
      <c r="O300" s="243"/>
      <c r="P300" s="243"/>
      <c r="Q300" s="243"/>
      <c r="R300" s="243"/>
      <c r="S300" s="243"/>
      <c r="T300" s="244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45" t="s">
        <v>133</v>
      </c>
      <c r="AU300" s="245" t="s">
        <v>85</v>
      </c>
      <c r="AV300" s="14" t="s">
        <v>85</v>
      </c>
      <c r="AW300" s="14" t="s">
        <v>37</v>
      </c>
      <c r="AX300" s="14" t="s">
        <v>83</v>
      </c>
      <c r="AY300" s="245" t="s">
        <v>122</v>
      </c>
    </row>
    <row r="301" s="2" customFormat="1" ht="16.5" customHeight="1">
      <c r="A301" s="40"/>
      <c r="B301" s="41"/>
      <c r="C301" s="268" t="s">
        <v>437</v>
      </c>
      <c r="D301" s="268" t="s">
        <v>230</v>
      </c>
      <c r="E301" s="269" t="s">
        <v>438</v>
      </c>
      <c r="F301" s="270" t="s">
        <v>439</v>
      </c>
      <c r="G301" s="271" t="s">
        <v>383</v>
      </c>
      <c r="H301" s="272">
        <v>1</v>
      </c>
      <c r="I301" s="273"/>
      <c r="J301" s="274">
        <f>ROUND(I301*H301,2)</f>
        <v>0</v>
      </c>
      <c r="K301" s="270" t="s">
        <v>128</v>
      </c>
      <c r="L301" s="275"/>
      <c r="M301" s="276" t="s">
        <v>19</v>
      </c>
      <c r="N301" s="277" t="s">
        <v>46</v>
      </c>
      <c r="O301" s="86"/>
      <c r="P301" s="215">
        <f>O301*H301</f>
        <v>0</v>
      </c>
      <c r="Q301" s="215">
        <v>0.0050000000000000001</v>
      </c>
      <c r="R301" s="215">
        <f>Q301*H301</f>
        <v>0.0050000000000000001</v>
      </c>
      <c r="S301" s="215">
        <v>0</v>
      </c>
      <c r="T301" s="216">
        <f>S301*H301</f>
        <v>0</v>
      </c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R301" s="217" t="s">
        <v>181</v>
      </c>
      <c r="AT301" s="217" t="s">
        <v>230</v>
      </c>
      <c r="AU301" s="217" t="s">
        <v>85</v>
      </c>
      <c r="AY301" s="19" t="s">
        <v>122</v>
      </c>
      <c r="BE301" s="218">
        <f>IF(N301="základní",J301,0)</f>
        <v>0</v>
      </c>
      <c r="BF301" s="218">
        <f>IF(N301="snížená",J301,0)</f>
        <v>0</v>
      </c>
      <c r="BG301" s="218">
        <f>IF(N301="zákl. přenesená",J301,0)</f>
        <v>0</v>
      </c>
      <c r="BH301" s="218">
        <f>IF(N301="sníž. přenesená",J301,0)</f>
        <v>0</v>
      </c>
      <c r="BI301" s="218">
        <f>IF(N301="nulová",J301,0)</f>
        <v>0</v>
      </c>
      <c r="BJ301" s="19" t="s">
        <v>83</v>
      </c>
      <c r="BK301" s="218">
        <f>ROUND(I301*H301,2)</f>
        <v>0</v>
      </c>
      <c r="BL301" s="19" t="s">
        <v>129</v>
      </c>
      <c r="BM301" s="217" t="s">
        <v>440</v>
      </c>
    </row>
    <row r="302" s="13" customFormat="1">
      <c r="A302" s="13"/>
      <c r="B302" s="224"/>
      <c r="C302" s="225"/>
      <c r="D302" s="226" t="s">
        <v>133</v>
      </c>
      <c r="E302" s="227" t="s">
        <v>19</v>
      </c>
      <c r="F302" s="228" t="s">
        <v>425</v>
      </c>
      <c r="G302" s="225"/>
      <c r="H302" s="227" t="s">
        <v>19</v>
      </c>
      <c r="I302" s="229"/>
      <c r="J302" s="225"/>
      <c r="K302" s="225"/>
      <c r="L302" s="230"/>
      <c r="M302" s="231"/>
      <c r="N302" s="232"/>
      <c r="O302" s="232"/>
      <c r="P302" s="232"/>
      <c r="Q302" s="232"/>
      <c r="R302" s="232"/>
      <c r="S302" s="232"/>
      <c r="T302" s="23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4" t="s">
        <v>133</v>
      </c>
      <c r="AU302" s="234" t="s">
        <v>85</v>
      </c>
      <c r="AV302" s="13" t="s">
        <v>83</v>
      </c>
      <c r="AW302" s="13" t="s">
        <v>37</v>
      </c>
      <c r="AX302" s="13" t="s">
        <v>75</v>
      </c>
      <c r="AY302" s="234" t="s">
        <v>122</v>
      </c>
    </row>
    <row r="303" s="14" customFormat="1">
      <c r="A303" s="14"/>
      <c r="B303" s="235"/>
      <c r="C303" s="236"/>
      <c r="D303" s="226" t="s">
        <v>133</v>
      </c>
      <c r="E303" s="237" t="s">
        <v>19</v>
      </c>
      <c r="F303" s="238" t="s">
        <v>426</v>
      </c>
      <c r="G303" s="236"/>
      <c r="H303" s="239">
        <v>1</v>
      </c>
      <c r="I303" s="240"/>
      <c r="J303" s="236"/>
      <c r="K303" s="236"/>
      <c r="L303" s="241"/>
      <c r="M303" s="242"/>
      <c r="N303" s="243"/>
      <c r="O303" s="243"/>
      <c r="P303" s="243"/>
      <c r="Q303" s="243"/>
      <c r="R303" s="243"/>
      <c r="S303" s="243"/>
      <c r="T303" s="244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45" t="s">
        <v>133</v>
      </c>
      <c r="AU303" s="245" t="s">
        <v>85</v>
      </c>
      <c r="AV303" s="14" t="s">
        <v>85</v>
      </c>
      <c r="AW303" s="14" t="s">
        <v>37</v>
      </c>
      <c r="AX303" s="14" t="s">
        <v>83</v>
      </c>
      <c r="AY303" s="245" t="s">
        <v>122</v>
      </c>
    </row>
    <row r="304" s="2" customFormat="1" ht="16.5" customHeight="1">
      <c r="A304" s="40"/>
      <c r="B304" s="41"/>
      <c r="C304" s="206" t="s">
        <v>441</v>
      </c>
      <c r="D304" s="206" t="s">
        <v>124</v>
      </c>
      <c r="E304" s="207" t="s">
        <v>442</v>
      </c>
      <c r="F304" s="208" t="s">
        <v>443</v>
      </c>
      <c r="G304" s="209" t="s">
        <v>383</v>
      </c>
      <c r="H304" s="210">
        <v>3</v>
      </c>
      <c r="I304" s="211"/>
      <c r="J304" s="212">
        <f>ROUND(I304*H304,2)</f>
        <v>0</v>
      </c>
      <c r="K304" s="208" t="s">
        <v>128</v>
      </c>
      <c r="L304" s="46"/>
      <c r="M304" s="213" t="s">
        <v>19</v>
      </c>
      <c r="N304" s="214" t="s">
        <v>46</v>
      </c>
      <c r="O304" s="86"/>
      <c r="P304" s="215">
        <f>O304*H304</f>
        <v>0</v>
      </c>
      <c r="Q304" s="215">
        <v>0.11240500000000001</v>
      </c>
      <c r="R304" s="215">
        <f>Q304*H304</f>
        <v>0.33721500000000004</v>
      </c>
      <c r="S304" s="215">
        <v>0</v>
      </c>
      <c r="T304" s="216">
        <f>S304*H304</f>
        <v>0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17" t="s">
        <v>129</v>
      </c>
      <c r="AT304" s="217" t="s">
        <v>124</v>
      </c>
      <c r="AU304" s="217" t="s">
        <v>85</v>
      </c>
      <c r="AY304" s="19" t="s">
        <v>122</v>
      </c>
      <c r="BE304" s="218">
        <f>IF(N304="základní",J304,0)</f>
        <v>0</v>
      </c>
      <c r="BF304" s="218">
        <f>IF(N304="snížená",J304,0)</f>
        <v>0</v>
      </c>
      <c r="BG304" s="218">
        <f>IF(N304="zákl. přenesená",J304,0)</f>
        <v>0</v>
      </c>
      <c r="BH304" s="218">
        <f>IF(N304="sníž. přenesená",J304,0)</f>
        <v>0</v>
      </c>
      <c r="BI304" s="218">
        <f>IF(N304="nulová",J304,0)</f>
        <v>0</v>
      </c>
      <c r="BJ304" s="19" t="s">
        <v>83</v>
      </c>
      <c r="BK304" s="218">
        <f>ROUND(I304*H304,2)</f>
        <v>0</v>
      </c>
      <c r="BL304" s="19" t="s">
        <v>129</v>
      </c>
      <c r="BM304" s="217" t="s">
        <v>444</v>
      </c>
    </row>
    <row r="305" s="2" customFormat="1">
      <c r="A305" s="40"/>
      <c r="B305" s="41"/>
      <c r="C305" s="42"/>
      <c r="D305" s="219" t="s">
        <v>131</v>
      </c>
      <c r="E305" s="42"/>
      <c r="F305" s="220" t="s">
        <v>445</v>
      </c>
      <c r="G305" s="42"/>
      <c r="H305" s="42"/>
      <c r="I305" s="221"/>
      <c r="J305" s="42"/>
      <c r="K305" s="42"/>
      <c r="L305" s="46"/>
      <c r="M305" s="222"/>
      <c r="N305" s="223"/>
      <c r="O305" s="86"/>
      <c r="P305" s="86"/>
      <c r="Q305" s="86"/>
      <c r="R305" s="86"/>
      <c r="S305" s="86"/>
      <c r="T305" s="87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T305" s="19" t="s">
        <v>131</v>
      </c>
      <c r="AU305" s="19" t="s">
        <v>85</v>
      </c>
    </row>
    <row r="306" s="13" customFormat="1">
      <c r="A306" s="13"/>
      <c r="B306" s="224"/>
      <c r="C306" s="225"/>
      <c r="D306" s="226" t="s">
        <v>133</v>
      </c>
      <c r="E306" s="227" t="s">
        <v>19</v>
      </c>
      <c r="F306" s="228" t="s">
        <v>425</v>
      </c>
      <c r="G306" s="225"/>
      <c r="H306" s="227" t="s">
        <v>19</v>
      </c>
      <c r="I306" s="229"/>
      <c r="J306" s="225"/>
      <c r="K306" s="225"/>
      <c r="L306" s="230"/>
      <c r="M306" s="231"/>
      <c r="N306" s="232"/>
      <c r="O306" s="232"/>
      <c r="P306" s="232"/>
      <c r="Q306" s="232"/>
      <c r="R306" s="232"/>
      <c r="S306" s="232"/>
      <c r="T306" s="23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4" t="s">
        <v>133</v>
      </c>
      <c r="AU306" s="234" t="s">
        <v>85</v>
      </c>
      <c r="AV306" s="13" t="s">
        <v>83</v>
      </c>
      <c r="AW306" s="13" t="s">
        <v>37</v>
      </c>
      <c r="AX306" s="13" t="s">
        <v>75</v>
      </c>
      <c r="AY306" s="234" t="s">
        <v>122</v>
      </c>
    </row>
    <row r="307" s="14" customFormat="1">
      <c r="A307" s="14"/>
      <c r="B307" s="235"/>
      <c r="C307" s="236"/>
      <c r="D307" s="226" t="s">
        <v>133</v>
      </c>
      <c r="E307" s="237" t="s">
        <v>19</v>
      </c>
      <c r="F307" s="238" t="s">
        <v>426</v>
      </c>
      <c r="G307" s="236"/>
      <c r="H307" s="239">
        <v>1</v>
      </c>
      <c r="I307" s="240"/>
      <c r="J307" s="236"/>
      <c r="K307" s="236"/>
      <c r="L307" s="241"/>
      <c r="M307" s="242"/>
      <c r="N307" s="243"/>
      <c r="O307" s="243"/>
      <c r="P307" s="243"/>
      <c r="Q307" s="243"/>
      <c r="R307" s="243"/>
      <c r="S307" s="243"/>
      <c r="T307" s="244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45" t="s">
        <v>133</v>
      </c>
      <c r="AU307" s="245" t="s">
        <v>85</v>
      </c>
      <c r="AV307" s="14" t="s">
        <v>85</v>
      </c>
      <c r="AW307" s="14" t="s">
        <v>37</v>
      </c>
      <c r="AX307" s="14" t="s">
        <v>75</v>
      </c>
      <c r="AY307" s="245" t="s">
        <v>122</v>
      </c>
    </row>
    <row r="308" s="14" customFormat="1">
      <c r="A308" s="14"/>
      <c r="B308" s="235"/>
      <c r="C308" s="236"/>
      <c r="D308" s="226" t="s">
        <v>133</v>
      </c>
      <c r="E308" s="237" t="s">
        <v>19</v>
      </c>
      <c r="F308" s="238" t="s">
        <v>427</v>
      </c>
      <c r="G308" s="236"/>
      <c r="H308" s="239">
        <v>1</v>
      </c>
      <c r="I308" s="240"/>
      <c r="J308" s="236"/>
      <c r="K308" s="236"/>
      <c r="L308" s="241"/>
      <c r="M308" s="242"/>
      <c r="N308" s="243"/>
      <c r="O308" s="243"/>
      <c r="P308" s="243"/>
      <c r="Q308" s="243"/>
      <c r="R308" s="243"/>
      <c r="S308" s="243"/>
      <c r="T308" s="244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45" t="s">
        <v>133</v>
      </c>
      <c r="AU308" s="245" t="s">
        <v>85</v>
      </c>
      <c r="AV308" s="14" t="s">
        <v>85</v>
      </c>
      <c r="AW308" s="14" t="s">
        <v>37</v>
      </c>
      <c r="AX308" s="14" t="s">
        <v>75</v>
      </c>
      <c r="AY308" s="245" t="s">
        <v>122</v>
      </c>
    </row>
    <row r="309" s="14" customFormat="1">
      <c r="A309" s="14"/>
      <c r="B309" s="235"/>
      <c r="C309" s="236"/>
      <c r="D309" s="226" t="s">
        <v>133</v>
      </c>
      <c r="E309" s="237" t="s">
        <v>19</v>
      </c>
      <c r="F309" s="238" t="s">
        <v>428</v>
      </c>
      <c r="G309" s="236"/>
      <c r="H309" s="239">
        <v>1</v>
      </c>
      <c r="I309" s="240"/>
      <c r="J309" s="236"/>
      <c r="K309" s="236"/>
      <c r="L309" s="241"/>
      <c r="M309" s="242"/>
      <c r="N309" s="243"/>
      <c r="O309" s="243"/>
      <c r="P309" s="243"/>
      <c r="Q309" s="243"/>
      <c r="R309" s="243"/>
      <c r="S309" s="243"/>
      <c r="T309" s="244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45" t="s">
        <v>133</v>
      </c>
      <c r="AU309" s="245" t="s">
        <v>85</v>
      </c>
      <c r="AV309" s="14" t="s">
        <v>85</v>
      </c>
      <c r="AW309" s="14" t="s">
        <v>37</v>
      </c>
      <c r="AX309" s="14" t="s">
        <v>75</v>
      </c>
      <c r="AY309" s="245" t="s">
        <v>122</v>
      </c>
    </row>
    <row r="310" s="16" customFormat="1">
      <c r="A310" s="16"/>
      <c r="B310" s="257"/>
      <c r="C310" s="258"/>
      <c r="D310" s="226" t="s">
        <v>133</v>
      </c>
      <c r="E310" s="259" t="s">
        <v>19</v>
      </c>
      <c r="F310" s="260" t="s">
        <v>180</v>
      </c>
      <c r="G310" s="258"/>
      <c r="H310" s="261">
        <v>3</v>
      </c>
      <c r="I310" s="262"/>
      <c r="J310" s="258"/>
      <c r="K310" s="258"/>
      <c r="L310" s="263"/>
      <c r="M310" s="264"/>
      <c r="N310" s="265"/>
      <c r="O310" s="265"/>
      <c r="P310" s="265"/>
      <c r="Q310" s="265"/>
      <c r="R310" s="265"/>
      <c r="S310" s="265"/>
      <c r="T310" s="266"/>
      <c r="U310" s="16"/>
      <c r="V310" s="16"/>
      <c r="W310" s="16"/>
      <c r="X310" s="16"/>
      <c r="Y310" s="16"/>
      <c r="Z310" s="16"/>
      <c r="AA310" s="16"/>
      <c r="AB310" s="16"/>
      <c r="AC310" s="16"/>
      <c r="AD310" s="16"/>
      <c r="AE310" s="16"/>
      <c r="AT310" s="267" t="s">
        <v>133</v>
      </c>
      <c r="AU310" s="267" t="s">
        <v>85</v>
      </c>
      <c r="AV310" s="16" t="s">
        <v>129</v>
      </c>
      <c r="AW310" s="16" t="s">
        <v>37</v>
      </c>
      <c r="AX310" s="16" t="s">
        <v>83</v>
      </c>
      <c r="AY310" s="267" t="s">
        <v>122</v>
      </c>
    </row>
    <row r="311" s="2" customFormat="1" ht="16.5" customHeight="1">
      <c r="A311" s="40"/>
      <c r="B311" s="41"/>
      <c r="C311" s="268" t="s">
        <v>446</v>
      </c>
      <c r="D311" s="268" t="s">
        <v>230</v>
      </c>
      <c r="E311" s="269" t="s">
        <v>447</v>
      </c>
      <c r="F311" s="270" t="s">
        <v>448</v>
      </c>
      <c r="G311" s="271" t="s">
        <v>383</v>
      </c>
      <c r="H311" s="272">
        <v>3</v>
      </c>
      <c r="I311" s="273"/>
      <c r="J311" s="274">
        <f>ROUND(I311*H311,2)</f>
        <v>0</v>
      </c>
      <c r="K311" s="270" t="s">
        <v>128</v>
      </c>
      <c r="L311" s="275"/>
      <c r="M311" s="276" t="s">
        <v>19</v>
      </c>
      <c r="N311" s="277" t="s">
        <v>46</v>
      </c>
      <c r="O311" s="86"/>
      <c r="P311" s="215">
        <f>O311*H311</f>
        <v>0</v>
      </c>
      <c r="Q311" s="215">
        <v>0.0061000000000000004</v>
      </c>
      <c r="R311" s="215">
        <f>Q311*H311</f>
        <v>0.0183</v>
      </c>
      <c r="S311" s="215">
        <v>0</v>
      </c>
      <c r="T311" s="216">
        <f>S311*H311</f>
        <v>0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17" t="s">
        <v>181</v>
      </c>
      <c r="AT311" s="217" t="s">
        <v>230</v>
      </c>
      <c r="AU311" s="217" t="s">
        <v>85</v>
      </c>
      <c r="AY311" s="19" t="s">
        <v>122</v>
      </c>
      <c r="BE311" s="218">
        <f>IF(N311="základní",J311,0)</f>
        <v>0</v>
      </c>
      <c r="BF311" s="218">
        <f>IF(N311="snížená",J311,0)</f>
        <v>0</v>
      </c>
      <c r="BG311" s="218">
        <f>IF(N311="zákl. přenesená",J311,0)</f>
        <v>0</v>
      </c>
      <c r="BH311" s="218">
        <f>IF(N311="sníž. přenesená",J311,0)</f>
        <v>0</v>
      </c>
      <c r="BI311" s="218">
        <f>IF(N311="nulová",J311,0)</f>
        <v>0</v>
      </c>
      <c r="BJ311" s="19" t="s">
        <v>83</v>
      </c>
      <c r="BK311" s="218">
        <f>ROUND(I311*H311,2)</f>
        <v>0</v>
      </c>
      <c r="BL311" s="19" t="s">
        <v>129</v>
      </c>
      <c r="BM311" s="217" t="s">
        <v>449</v>
      </c>
    </row>
    <row r="312" s="2" customFormat="1" ht="37.8" customHeight="1">
      <c r="A312" s="40"/>
      <c r="B312" s="41"/>
      <c r="C312" s="206" t="s">
        <v>450</v>
      </c>
      <c r="D312" s="206" t="s">
        <v>124</v>
      </c>
      <c r="E312" s="207" t="s">
        <v>451</v>
      </c>
      <c r="F312" s="208" t="s">
        <v>452</v>
      </c>
      <c r="G312" s="209" t="s">
        <v>161</v>
      </c>
      <c r="H312" s="210">
        <v>96</v>
      </c>
      <c r="I312" s="211"/>
      <c r="J312" s="212">
        <f>ROUND(I312*H312,2)</f>
        <v>0</v>
      </c>
      <c r="K312" s="208" t="s">
        <v>128</v>
      </c>
      <c r="L312" s="46"/>
      <c r="M312" s="213" t="s">
        <v>19</v>
      </c>
      <c r="N312" s="214" t="s">
        <v>46</v>
      </c>
      <c r="O312" s="86"/>
      <c r="P312" s="215">
        <f>O312*H312</f>
        <v>0</v>
      </c>
      <c r="Q312" s="215">
        <v>0.080876400000000001</v>
      </c>
      <c r="R312" s="215">
        <f>Q312*H312</f>
        <v>7.7641343999999997</v>
      </c>
      <c r="S312" s="215">
        <v>0</v>
      </c>
      <c r="T312" s="216">
        <f>S312*H312</f>
        <v>0</v>
      </c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R312" s="217" t="s">
        <v>129</v>
      </c>
      <c r="AT312" s="217" t="s">
        <v>124</v>
      </c>
      <c r="AU312" s="217" t="s">
        <v>85</v>
      </c>
      <c r="AY312" s="19" t="s">
        <v>122</v>
      </c>
      <c r="BE312" s="218">
        <f>IF(N312="základní",J312,0)</f>
        <v>0</v>
      </c>
      <c r="BF312" s="218">
        <f>IF(N312="snížená",J312,0)</f>
        <v>0</v>
      </c>
      <c r="BG312" s="218">
        <f>IF(N312="zákl. přenesená",J312,0)</f>
        <v>0</v>
      </c>
      <c r="BH312" s="218">
        <f>IF(N312="sníž. přenesená",J312,0)</f>
        <v>0</v>
      </c>
      <c r="BI312" s="218">
        <f>IF(N312="nulová",J312,0)</f>
        <v>0</v>
      </c>
      <c r="BJ312" s="19" t="s">
        <v>83</v>
      </c>
      <c r="BK312" s="218">
        <f>ROUND(I312*H312,2)</f>
        <v>0</v>
      </c>
      <c r="BL312" s="19" t="s">
        <v>129</v>
      </c>
      <c r="BM312" s="217" t="s">
        <v>453</v>
      </c>
    </row>
    <row r="313" s="2" customFormat="1">
      <c r="A313" s="40"/>
      <c r="B313" s="41"/>
      <c r="C313" s="42"/>
      <c r="D313" s="219" t="s">
        <v>131</v>
      </c>
      <c r="E313" s="42"/>
      <c r="F313" s="220" t="s">
        <v>454</v>
      </c>
      <c r="G313" s="42"/>
      <c r="H313" s="42"/>
      <c r="I313" s="221"/>
      <c r="J313" s="42"/>
      <c r="K313" s="42"/>
      <c r="L313" s="46"/>
      <c r="M313" s="222"/>
      <c r="N313" s="223"/>
      <c r="O313" s="86"/>
      <c r="P313" s="86"/>
      <c r="Q313" s="86"/>
      <c r="R313" s="86"/>
      <c r="S313" s="86"/>
      <c r="T313" s="87"/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T313" s="19" t="s">
        <v>131</v>
      </c>
      <c r="AU313" s="19" t="s">
        <v>85</v>
      </c>
    </row>
    <row r="314" s="13" customFormat="1">
      <c r="A314" s="13"/>
      <c r="B314" s="224"/>
      <c r="C314" s="225"/>
      <c r="D314" s="226" t="s">
        <v>133</v>
      </c>
      <c r="E314" s="227" t="s">
        <v>19</v>
      </c>
      <c r="F314" s="228" t="s">
        <v>134</v>
      </c>
      <c r="G314" s="225"/>
      <c r="H314" s="227" t="s">
        <v>19</v>
      </c>
      <c r="I314" s="229"/>
      <c r="J314" s="225"/>
      <c r="K314" s="225"/>
      <c r="L314" s="230"/>
      <c r="M314" s="231"/>
      <c r="N314" s="232"/>
      <c r="O314" s="232"/>
      <c r="P314" s="232"/>
      <c r="Q314" s="232"/>
      <c r="R314" s="232"/>
      <c r="S314" s="232"/>
      <c r="T314" s="23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4" t="s">
        <v>133</v>
      </c>
      <c r="AU314" s="234" t="s">
        <v>85</v>
      </c>
      <c r="AV314" s="13" t="s">
        <v>83</v>
      </c>
      <c r="AW314" s="13" t="s">
        <v>37</v>
      </c>
      <c r="AX314" s="13" t="s">
        <v>75</v>
      </c>
      <c r="AY314" s="234" t="s">
        <v>122</v>
      </c>
    </row>
    <row r="315" s="14" customFormat="1">
      <c r="A315" s="14"/>
      <c r="B315" s="235"/>
      <c r="C315" s="236"/>
      <c r="D315" s="226" t="s">
        <v>133</v>
      </c>
      <c r="E315" s="237" t="s">
        <v>19</v>
      </c>
      <c r="F315" s="238" t="s">
        <v>455</v>
      </c>
      <c r="G315" s="236"/>
      <c r="H315" s="239">
        <v>96</v>
      </c>
      <c r="I315" s="240"/>
      <c r="J315" s="236"/>
      <c r="K315" s="236"/>
      <c r="L315" s="241"/>
      <c r="M315" s="242"/>
      <c r="N315" s="243"/>
      <c r="O315" s="243"/>
      <c r="P315" s="243"/>
      <c r="Q315" s="243"/>
      <c r="R315" s="243"/>
      <c r="S315" s="243"/>
      <c r="T315" s="244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45" t="s">
        <v>133</v>
      </c>
      <c r="AU315" s="245" t="s">
        <v>85</v>
      </c>
      <c r="AV315" s="14" t="s">
        <v>85</v>
      </c>
      <c r="AW315" s="14" t="s">
        <v>37</v>
      </c>
      <c r="AX315" s="14" t="s">
        <v>83</v>
      </c>
      <c r="AY315" s="245" t="s">
        <v>122</v>
      </c>
    </row>
    <row r="316" s="2" customFormat="1" ht="16.5" customHeight="1">
      <c r="A316" s="40"/>
      <c r="B316" s="41"/>
      <c r="C316" s="268" t="s">
        <v>456</v>
      </c>
      <c r="D316" s="268" t="s">
        <v>230</v>
      </c>
      <c r="E316" s="269" t="s">
        <v>457</v>
      </c>
      <c r="F316" s="270" t="s">
        <v>458</v>
      </c>
      <c r="G316" s="271" t="s">
        <v>161</v>
      </c>
      <c r="H316" s="272">
        <v>96</v>
      </c>
      <c r="I316" s="273"/>
      <c r="J316" s="274">
        <f>ROUND(I316*H316,2)</f>
        <v>0</v>
      </c>
      <c r="K316" s="270" t="s">
        <v>128</v>
      </c>
      <c r="L316" s="275"/>
      <c r="M316" s="276" t="s">
        <v>19</v>
      </c>
      <c r="N316" s="277" t="s">
        <v>46</v>
      </c>
      <c r="O316" s="86"/>
      <c r="P316" s="215">
        <f>O316*H316</f>
        <v>0</v>
      </c>
      <c r="Q316" s="215">
        <v>0.045999999999999999</v>
      </c>
      <c r="R316" s="215">
        <f>Q316*H316</f>
        <v>4.4160000000000004</v>
      </c>
      <c r="S316" s="215">
        <v>0</v>
      </c>
      <c r="T316" s="216">
        <f>S316*H316</f>
        <v>0</v>
      </c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R316" s="217" t="s">
        <v>181</v>
      </c>
      <c r="AT316" s="217" t="s">
        <v>230</v>
      </c>
      <c r="AU316" s="217" t="s">
        <v>85</v>
      </c>
      <c r="AY316" s="19" t="s">
        <v>122</v>
      </c>
      <c r="BE316" s="218">
        <f>IF(N316="základní",J316,0)</f>
        <v>0</v>
      </c>
      <c r="BF316" s="218">
        <f>IF(N316="snížená",J316,0)</f>
        <v>0</v>
      </c>
      <c r="BG316" s="218">
        <f>IF(N316="zákl. přenesená",J316,0)</f>
        <v>0</v>
      </c>
      <c r="BH316" s="218">
        <f>IF(N316="sníž. přenesená",J316,0)</f>
        <v>0</v>
      </c>
      <c r="BI316" s="218">
        <f>IF(N316="nulová",J316,0)</f>
        <v>0</v>
      </c>
      <c r="BJ316" s="19" t="s">
        <v>83</v>
      </c>
      <c r="BK316" s="218">
        <f>ROUND(I316*H316,2)</f>
        <v>0</v>
      </c>
      <c r="BL316" s="19" t="s">
        <v>129</v>
      </c>
      <c r="BM316" s="217" t="s">
        <v>459</v>
      </c>
    </row>
    <row r="317" s="14" customFormat="1">
      <c r="A317" s="14"/>
      <c r="B317" s="235"/>
      <c r="C317" s="236"/>
      <c r="D317" s="226" t="s">
        <v>133</v>
      </c>
      <c r="E317" s="237" t="s">
        <v>19</v>
      </c>
      <c r="F317" s="238" t="s">
        <v>460</v>
      </c>
      <c r="G317" s="236"/>
      <c r="H317" s="239">
        <v>96</v>
      </c>
      <c r="I317" s="240"/>
      <c r="J317" s="236"/>
      <c r="K317" s="236"/>
      <c r="L317" s="241"/>
      <c r="M317" s="242"/>
      <c r="N317" s="243"/>
      <c r="O317" s="243"/>
      <c r="P317" s="243"/>
      <c r="Q317" s="243"/>
      <c r="R317" s="243"/>
      <c r="S317" s="243"/>
      <c r="T317" s="244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45" t="s">
        <v>133</v>
      </c>
      <c r="AU317" s="245" t="s">
        <v>85</v>
      </c>
      <c r="AV317" s="14" t="s">
        <v>85</v>
      </c>
      <c r="AW317" s="14" t="s">
        <v>37</v>
      </c>
      <c r="AX317" s="14" t="s">
        <v>83</v>
      </c>
      <c r="AY317" s="245" t="s">
        <v>122</v>
      </c>
    </row>
    <row r="318" s="2" customFormat="1" ht="24.15" customHeight="1">
      <c r="A318" s="40"/>
      <c r="B318" s="41"/>
      <c r="C318" s="206" t="s">
        <v>461</v>
      </c>
      <c r="D318" s="206" t="s">
        <v>124</v>
      </c>
      <c r="E318" s="207" t="s">
        <v>462</v>
      </c>
      <c r="F318" s="208" t="s">
        <v>463</v>
      </c>
      <c r="G318" s="209" t="s">
        <v>161</v>
      </c>
      <c r="H318" s="210">
        <v>65</v>
      </c>
      <c r="I318" s="211"/>
      <c r="J318" s="212">
        <f>ROUND(I318*H318,2)</f>
        <v>0</v>
      </c>
      <c r="K318" s="208" t="s">
        <v>128</v>
      </c>
      <c r="L318" s="46"/>
      <c r="M318" s="213" t="s">
        <v>19</v>
      </c>
      <c r="N318" s="214" t="s">
        <v>46</v>
      </c>
      <c r="O318" s="86"/>
      <c r="P318" s="215">
        <f>O318*H318</f>
        <v>0</v>
      </c>
      <c r="Q318" s="215">
        <v>0.15539952000000001</v>
      </c>
      <c r="R318" s="215">
        <f>Q318*H318</f>
        <v>10.1009688</v>
      </c>
      <c r="S318" s="215">
        <v>0</v>
      </c>
      <c r="T318" s="216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17" t="s">
        <v>129</v>
      </c>
      <c r="AT318" s="217" t="s">
        <v>124</v>
      </c>
      <c r="AU318" s="217" t="s">
        <v>85</v>
      </c>
      <c r="AY318" s="19" t="s">
        <v>122</v>
      </c>
      <c r="BE318" s="218">
        <f>IF(N318="základní",J318,0)</f>
        <v>0</v>
      </c>
      <c r="BF318" s="218">
        <f>IF(N318="snížená",J318,0)</f>
        <v>0</v>
      </c>
      <c r="BG318" s="218">
        <f>IF(N318="zákl. přenesená",J318,0)</f>
        <v>0</v>
      </c>
      <c r="BH318" s="218">
        <f>IF(N318="sníž. přenesená",J318,0)</f>
        <v>0</v>
      </c>
      <c r="BI318" s="218">
        <f>IF(N318="nulová",J318,0)</f>
        <v>0</v>
      </c>
      <c r="BJ318" s="19" t="s">
        <v>83</v>
      </c>
      <c r="BK318" s="218">
        <f>ROUND(I318*H318,2)</f>
        <v>0</v>
      </c>
      <c r="BL318" s="19" t="s">
        <v>129</v>
      </c>
      <c r="BM318" s="217" t="s">
        <v>464</v>
      </c>
    </row>
    <row r="319" s="2" customFormat="1">
      <c r="A319" s="40"/>
      <c r="B319" s="41"/>
      <c r="C319" s="42"/>
      <c r="D319" s="219" t="s">
        <v>131</v>
      </c>
      <c r="E319" s="42"/>
      <c r="F319" s="220" t="s">
        <v>465</v>
      </c>
      <c r="G319" s="42"/>
      <c r="H319" s="42"/>
      <c r="I319" s="221"/>
      <c r="J319" s="42"/>
      <c r="K319" s="42"/>
      <c r="L319" s="46"/>
      <c r="M319" s="222"/>
      <c r="N319" s="223"/>
      <c r="O319" s="86"/>
      <c r="P319" s="86"/>
      <c r="Q319" s="86"/>
      <c r="R319" s="86"/>
      <c r="S319" s="86"/>
      <c r="T319" s="87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T319" s="19" t="s">
        <v>131</v>
      </c>
      <c r="AU319" s="19" t="s">
        <v>85</v>
      </c>
    </row>
    <row r="320" s="13" customFormat="1">
      <c r="A320" s="13"/>
      <c r="B320" s="224"/>
      <c r="C320" s="225"/>
      <c r="D320" s="226" t="s">
        <v>133</v>
      </c>
      <c r="E320" s="227" t="s">
        <v>19</v>
      </c>
      <c r="F320" s="228" t="s">
        <v>134</v>
      </c>
      <c r="G320" s="225"/>
      <c r="H320" s="227" t="s">
        <v>19</v>
      </c>
      <c r="I320" s="229"/>
      <c r="J320" s="225"/>
      <c r="K320" s="225"/>
      <c r="L320" s="230"/>
      <c r="M320" s="231"/>
      <c r="N320" s="232"/>
      <c r="O320" s="232"/>
      <c r="P320" s="232"/>
      <c r="Q320" s="232"/>
      <c r="R320" s="232"/>
      <c r="S320" s="232"/>
      <c r="T320" s="23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4" t="s">
        <v>133</v>
      </c>
      <c r="AU320" s="234" t="s">
        <v>85</v>
      </c>
      <c r="AV320" s="13" t="s">
        <v>83</v>
      </c>
      <c r="AW320" s="13" t="s">
        <v>37</v>
      </c>
      <c r="AX320" s="13" t="s">
        <v>75</v>
      </c>
      <c r="AY320" s="234" t="s">
        <v>122</v>
      </c>
    </row>
    <row r="321" s="14" customFormat="1">
      <c r="A321" s="14"/>
      <c r="B321" s="235"/>
      <c r="C321" s="236"/>
      <c r="D321" s="226" t="s">
        <v>133</v>
      </c>
      <c r="E321" s="237" t="s">
        <v>19</v>
      </c>
      <c r="F321" s="238" t="s">
        <v>466</v>
      </c>
      <c r="G321" s="236"/>
      <c r="H321" s="239">
        <v>48.5</v>
      </c>
      <c r="I321" s="240"/>
      <c r="J321" s="236"/>
      <c r="K321" s="236"/>
      <c r="L321" s="241"/>
      <c r="M321" s="242"/>
      <c r="N321" s="243"/>
      <c r="O321" s="243"/>
      <c r="P321" s="243"/>
      <c r="Q321" s="243"/>
      <c r="R321" s="243"/>
      <c r="S321" s="243"/>
      <c r="T321" s="244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45" t="s">
        <v>133</v>
      </c>
      <c r="AU321" s="245" t="s">
        <v>85</v>
      </c>
      <c r="AV321" s="14" t="s">
        <v>85</v>
      </c>
      <c r="AW321" s="14" t="s">
        <v>37</v>
      </c>
      <c r="AX321" s="14" t="s">
        <v>75</v>
      </c>
      <c r="AY321" s="245" t="s">
        <v>122</v>
      </c>
    </row>
    <row r="322" s="14" customFormat="1">
      <c r="A322" s="14"/>
      <c r="B322" s="235"/>
      <c r="C322" s="236"/>
      <c r="D322" s="226" t="s">
        <v>133</v>
      </c>
      <c r="E322" s="237" t="s">
        <v>19</v>
      </c>
      <c r="F322" s="238" t="s">
        <v>467</v>
      </c>
      <c r="G322" s="236"/>
      <c r="H322" s="239">
        <v>10.5</v>
      </c>
      <c r="I322" s="240"/>
      <c r="J322" s="236"/>
      <c r="K322" s="236"/>
      <c r="L322" s="241"/>
      <c r="M322" s="242"/>
      <c r="N322" s="243"/>
      <c r="O322" s="243"/>
      <c r="P322" s="243"/>
      <c r="Q322" s="243"/>
      <c r="R322" s="243"/>
      <c r="S322" s="243"/>
      <c r="T322" s="244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45" t="s">
        <v>133</v>
      </c>
      <c r="AU322" s="245" t="s">
        <v>85</v>
      </c>
      <c r="AV322" s="14" t="s">
        <v>85</v>
      </c>
      <c r="AW322" s="14" t="s">
        <v>37</v>
      </c>
      <c r="AX322" s="14" t="s">
        <v>75</v>
      </c>
      <c r="AY322" s="245" t="s">
        <v>122</v>
      </c>
    </row>
    <row r="323" s="14" customFormat="1">
      <c r="A323" s="14"/>
      <c r="B323" s="235"/>
      <c r="C323" s="236"/>
      <c r="D323" s="226" t="s">
        <v>133</v>
      </c>
      <c r="E323" s="237" t="s">
        <v>19</v>
      </c>
      <c r="F323" s="238" t="s">
        <v>468</v>
      </c>
      <c r="G323" s="236"/>
      <c r="H323" s="239">
        <v>6</v>
      </c>
      <c r="I323" s="240"/>
      <c r="J323" s="236"/>
      <c r="K323" s="236"/>
      <c r="L323" s="241"/>
      <c r="M323" s="242"/>
      <c r="N323" s="243"/>
      <c r="O323" s="243"/>
      <c r="P323" s="243"/>
      <c r="Q323" s="243"/>
      <c r="R323" s="243"/>
      <c r="S323" s="243"/>
      <c r="T323" s="244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45" t="s">
        <v>133</v>
      </c>
      <c r="AU323" s="245" t="s">
        <v>85</v>
      </c>
      <c r="AV323" s="14" t="s">
        <v>85</v>
      </c>
      <c r="AW323" s="14" t="s">
        <v>37</v>
      </c>
      <c r="AX323" s="14" t="s">
        <v>75</v>
      </c>
      <c r="AY323" s="245" t="s">
        <v>122</v>
      </c>
    </row>
    <row r="324" s="16" customFormat="1">
      <c r="A324" s="16"/>
      <c r="B324" s="257"/>
      <c r="C324" s="258"/>
      <c r="D324" s="226" t="s">
        <v>133</v>
      </c>
      <c r="E324" s="259" t="s">
        <v>19</v>
      </c>
      <c r="F324" s="260" t="s">
        <v>180</v>
      </c>
      <c r="G324" s="258"/>
      <c r="H324" s="261">
        <v>65</v>
      </c>
      <c r="I324" s="262"/>
      <c r="J324" s="258"/>
      <c r="K324" s="258"/>
      <c r="L324" s="263"/>
      <c r="M324" s="264"/>
      <c r="N324" s="265"/>
      <c r="O324" s="265"/>
      <c r="P324" s="265"/>
      <c r="Q324" s="265"/>
      <c r="R324" s="265"/>
      <c r="S324" s="265"/>
      <c r="T324" s="266"/>
      <c r="U324" s="16"/>
      <c r="V324" s="16"/>
      <c r="W324" s="16"/>
      <c r="X324" s="16"/>
      <c r="Y324" s="16"/>
      <c r="Z324" s="16"/>
      <c r="AA324" s="16"/>
      <c r="AB324" s="16"/>
      <c r="AC324" s="16"/>
      <c r="AD324" s="16"/>
      <c r="AE324" s="16"/>
      <c r="AT324" s="267" t="s">
        <v>133</v>
      </c>
      <c r="AU324" s="267" t="s">
        <v>85</v>
      </c>
      <c r="AV324" s="16" t="s">
        <v>129</v>
      </c>
      <c r="AW324" s="16" t="s">
        <v>37</v>
      </c>
      <c r="AX324" s="16" t="s">
        <v>83</v>
      </c>
      <c r="AY324" s="267" t="s">
        <v>122</v>
      </c>
    </row>
    <row r="325" s="2" customFormat="1" ht="16.5" customHeight="1">
      <c r="A325" s="40"/>
      <c r="B325" s="41"/>
      <c r="C325" s="268" t="s">
        <v>469</v>
      </c>
      <c r="D325" s="268" t="s">
        <v>230</v>
      </c>
      <c r="E325" s="269" t="s">
        <v>470</v>
      </c>
      <c r="F325" s="270" t="s">
        <v>471</v>
      </c>
      <c r="G325" s="271" t="s">
        <v>161</v>
      </c>
      <c r="H325" s="272">
        <v>11.025</v>
      </c>
      <c r="I325" s="273"/>
      <c r="J325" s="274">
        <f>ROUND(I325*H325,2)</f>
        <v>0</v>
      </c>
      <c r="K325" s="270" t="s">
        <v>128</v>
      </c>
      <c r="L325" s="275"/>
      <c r="M325" s="276" t="s">
        <v>19</v>
      </c>
      <c r="N325" s="277" t="s">
        <v>46</v>
      </c>
      <c r="O325" s="86"/>
      <c r="P325" s="215">
        <f>O325*H325</f>
        <v>0</v>
      </c>
      <c r="Q325" s="215">
        <v>0.055</v>
      </c>
      <c r="R325" s="215">
        <f>Q325*H325</f>
        <v>0.606375</v>
      </c>
      <c r="S325" s="215">
        <v>0</v>
      </c>
      <c r="T325" s="216">
        <f>S325*H325</f>
        <v>0</v>
      </c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R325" s="217" t="s">
        <v>181</v>
      </c>
      <c r="AT325" s="217" t="s">
        <v>230</v>
      </c>
      <c r="AU325" s="217" t="s">
        <v>85</v>
      </c>
      <c r="AY325" s="19" t="s">
        <v>122</v>
      </c>
      <c r="BE325" s="218">
        <f>IF(N325="základní",J325,0)</f>
        <v>0</v>
      </c>
      <c r="BF325" s="218">
        <f>IF(N325="snížená",J325,0)</f>
        <v>0</v>
      </c>
      <c r="BG325" s="218">
        <f>IF(N325="zákl. přenesená",J325,0)</f>
        <v>0</v>
      </c>
      <c r="BH325" s="218">
        <f>IF(N325="sníž. přenesená",J325,0)</f>
        <v>0</v>
      </c>
      <c r="BI325" s="218">
        <f>IF(N325="nulová",J325,0)</f>
        <v>0</v>
      </c>
      <c r="BJ325" s="19" t="s">
        <v>83</v>
      </c>
      <c r="BK325" s="218">
        <f>ROUND(I325*H325,2)</f>
        <v>0</v>
      </c>
      <c r="BL325" s="19" t="s">
        <v>129</v>
      </c>
      <c r="BM325" s="217" t="s">
        <v>472</v>
      </c>
    </row>
    <row r="326" s="13" customFormat="1">
      <c r="A326" s="13"/>
      <c r="B326" s="224"/>
      <c r="C326" s="225"/>
      <c r="D326" s="226" t="s">
        <v>133</v>
      </c>
      <c r="E326" s="227" t="s">
        <v>19</v>
      </c>
      <c r="F326" s="228" t="s">
        <v>134</v>
      </c>
      <c r="G326" s="225"/>
      <c r="H326" s="227" t="s">
        <v>19</v>
      </c>
      <c r="I326" s="229"/>
      <c r="J326" s="225"/>
      <c r="K326" s="225"/>
      <c r="L326" s="230"/>
      <c r="M326" s="231"/>
      <c r="N326" s="232"/>
      <c r="O326" s="232"/>
      <c r="P326" s="232"/>
      <c r="Q326" s="232"/>
      <c r="R326" s="232"/>
      <c r="S326" s="232"/>
      <c r="T326" s="23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4" t="s">
        <v>133</v>
      </c>
      <c r="AU326" s="234" t="s">
        <v>85</v>
      </c>
      <c r="AV326" s="13" t="s">
        <v>83</v>
      </c>
      <c r="AW326" s="13" t="s">
        <v>37</v>
      </c>
      <c r="AX326" s="13" t="s">
        <v>75</v>
      </c>
      <c r="AY326" s="234" t="s">
        <v>122</v>
      </c>
    </row>
    <row r="327" s="14" customFormat="1">
      <c r="A327" s="14"/>
      <c r="B327" s="235"/>
      <c r="C327" s="236"/>
      <c r="D327" s="226" t="s">
        <v>133</v>
      </c>
      <c r="E327" s="237" t="s">
        <v>19</v>
      </c>
      <c r="F327" s="238" t="s">
        <v>467</v>
      </c>
      <c r="G327" s="236"/>
      <c r="H327" s="239">
        <v>10.5</v>
      </c>
      <c r="I327" s="240"/>
      <c r="J327" s="236"/>
      <c r="K327" s="236"/>
      <c r="L327" s="241"/>
      <c r="M327" s="242"/>
      <c r="N327" s="243"/>
      <c r="O327" s="243"/>
      <c r="P327" s="243"/>
      <c r="Q327" s="243"/>
      <c r="R327" s="243"/>
      <c r="S327" s="243"/>
      <c r="T327" s="244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45" t="s">
        <v>133</v>
      </c>
      <c r="AU327" s="245" t="s">
        <v>85</v>
      </c>
      <c r="AV327" s="14" t="s">
        <v>85</v>
      </c>
      <c r="AW327" s="14" t="s">
        <v>37</v>
      </c>
      <c r="AX327" s="14" t="s">
        <v>75</v>
      </c>
      <c r="AY327" s="245" t="s">
        <v>122</v>
      </c>
    </row>
    <row r="328" s="15" customFormat="1">
      <c r="A328" s="15"/>
      <c r="B328" s="246"/>
      <c r="C328" s="247"/>
      <c r="D328" s="226" t="s">
        <v>133</v>
      </c>
      <c r="E328" s="248" t="s">
        <v>19</v>
      </c>
      <c r="F328" s="249" t="s">
        <v>175</v>
      </c>
      <c r="G328" s="247"/>
      <c r="H328" s="250">
        <v>10.5</v>
      </c>
      <c r="I328" s="251"/>
      <c r="J328" s="247"/>
      <c r="K328" s="247"/>
      <c r="L328" s="252"/>
      <c r="M328" s="253"/>
      <c r="N328" s="254"/>
      <c r="O328" s="254"/>
      <c r="P328" s="254"/>
      <c r="Q328" s="254"/>
      <c r="R328" s="254"/>
      <c r="S328" s="254"/>
      <c r="T328" s="255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56" t="s">
        <v>133</v>
      </c>
      <c r="AU328" s="256" t="s">
        <v>85</v>
      </c>
      <c r="AV328" s="15" t="s">
        <v>141</v>
      </c>
      <c r="AW328" s="15" t="s">
        <v>37</v>
      </c>
      <c r="AX328" s="15" t="s">
        <v>75</v>
      </c>
      <c r="AY328" s="256" t="s">
        <v>122</v>
      </c>
    </row>
    <row r="329" s="14" customFormat="1">
      <c r="A329" s="14"/>
      <c r="B329" s="235"/>
      <c r="C329" s="236"/>
      <c r="D329" s="226" t="s">
        <v>133</v>
      </c>
      <c r="E329" s="237" t="s">
        <v>19</v>
      </c>
      <c r="F329" s="238" t="s">
        <v>473</v>
      </c>
      <c r="G329" s="236"/>
      <c r="H329" s="239">
        <v>11.025</v>
      </c>
      <c r="I329" s="240"/>
      <c r="J329" s="236"/>
      <c r="K329" s="236"/>
      <c r="L329" s="241"/>
      <c r="M329" s="242"/>
      <c r="N329" s="243"/>
      <c r="O329" s="243"/>
      <c r="P329" s="243"/>
      <c r="Q329" s="243"/>
      <c r="R329" s="243"/>
      <c r="S329" s="243"/>
      <c r="T329" s="244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45" t="s">
        <v>133</v>
      </c>
      <c r="AU329" s="245" t="s">
        <v>85</v>
      </c>
      <c r="AV329" s="14" t="s">
        <v>85</v>
      </c>
      <c r="AW329" s="14" t="s">
        <v>37</v>
      </c>
      <c r="AX329" s="14" t="s">
        <v>83</v>
      </c>
      <c r="AY329" s="245" t="s">
        <v>122</v>
      </c>
    </row>
    <row r="330" s="2" customFormat="1" ht="16.5" customHeight="1">
      <c r="A330" s="40"/>
      <c r="B330" s="41"/>
      <c r="C330" s="268" t="s">
        <v>474</v>
      </c>
      <c r="D330" s="268" t="s">
        <v>230</v>
      </c>
      <c r="E330" s="269" t="s">
        <v>475</v>
      </c>
      <c r="F330" s="270" t="s">
        <v>476</v>
      </c>
      <c r="G330" s="271" t="s">
        <v>161</v>
      </c>
      <c r="H330" s="272">
        <v>7.2000000000000002</v>
      </c>
      <c r="I330" s="273"/>
      <c r="J330" s="274">
        <f>ROUND(I330*H330,2)</f>
        <v>0</v>
      </c>
      <c r="K330" s="270" t="s">
        <v>128</v>
      </c>
      <c r="L330" s="275"/>
      <c r="M330" s="276" t="s">
        <v>19</v>
      </c>
      <c r="N330" s="277" t="s">
        <v>46</v>
      </c>
      <c r="O330" s="86"/>
      <c r="P330" s="215">
        <f>O330*H330</f>
        <v>0</v>
      </c>
      <c r="Q330" s="215">
        <v>0.065670000000000006</v>
      </c>
      <c r="R330" s="215">
        <f>Q330*H330</f>
        <v>0.47282400000000008</v>
      </c>
      <c r="S330" s="215">
        <v>0</v>
      </c>
      <c r="T330" s="216">
        <f>S330*H330</f>
        <v>0</v>
      </c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R330" s="217" t="s">
        <v>181</v>
      </c>
      <c r="AT330" s="217" t="s">
        <v>230</v>
      </c>
      <c r="AU330" s="217" t="s">
        <v>85</v>
      </c>
      <c r="AY330" s="19" t="s">
        <v>122</v>
      </c>
      <c r="BE330" s="218">
        <f>IF(N330="základní",J330,0)</f>
        <v>0</v>
      </c>
      <c r="BF330" s="218">
        <f>IF(N330="snížená",J330,0)</f>
        <v>0</v>
      </c>
      <c r="BG330" s="218">
        <f>IF(N330="zákl. přenesená",J330,0)</f>
        <v>0</v>
      </c>
      <c r="BH330" s="218">
        <f>IF(N330="sníž. přenesená",J330,0)</f>
        <v>0</v>
      </c>
      <c r="BI330" s="218">
        <f>IF(N330="nulová",J330,0)</f>
        <v>0</v>
      </c>
      <c r="BJ330" s="19" t="s">
        <v>83</v>
      </c>
      <c r="BK330" s="218">
        <f>ROUND(I330*H330,2)</f>
        <v>0</v>
      </c>
      <c r="BL330" s="19" t="s">
        <v>129</v>
      </c>
      <c r="BM330" s="217" t="s">
        <v>477</v>
      </c>
    </row>
    <row r="331" s="13" customFormat="1">
      <c r="A331" s="13"/>
      <c r="B331" s="224"/>
      <c r="C331" s="225"/>
      <c r="D331" s="226" t="s">
        <v>133</v>
      </c>
      <c r="E331" s="227" t="s">
        <v>19</v>
      </c>
      <c r="F331" s="228" t="s">
        <v>134</v>
      </c>
      <c r="G331" s="225"/>
      <c r="H331" s="227" t="s">
        <v>19</v>
      </c>
      <c r="I331" s="229"/>
      <c r="J331" s="225"/>
      <c r="K331" s="225"/>
      <c r="L331" s="230"/>
      <c r="M331" s="231"/>
      <c r="N331" s="232"/>
      <c r="O331" s="232"/>
      <c r="P331" s="232"/>
      <c r="Q331" s="232"/>
      <c r="R331" s="232"/>
      <c r="S331" s="232"/>
      <c r="T331" s="233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4" t="s">
        <v>133</v>
      </c>
      <c r="AU331" s="234" t="s">
        <v>85</v>
      </c>
      <c r="AV331" s="13" t="s">
        <v>83</v>
      </c>
      <c r="AW331" s="13" t="s">
        <v>37</v>
      </c>
      <c r="AX331" s="13" t="s">
        <v>75</v>
      </c>
      <c r="AY331" s="234" t="s">
        <v>122</v>
      </c>
    </row>
    <row r="332" s="14" customFormat="1">
      <c r="A332" s="14"/>
      <c r="B332" s="235"/>
      <c r="C332" s="236"/>
      <c r="D332" s="226" t="s">
        <v>133</v>
      </c>
      <c r="E332" s="237" t="s">
        <v>19</v>
      </c>
      <c r="F332" s="238" t="s">
        <v>468</v>
      </c>
      <c r="G332" s="236"/>
      <c r="H332" s="239">
        <v>6</v>
      </c>
      <c r="I332" s="240"/>
      <c r="J332" s="236"/>
      <c r="K332" s="236"/>
      <c r="L332" s="241"/>
      <c r="M332" s="242"/>
      <c r="N332" s="243"/>
      <c r="O332" s="243"/>
      <c r="P332" s="243"/>
      <c r="Q332" s="243"/>
      <c r="R332" s="243"/>
      <c r="S332" s="243"/>
      <c r="T332" s="244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45" t="s">
        <v>133</v>
      </c>
      <c r="AU332" s="245" t="s">
        <v>85</v>
      </c>
      <c r="AV332" s="14" t="s">
        <v>85</v>
      </c>
      <c r="AW332" s="14" t="s">
        <v>37</v>
      </c>
      <c r="AX332" s="14" t="s">
        <v>75</v>
      </c>
      <c r="AY332" s="245" t="s">
        <v>122</v>
      </c>
    </row>
    <row r="333" s="15" customFormat="1">
      <c r="A333" s="15"/>
      <c r="B333" s="246"/>
      <c r="C333" s="247"/>
      <c r="D333" s="226" t="s">
        <v>133</v>
      </c>
      <c r="E333" s="248" t="s">
        <v>19</v>
      </c>
      <c r="F333" s="249" t="s">
        <v>175</v>
      </c>
      <c r="G333" s="247"/>
      <c r="H333" s="250">
        <v>6</v>
      </c>
      <c r="I333" s="251"/>
      <c r="J333" s="247"/>
      <c r="K333" s="247"/>
      <c r="L333" s="252"/>
      <c r="M333" s="253"/>
      <c r="N333" s="254"/>
      <c r="O333" s="254"/>
      <c r="P333" s="254"/>
      <c r="Q333" s="254"/>
      <c r="R333" s="254"/>
      <c r="S333" s="254"/>
      <c r="T333" s="255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56" t="s">
        <v>133</v>
      </c>
      <c r="AU333" s="256" t="s">
        <v>85</v>
      </c>
      <c r="AV333" s="15" t="s">
        <v>141</v>
      </c>
      <c r="AW333" s="15" t="s">
        <v>37</v>
      </c>
      <c r="AX333" s="15" t="s">
        <v>75</v>
      </c>
      <c r="AY333" s="256" t="s">
        <v>122</v>
      </c>
    </row>
    <row r="334" s="14" customFormat="1">
      <c r="A334" s="14"/>
      <c r="B334" s="235"/>
      <c r="C334" s="236"/>
      <c r="D334" s="226" t="s">
        <v>133</v>
      </c>
      <c r="E334" s="237" t="s">
        <v>19</v>
      </c>
      <c r="F334" s="238" t="s">
        <v>478</v>
      </c>
      <c r="G334" s="236"/>
      <c r="H334" s="239">
        <v>7.2000000000000002</v>
      </c>
      <c r="I334" s="240"/>
      <c r="J334" s="236"/>
      <c r="K334" s="236"/>
      <c r="L334" s="241"/>
      <c r="M334" s="242"/>
      <c r="N334" s="243"/>
      <c r="O334" s="243"/>
      <c r="P334" s="243"/>
      <c r="Q334" s="243"/>
      <c r="R334" s="243"/>
      <c r="S334" s="243"/>
      <c r="T334" s="244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45" t="s">
        <v>133</v>
      </c>
      <c r="AU334" s="245" t="s">
        <v>85</v>
      </c>
      <c r="AV334" s="14" t="s">
        <v>85</v>
      </c>
      <c r="AW334" s="14" t="s">
        <v>37</v>
      </c>
      <c r="AX334" s="14" t="s">
        <v>83</v>
      </c>
      <c r="AY334" s="245" t="s">
        <v>122</v>
      </c>
    </row>
    <row r="335" s="2" customFormat="1" ht="16.5" customHeight="1">
      <c r="A335" s="40"/>
      <c r="B335" s="41"/>
      <c r="C335" s="268" t="s">
        <v>479</v>
      </c>
      <c r="D335" s="268" t="s">
        <v>230</v>
      </c>
      <c r="E335" s="269" t="s">
        <v>480</v>
      </c>
      <c r="F335" s="270" t="s">
        <v>481</v>
      </c>
      <c r="G335" s="271" t="s">
        <v>161</v>
      </c>
      <c r="H335" s="272">
        <v>50.924999999999997</v>
      </c>
      <c r="I335" s="273"/>
      <c r="J335" s="274">
        <f>ROUND(I335*H335,2)</f>
        <v>0</v>
      </c>
      <c r="K335" s="270" t="s">
        <v>128</v>
      </c>
      <c r="L335" s="275"/>
      <c r="M335" s="276" t="s">
        <v>19</v>
      </c>
      <c r="N335" s="277" t="s">
        <v>46</v>
      </c>
      <c r="O335" s="86"/>
      <c r="P335" s="215">
        <f>O335*H335</f>
        <v>0</v>
      </c>
      <c r="Q335" s="215">
        <v>0.080000000000000002</v>
      </c>
      <c r="R335" s="215">
        <f>Q335*H335</f>
        <v>4.0739999999999998</v>
      </c>
      <c r="S335" s="215">
        <v>0</v>
      </c>
      <c r="T335" s="216">
        <f>S335*H335</f>
        <v>0</v>
      </c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R335" s="217" t="s">
        <v>181</v>
      </c>
      <c r="AT335" s="217" t="s">
        <v>230</v>
      </c>
      <c r="AU335" s="217" t="s">
        <v>85</v>
      </c>
      <c r="AY335" s="19" t="s">
        <v>122</v>
      </c>
      <c r="BE335" s="218">
        <f>IF(N335="základní",J335,0)</f>
        <v>0</v>
      </c>
      <c r="BF335" s="218">
        <f>IF(N335="snížená",J335,0)</f>
        <v>0</v>
      </c>
      <c r="BG335" s="218">
        <f>IF(N335="zákl. přenesená",J335,0)</f>
        <v>0</v>
      </c>
      <c r="BH335" s="218">
        <f>IF(N335="sníž. přenesená",J335,0)</f>
        <v>0</v>
      </c>
      <c r="BI335" s="218">
        <f>IF(N335="nulová",J335,0)</f>
        <v>0</v>
      </c>
      <c r="BJ335" s="19" t="s">
        <v>83</v>
      </c>
      <c r="BK335" s="218">
        <f>ROUND(I335*H335,2)</f>
        <v>0</v>
      </c>
      <c r="BL335" s="19" t="s">
        <v>129</v>
      </c>
      <c r="BM335" s="217" t="s">
        <v>482</v>
      </c>
    </row>
    <row r="336" s="13" customFormat="1">
      <c r="A336" s="13"/>
      <c r="B336" s="224"/>
      <c r="C336" s="225"/>
      <c r="D336" s="226" t="s">
        <v>133</v>
      </c>
      <c r="E336" s="227" t="s">
        <v>19</v>
      </c>
      <c r="F336" s="228" t="s">
        <v>134</v>
      </c>
      <c r="G336" s="225"/>
      <c r="H336" s="227" t="s">
        <v>19</v>
      </c>
      <c r="I336" s="229"/>
      <c r="J336" s="225"/>
      <c r="K336" s="225"/>
      <c r="L336" s="230"/>
      <c r="M336" s="231"/>
      <c r="N336" s="232"/>
      <c r="O336" s="232"/>
      <c r="P336" s="232"/>
      <c r="Q336" s="232"/>
      <c r="R336" s="232"/>
      <c r="S336" s="232"/>
      <c r="T336" s="23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4" t="s">
        <v>133</v>
      </c>
      <c r="AU336" s="234" t="s">
        <v>85</v>
      </c>
      <c r="AV336" s="13" t="s">
        <v>83</v>
      </c>
      <c r="AW336" s="13" t="s">
        <v>37</v>
      </c>
      <c r="AX336" s="13" t="s">
        <v>75</v>
      </c>
      <c r="AY336" s="234" t="s">
        <v>122</v>
      </c>
    </row>
    <row r="337" s="14" customFormat="1">
      <c r="A337" s="14"/>
      <c r="B337" s="235"/>
      <c r="C337" s="236"/>
      <c r="D337" s="226" t="s">
        <v>133</v>
      </c>
      <c r="E337" s="237" t="s">
        <v>19</v>
      </c>
      <c r="F337" s="238" t="s">
        <v>466</v>
      </c>
      <c r="G337" s="236"/>
      <c r="H337" s="239">
        <v>48.5</v>
      </c>
      <c r="I337" s="240"/>
      <c r="J337" s="236"/>
      <c r="K337" s="236"/>
      <c r="L337" s="241"/>
      <c r="M337" s="242"/>
      <c r="N337" s="243"/>
      <c r="O337" s="243"/>
      <c r="P337" s="243"/>
      <c r="Q337" s="243"/>
      <c r="R337" s="243"/>
      <c r="S337" s="243"/>
      <c r="T337" s="244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45" t="s">
        <v>133</v>
      </c>
      <c r="AU337" s="245" t="s">
        <v>85</v>
      </c>
      <c r="AV337" s="14" t="s">
        <v>85</v>
      </c>
      <c r="AW337" s="14" t="s">
        <v>37</v>
      </c>
      <c r="AX337" s="14" t="s">
        <v>75</v>
      </c>
      <c r="AY337" s="245" t="s">
        <v>122</v>
      </c>
    </row>
    <row r="338" s="15" customFormat="1">
      <c r="A338" s="15"/>
      <c r="B338" s="246"/>
      <c r="C338" s="247"/>
      <c r="D338" s="226" t="s">
        <v>133</v>
      </c>
      <c r="E338" s="248" t="s">
        <v>19</v>
      </c>
      <c r="F338" s="249" t="s">
        <v>175</v>
      </c>
      <c r="G338" s="247"/>
      <c r="H338" s="250">
        <v>48.5</v>
      </c>
      <c r="I338" s="251"/>
      <c r="J338" s="247"/>
      <c r="K338" s="247"/>
      <c r="L338" s="252"/>
      <c r="M338" s="253"/>
      <c r="N338" s="254"/>
      <c r="O338" s="254"/>
      <c r="P338" s="254"/>
      <c r="Q338" s="254"/>
      <c r="R338" s="254"/>
      <c r="S338" s="254"/>
      <c r="T338" s="255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T338" s="256" t="s">
        <v>133</v>
      </c>
      <c r="AU338" s="256" t="s">
        <v>85</v>
      </c>
      <c r="AV338" s="15" t="s">
        <v>141</v>
      </c>
      <c r="AW338" s="15" t="s">
        <v>37</v>
      </c>
      <c r="AX338" s="15" t="s">
        <v>75</v>
      </c>
      <c r="AY338" s="256" t="s">
        <v>122</v>
      </c>
    </row>
    <row r="339" s="14" customFormat="1">
      <c r="A339" s="14"/>
      <c r="B339" s="235"/>
      <c r="C339" s="236"/>
      <c r="D339" s="226" t="s">
        <v>133</v>
      </c>
      <c r="E339" s="237" t="s">
        <v>19</v>
      </c>
      <c r="F339" s="238" t="s">
        <v>483</v>
      </c>
      <c r="G339" s="236"/>
      <c r="H339" s="239">
        <v>50.924999999999997</v>
      </c>
      <c r="I339" s="240"/>
      <c r="J339" s="236"/>
      <c r="K339" s="236"/>
      <c r="L339" s="241"/>
      <c r="M339" s="242"/>
      <c r="N339" s="243"/>
      <c r="O339" s="243"/>
      <c r="P339" s="243"/>
      <c r="Q339" s="243"/>
      <c r="R339" s="243"/>
      <c r="S339" s="243"/>
      <c r="T339" s="244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45" t="s">
        <v>133</v>
      </c>
      <c r="AU339" s="245" t="s">
        <v>85</v>
      </c>
      <c r="AV339" s="14" t="s">
        <v>85</v>
      </c>
      <c r="AW339" s="14" t="s">
        <v>37</v>
      </c>
      <c r="AX339" s="14" t="s">
        <v>83</v>
      </c>
      <c r="AY339" s="245" t="s">
        <v>122</v>
      </c>
    </row>
    <row r="340" s="2" customFormat="1" ht="24.15" customHeight="1">
      <c r="A340" s="40"/>
      <c r="B340" s="41"/>
      <c r="C340" s="206" t="s">
        <v>484</v>
      </c>
      <c r="D340" s="206" t="s">
        <v>124</v>
      </c>
      <c r="E340" s="207" t="s">
        <v>485</v>
      </c>
      <c r="F340" s="208" t="s">
        <v>486</v>
      </c>
      <c r="G340" s="209" t="s">
        <v>161</v>
      </c>
      <c r="H340" s="210">
        <v>90</v>
      </c>
      <c r="I340" s="211"/>
      <c r="J340" s="212">
        <f>ROUND(I340*H340,2)</f>
        <v>0</v>
      </c>
      <c r="K340" s="208" t="s">
        <v>128</v>
      </c>
      <c r="L340" s="46"/>
      <c r="M340" s="213" t="s">
        <v>19</v>
      </c>
      <c r="N340" s="214" t="s">
        <v>46</v>
      </c>
      <c r="O340" s="86"/>
      <c r="P340" s="215">
        <f>O340*H340</f>
        <v>0</v>
      </c>
      <c r="Q340" s="215">
        <v>0.12949959999999999</v>
      </c>
      <c r="R340" s="215">
        <f>Q340*H340</f>
        <v>11.654964</v>
      </c>
      <c r="S340" s="215">
        <v>0</v>
      </c>
      <c r="T340" s="216">
        <f>S340*H340</f>
        <v>0</v>
      </c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R340" s="217" t="s">
        <v>129</v>
      </c>
      <c r="AT340" s="217" t="s">
        <v>124</v>
      </c>
      <c r="AU340" s="217" t="s">
        <v>85</v>
      </c>
      <c r="AY340" s="19" t="s">
        <v>122</v>
      </c>
      <c r="BE340" s="218">
        <f>IF(N340="základní",J340,0)</f>
        <v>0</v>
      </c>
      <c r="BF340" s="218">
        <f>IF(N340="snížená",J340,0)</f>
        <v>0</v>
      </c>
      <c r="BG340" s="218">
        <f>IF(N340="zákl. přenesená",J340,0)</f>
        <v>0</v>
      </c>
      <c r="BH340" s="218">
        <f>IF(N340="sníž. přenesená",J340,0)</f>
        <v>0</v>
      </c>
      <c r="BI340" s="218">
        <f>IF(N340="nulová",J340,0)</f>
        <v>0</v>
      </c>
      <c r="BJ340" s="19" t="s">
        <v>83</v>
      </c>
      <c r="BK340" s="218">
        <f>ROUND(I340*H340,2)</f>
        <v>0</v>
      </c>
      <c r="BL340" s="19" t="s">
        <v>129</v>
      </c>
      <c r="BM340" s="217" t="s">
        <v>487</v>
      </c>
    </row>
    <row r="341" s="2" customFormat="1">
      <c r="A341" s="40"/>
      <c r="B341" s="41"/>
      <c r="C341" s="42"/>
      <c r="D341" s="219" t="s">
        <v>131</v>
      </c>
      <c r="E341" s="42"/>
      <c r="F341" s="220" t="s">
        <v>488</v>
      </c>
      <c r="G341" s="42"/>
      <c r="H341" s="42"/>
      <c r="I341" s="221"/>
      <c r="J341" s="42"/>
      <c r="K341" s="42"/>
      <c r="L341" s="46"/>
      <c r="M341" s="222"/>
      <c r="N341" s="223"/>
      <c r="O341" s="86"/>
      <c r="P341" s="86"/>
      <c r="Q341" s="86"/>
      <c r="R341" s="86"/>
      <c r="S341" s="86"/>
      <c r="T341" s="87"/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T341" s="19" t="s">
        <v>131</v>
      </c>
      <c r="AU341" s="19" t="s">
        <v>85</v>
      </c>
    </row>
    <row r="342" s="13" customFormat="1">
      <c r="A342" s="13"/>
      <c r="B342" s="224"/>
      <c r="C342" s="225"/>
      <c r="D342" s="226" t="s">
        <v>133</v>
      </c>
      <c r="E342" s="227" t="s">
        <v>19</v>
      </c>
      <c r="F342" s="228" t="s">
        <v>134</v>
      </c>
      <c r="G342" s="225"/>
      <c r="H342" s="227" t="s">
        <v>19</v>
      </c>
      <c r="I342" s="229"/>
      <c r="J342" s="225"/>
      <c r="K342" s="225"/>
      <c r="L342" s="230"/>
      <c r="M342" s="231"/>
      <c r="N342" s="232"/>
      <c r="O342" s="232"/>
      <c r="P342" s="232"/>
      <c r="Q342" s="232"/>
      <c r="R342" s="232"/>
      <c r="S342" s="232"/>
      <c r="T342" s="23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4" t="s">
        <v>133</v>
      </c>
      <c r="AU342" s="234" t="s">
        <v>85</v>
      </c>
      <c r="AV342" s="13" t="s">
        <v>83</v>
      </c>
      <c r="AW342" s="13" t="s">
        <v>37</v>
      </c>
      <c r="AX342" s="13" t="s">
        <v>75</v>
      </c>
      <c r="AY342" s="234" t="s">
        <v>122</v>
      </c>
    </row>
    <row r="343" s="14" customFormat="1">
      <c r="A343" s="14"/>
      <c r="B343" s="235"/>
      <c r="C343" s="236"/>
      <c r="D343" s="226" t="s">
        <v>133</v>
      </c>
      <c r="E343" s="237" t="s">
        <v>19</v>
      </c>
      <c r="F343" s="238" t="s">
        <v>489</v>
      </c>
      <c r="G343" s="236"/>
      <c r="H343" s="239">
        <v>46</v>
      </c>
      <c r="I343" s="240"/>
      <c r="J343" s="236"/>
      <c r="K343" s="236"/>
      <c r="L343" s="241"/>
      <c r="M343" s="242"/>
      <c r="N343" s="243"/>
      <c r="O343" s="243"/>
      <c r="P343" s="243"/>
      <c r="Q343" s="243"/>
      <c r="R343" s="243"/>
      <c r="S343" s="243"/>
      <c r="T343" s="244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45" t="s">
        <v>133</v>
      </c>
      <c r="AU343" s="245" t="s">
        <v>85</v>
      </c>
      <c r="AV343" s="14" t="s">
        <v>85</v>
      </c>
      <c r="AW343" s="14" t="s">
        <v>37</v>
      </c>
      <c r="AX343" s="14" t="s">
        <v>75</v>
      </c>
      <c r="AY343" s="245" t="s">
        <v>122</v>
      </c>
    </row>
    <row r="344" s="14" customFormat="1">
      <c r="A344" s="14"/>
      <c r="B344" s="235"/>
      <c r="C344" s="236"/>
      <c r="D344" s="226" t="s">
        <v>133</v>
      </c>
      <c r="E344" s="237" t="s">
        <v>19</v>
      </c>
      <c r="F344" s="238" t="s">
        <v>490</v>
      </c>
      <c r="G344" s="236"/>
      <c r="H344" s="239">
        <v>44</v>
      </c>
      <c r="I344" s="240"/>
      <c r="J344" s="236"/>
      <c r="K344" s="236"/>
      <c r="L344" s="241"/>
      <c r="M344" s="242"/>
      <c r="N344" s="243"/>
      <c r="O344" s="243"/>
      <c r="P344" s="243"/>
      <c r="Q344" s="243"/>
      <c r="R344" s="243"/>
      <c r="S344" s="243"/>
      <c r="T344" s="244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45" t="s">
        <v>133</v>
      </c>
      <c r="AU344" s="245" t="s">
        <v>85</v>
      </c>
      <c r="AV344" s="14" t="s">
        <v>85</v>
      </c>
      <c r="AW344" s="14" t="s">
        <v>37</v>
      </c>
      <c r="AX344" s="14" t="s">
        <v>75</v>
      </c>
      <c r="AY344" s="245" t="s">
        <v>122</v>
      </c>
    </row>
    <row r="345" s="16" customFormat="1">
      <c r="A345" s="16"/>
      <c r="B345" s="257"/>
      <c r="C345" s="258"/>
      <c r="D345" s="226" t="s">
        <v>133</v>
      </c>
      <c r="E345" s="259" t="s">
        <v>19</v>
      </c>
      <c r="F345" s="260" t="s">
        <v>180</v>
      </c>
      <c r="G345" s="258"/>
      <c r="H345" s="261">
        <v>90</v>
      </c>
      <c r="I345" s="262"/>
      <c r="J345" s="258"/>
      <c r="K345" s="258"/>
      <c r="L345" s="263"/>
      <c r="M345" s="264"/>
      <c r="N345" s="265"/>
      <c r="O345" s="265"/>
      <c r="P345" s="265"/>
      <c r="Q345" s="265"/>
      <c r="R345" s="265"/>
      <c r="S345" s="265"/>
      <c r="T345" s="266"/>
      <c r="U345" s="16"/>
      <c r="V345" s="16"/>
      <c r="W345" s="16"/>
      <c r="X345" s="16"/>
      <c r="Y345" s="16"/>
      <c r="Z345" s="16"/>
      <c r="AA345" s="16"/>
      <c r="AB345" s="16"/>
      <c r="AC345" s="16"/>
      <c r="AD345" s="16"/>
      <c r="AE345" s="16"/>
      <c r="AT345" s="267" t="s">
        <v>133</v>
      </c>
      <c r="AU345" s="267" t="s">
        <v>85</v>
      </c>
      <c r="AV345" s="16" t="s">
        <v>129</v>
      </c>
      <c r="AW345" s="16" t="s">
        <v>37</v>
      </c>
      <c r="AX345" s="16" t="s">
        <v>83</v>
      </c>
      <c r="AY345" s="267" t="s">
        <v>122</v>
      </c>
    </row>
    <row r="346" s="2" customFormat="1" ht="16.5" customHeight="1">
      <c r="A346" s="40"/>
      <c r="B346" s="41"/>
      <c r="C346" s="268" t="s">
        <v>491</v>
      </c>
      <c r="D346" s="268" t="s">
        <v>230</v>
      </c>
      <c r="E346" s="269" t="s">
        <v>492</v>
      </c>
      <c r="F346" s="270" t="s">
        <v>493</v>
      </c>
      <c r="G346" s="271" t="s">
        <v>161</v>
      </c>
      <c r="H346" s="272">
        <v>46.920000000000002</v>
      </c>
      <c r="I346" s="273"/>
      <c r="J346" s="274">
        <f>ROUND(I346*H346,2)</f>
        <v>0</v>
      </c>
      <c r="K346" s="270" t="s">
        <v>128</v>
      </c>
      <c r="L346" s="275"/>
      <c r="M346" s="276" t="s">
        <v>19</v>
      </c>
      <c r="N346" s="277" t="s">
        <v>46</v>
      </c>
      <c r="O346" s="86"/>
      <c r="P346" s="215">
        <f>O346*H346</f>
        <v>0</v>
      </c>
      <c r="Q346" s="215">
        <v>0.028000000000000001</v>
      </c>
      <c r="R346" s="215">
        <f>Q346*H346</f>
        <v>1.31376</v>
      </c>
      <c r="S346" s="215">
        <v>0</v>
      </c>
      <c r="T346" s="216">
        <f>S346*H346</f>
        <v>0</v>
      </c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R346" s="217" t="s">
        <v>181</v>
      </c>
      <c r="AT346" s="217" t="s">
        <v>230</v>
      </c>
      <c r="AU346" s="217" t="s">
        <v>85</v>
      </c>
      <c r="AY346" s="19" t="s">
        <v>122</v>
      </c>
      <c r="BE346" s="218">
        <f>IF(N346="základní",J346,0)</f>
        <v>0</v>
      </c>
      <c r="BF346" s="218">
        <f>IF(N346="snížená",J346,0)</f>
        <v>0</v>
      </c>
      <c r="BG346" s="218">
        <f>IF(N346="zákl. přenesená",J346,0)</f>
        <v>0</v>
      </c>
      <c r="BH346" s="218">
        <f>IF(N346="sníž. přenesená",J346,0)</f>
        <v>0</v>
      </c>
      <c r="BI346" s="218">
        <f>IF(N346="nulová",J346,0)</f>
        <v>0</v>
      </c>
      <c r="BJ346" s="19" t="s">
        <v>83</v>
      </c>
      <c r="BK346" s="218">
        <f>ROUND(I346*H346,2)</f>
        <v>0</v>
      </c>
      <c r="BL346" s="19" t="s">
        <v>129</v>
      </c>
      <c r="BM346" s="217" t="s">
        <v>494</v>
      </c>
    </row>
    <row r="347" s="13" customFormat="1">
      <c r="A347" s="13"/>
      <c r="B347" s="224"/>
      <c r="C347" s="225"/>
      <c r="D347" s="226" t="s">
        <v>133</v>
      </c>
      <c r="E347" s="227" t="s">
        <v>19</v>
      </c>
      <c r="F347" s="228" t="s">
        <v>134</v>
      </c>
      <c r="G347" s="225"/>
      <c r="H347" s="227" t="s">
        <v>19</v>
      </c>
      <c r="I347" s="229"/>
      <c r="J347" s="225"/>
      <c r="K347" s="225"/>
      <c r="L347" s="230"/>
      <c r="M347" s="231"/>
      <c r="N347" s="232"/>
      <c r="O347" s="232"/>
      <c r="P347" s="232"/>
      <c r="Q347" s="232"/>
      <c r="R347" s="232"/>
      <c r="S347" s="232"/>
      <c r="T347" s="233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4" t="s">
        <v>133</v>
      </c>
      <c r="AU347" s="234" t="s">
        <v>85</v>
      </c>
      <c r="AV347" s="13" t="s">
        <v>83</v>
      </c>
      <c r="AW347" s="13" t="s">
        <v>37</v>
      </c>
      <c r="AX347" s="13" t="s">
        <v>75</v>
      </c>
      <c r="AY347" s="234" t="s">
        <v>122</v>
      </c>
    </row>
    <row r="348" s="14" customFormat="1">
      <c r="A348" s="14"/>
      <c r="B348" s="235"/>
      <c r="C348" s="236"/>
      <c r="D348" s="226" t="s">
        <v>133</v>
      </c>
      <c r="E348" s="237" t="s">
        <v>19</v>
      </c>
      <c r="F348" s="238" t="s">
        <v>489</v>
      </c>
      <c r="G348" s="236"/>
      <c r="H348" s="239">
        <v>46</v>
      </c>
      <c r="I348" s="240"/>
      <c r="J348" s="236"/>
      <c r="K348" s="236"/>
      <c r="L348" s="241"/>
      <c r="M348" s="242"/>
      <c r="N348" s="243"/>
      <c r="O348" s="243"/>
      <c r="P348" s="243"/>
      <c r="Q348" s="243"/>
      <c r="R348" s="243"/>
      <c r="S348" s="243"/>
      <c r="T348" s="244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45" t="s">
        <v>133</v>
      </c>
      <c r="AU348" s="245" t="s">
        <v>85</v>
      </c>
      <c r="AV348" s="14" t="s">
        <v>85</v>
      </c>
      <c r="AW348" s="14" t="s">
        <v>37</v>
      </c>
      <c r="AX348" s="14" t="s">
        <v>75</v>
      </c>
      <c r="AY348" s="245" t="s">
        <v>122</v>
      </c>
    </row>
    <row r="349" s="15" customFormat="1">
      <c r="A349" s="15"/>
      <c r="B349" s="246"/>
      <c r="C349" s="247"/>
      <c r="D349" s="226" t="s">
        <v>133</v>
      </c>
      <c r="E349" s="248" t="s">
        <v>19</v>
      </c>
      <c r="F349" s="249" t="s">
        <v>175</v>
      </c>
      <c r="G349" s="247"/>
      <c r="H349" s="250">
        <v>46</v>
      </c>
      <c r="I349" s="251"/>
      <c r="J349" s="247"/>
      <c r="K349" s="247"/>
      <c r="L349" s="252"/>
      <c r="M349" s="253"/>
      <c r="N349" s="254"/>
      <c r="O349" s="254"/>
      <c r="P349" s="254"/>
      <c r="Q349" s="254"/>
      <c r="R349" s="254"/>
      <c r="S349" s="254"/>
      <c r="T349" s="255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256" t="s">
        <v>133</v>
      </c>
      <c r="AU349" s="256" t="s">
        <v>85</v>
      </c>
      <c r="AV349" s="15" t="s">
        <v>141</v>
      </c>
      <c r="AW349" s="15" t="s">
        <v>37</v>
      </c>
      <c r="AX349" s="15" t="s">
        <v>75</v>
      </c>
      <c r="AY349" s="256" t="s">
        <v>122</v>
      </c>
    </row>
    <row r="350" s="14" customFormat="1">
      <c r="A350" s="14"/>
      <c r="B350" s="235"/>
      <c r="C350" s="236"/>
      <c r="D350" s="226" t="s">
        <v>133</v>
      </c>
      <c r="E350" s="237" t="s">
        <v>19</v>
      </c>
      <c r="F350" s="238" t="s">
        <v>495</v>
      </c>
      <c r="G350" s="236"/>
      <c r="H350" s="239">
        <v>46.920000000000002</v>
      </c>
      <c r="I350" s="240"/>
      <c r="J350" s="236"/>
      <c r="K350" s="236"/>
      <c r="L350" s="241"/>
      <c r="M350" s="242"/>
      <c r="N350" s="243"/>
      <c r="O350" s="243"/>
      <c r="P350" s="243"/>
      <c r="Q350" s="243"/>
      <c r="R350" s="243"/>
      <c r="S350" s="243"/>
      <c r="T350" s="244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45" t="s">
        <v>133</v>
      </c>
      <c r="AU350" s="245" t="s">
        <v>85</v>
      </c>
      <c r="AV350" s="14" t="s">
        <v>85</v>
      </c>
      <c r="AW350" s="14" t="s">
        <v>37</v>
      </c>
      <c r="AX350" s="14" t="s">
        <v>83</v>
      </c>
      <c r="AY350" s="245" t="s">
        <v>122</v>
      </c>
    </row>
    <row r="351" s="2" customFormat="1" ht="16.5" customHeight="1">
      <c r="A351" s="40"/>
      <c r="B351" s="41"/>
      <c r="C351" s="268" t="s">
        <v>496</v>
      </c>
      <c r="D351" s="268" t="s">
        <v>230</v>
      </c>
      <c r="E351" s="269" t="s">
        <v>497</v>
      </c>
      <c r="F351" s="270" t="s">
        <v>498</v>
      </c>
      <c r="G351" s="271" t="s">
        <v>161</v>
      </c>
      <c r="H351" s="272">
        <v>44.880000000000003</v>
      </c>
      <c r="I351" s="273"/>
      <c r="J351" s="274">
        <f>ROUND(I351*H351,2)</f>
        <v>0</v>
      </c>
      <c r="K351" s="270" t="s">
        <v>128</v>
      </c>
      <c r="L351" s="275"/>
      <c r="M351" s="276" t="s">
        <v>19</v>
      </c>
      <c r="N351" s="277" t="s">
        <v>46</v>
      </c>
      <c r="O351" s="86"/>
      <c r="P351" s="215">
        <f>O351*H351</f>
        <v>0</v>
      </c>
      <c r="Q351" s="215">
        <v>0.045999999999999999</v>
      </c>
      <c r="R351" s="215">
        <f>Q351*H351</f>
        <v>2.0644800000000001</v>
      </c>
      <c r="S351" s="215">
        <v>0</v>
      </c>
      <c r="T351" s="216">
        <f>S351*H351</f>
        <v>0</v>
      </c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R351" s="217" t="s">
        <v>181</v>
      </c>
      <c r="AT351" s="217" t="s">
        <v>230</v>
      </c>
      <c r="AU351" s="217" t="s">
        <v>85</v>
      </c>
      <c r="AY351" s="19" t="s">
        <v>122</v>
      </c>
      <c r="BE351" s="218">
        <f>IF(N351="základní",J351,0)</f>
        <v>0</v>
      </c>
      <c r="BF351" s="218">
        <f>IF(N351="snížená",J351,0)</f>
        <v>0</v>
      </c>
      <c r="BG351" s="218">
        <f>IF(N351="zákl. přenesená",J351,0)</f>
        <v>0</v>
      </c>
      <c r="BH351" s="218">
        <f>IF(N351="sníž. přenesená",J351,0)</f>
        <v>0</v>
      </c>
      <c r="BI351" s="218">
        <f>IF(N351="nulová",J351,0)</f>
        <v>0</v>
      </c>
      <c r="BJ351" s="19" t="s">
        <v>83</v>
      </c>
      <c r="BK351" s="218">
        <f>ROUND(I351*H351,2)</f>
        <v>0</v>
      </c>
      <c r="BL351" s="19" t="s">
        <v>129</v>
      </c>
      <c r="BM351" s="217" t="s">
        <v>499</v>
      </c>
    </row>
    <row r="352" s="13" customFormat="1">
      <c r="A352" s="13"/>
      <c r="B352" s="224"/>
      <c r="C352" s="225"/>
      <c r="D352" s="226" t="s">
        <v>133</v>
      </c>
      <c r="E352" s="227" t="s">
        <v>19</v>
      </c>
      <c r="F352" s="228" t="s">
        <v>134</v>
      </c>
      <c r="G352" s="225"/>
      <c r="H352" s="227" t="s">
        <v>19</v>
      </c>
      <c r="I352" s="229"/>
      <c r="J352" s="225"/>
      <c r="K352" s="225"/>
      <c r="L352" s="230"/>
      <c r="M352" s="231"/>
      <c r="N352" s="232"/>
      <c r="O352" s="232"/>
      <c r="P352" s="232"/>
      <c r="Q352" s="232"/>
      <c r="R352" s="232"/>
      <c r="S352" s="232"/>
      <c r="T352" s="233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4" t="s">
        <v>133</v>
      </c>
      <c r="AU352" s="234" t="s">
        <v>85</v>
      </c>
      <c r="AV352" s="13" t="s">
        <v>83</v>
      </c>
      <c r="AW352" s="13" t="s">
        <v>37</v>
      </c>
      <c r="AX352" s="13" t="s">
        <v>75</v>
      </c>
      <c r="AY352" s="234" t="s">
        <v>122</v>
      </c>
    </row>
    <row r="353" s="14" customFormat="1">
      <c r="A353" s="14"/>
      <c r="B353" s="235"/>
      <c r="C353" s="236"/>
      <c r="D353" s="226" t="s">
        <v>133</v>
      </c>
      <c r="E353" s="237" t="s">
        <v>19</v>
      </c>
      <c r="F353" s="238" t="s">
        <v>490</v>
      </c>
      <c r="G353" s="236"/>
      <c r="H353" s="239">
        <v>44</v>
      </c>
      <c r="I353" s="240"/>
      <c r="J353" s="236"/>
      <c r="K353" s="236"/>
      <c r="L353" s="241"/>
      <c r="M353" s="242"/>
      <c r="N353" s="243"/>
      <c r="O353" s="243"/>
      <c r="P353" s="243"/>
      <c r="Q353" s="243"/>
      <c r="R353" s="243"/>
      <c r="S353" s="243"/>
      <c r="T353" s="244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45" t="s">
        <v>133</v>
      </c>
      <c r="AU353" s="245" t="s">
        <v>85</v>
      </c>
      <c r="AV353" s="14" t="s">
        <v>85</v>
      </c>
      <c r="AW353" s="14" t="s">
        <v>37</v>
      </c>
      <c r="AX353" s="14" t="s">
        <v>75</v>
      </c>
      <c r="AY353" s="245" t="s">
        <v>122</v>
      </c>
    </row>
    <row r="354" s="15" customFormat="1">
      <c r="A354" s="15"/>
      <c r="B354" s="246"/>
      <c r="C354" s="247"/>
      <c r="D354" s="226" t="s">
        <v>133</v>
      </c>
      <c r="E354" s="248" t="s">
        <v>19</v>
      </c>
      <c r="F354" s="249" t="s">
        <v>175</v>
      </c>
      <c r="G354" s="247"/>
      <c r="H354" s="250">
        <v>44</v>
      </c>
      <c r="I354" s="251"/>
      <c r="J354" s="247"/>
      <c r="K354" s="247"/>
      <c r="L354" s="252"/>
      <c r="M354" s="253"/>
      <c r="N354" s="254"/>
      <c r="O354" s="254"/>
      <c r="P354" s="254"/>
      <c r="Q354" s="254"/>
      <c r="R354" s="254"/>
      <c r="S354" s="254"/>
      <c r="T354" s="255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T354" s="256" t="s">
        <v>133</v>
      </c>
      <c r="AU354" s="256" t="s">
        <v>85</v>
      </c>
      <c r="AV354" s="15" t="s">
        <v>141</v>
      </c>
      <c r="AW354" s="15" t="s">
        <v>37</v>
      </c>
      <c r="AX354" s="15" t="s">
        <v>75</v>
      </c>
      <c r="AY354" s="256" t="s">
        <v>122</v>
      </c>
    </row>
    <row r="355" s="14" customFormat="1">
      <c r="A355" s="14"/>
      <c r="B355" s="235"/>
      <c r="C355" s="236"/>
      <c r="D355" s="226" t="s">
        <v>133</v>
      </c>
      <c r="E355" s="237" t="s">
        <v>19</v>
      </c>
      <c r="F355" s="238" t="s">
        <v>500</v>
      </c>
      <c r="G355" s="236"/>
      <c r="H355" s="239">
        <v>44.880000000000003</v>
      </c>
      <c r="I355" s="240"/>
      <c r="J355" s="236"/>
      <c r="K355" s="236"/>
      <c r="L355" s="241"/>
      <c r="M355" s="242"/>
      <c r="N355" s="243"/>
      <c r="O355" s="243"/>
      <c r="P355" s="243"/>
      <c r="Q355" s="243"/>
      <c r="R355" s="243"/>
      <c r="S355" s="243"/>
      <c r="T355" s="244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45" t="s">
        <v>133</v>
      </c>
      <c r="AU355" s="245" t="s">
        <v>85</v>
      </c>
      <c r="AV355" s="14" t="s">
        <v>85</v>
      </c>
      <c r="AW355" s="14" t="s">
        <v>37</v>
      </c>
      <c r="AX355" s="14" t="s">
        <v>83</v>
      </c>
      <c r="AY355" s="245" t="s">
        <v>122</v>
      </c>
    </row>
    <row r="356" s="2" customFormat="1" ht="16.5" customHeight="1">
      <c r="A356" s="40"/>
      <c r="B356" s="41"/>
      <c r="C356" s="206" t="s">
        <v>501</v>
      </c>
      <c r="D356" s="206" t="s">
        <v>124</v>
      </c>
      <c r="E356" s="207" t="s">
        <v>502</v>
      </c>
      <c r="F356" s="208" t="s">
        <v>503</v>
      </c>
      <c r="G356" s="209" t="s">
        <v>168</v>
      </c>
      <c r="H356" s="210">
        <v>2.1179999999999999</v>
      </c>
      <c r="I356" s="211"/>
      <c r="J356" s="212">
        <f>ROUND(I356*H356,2)</f>
        <v>0</v>
      </c>
      <c r="K356" s="208" t="s">
        <v>128</v>
      </c>
      <c r="L356" s="46"/>
      <c r="M356" s="213" t="s">
        <v>19</v>
      </c>
      <c r="N356" s="214" t="s">
        <v>46</v>
      </c>
      <c r="O356" s="86"/>
      <c r="P356" s="215">
        <f>O356*H356</f>
        <v>0</v>
      </c>
      <c r="Q356" s="215">
        <v>2.2563399999999998</v>
      </c>
      <c r="R356" s="215">
        <f>Q356*H356</f>
        <v>4.7789281199999989</v>
      </c>
      <c r="S356" s="215">
        <v>0</v>
      </c>
      <c r="T356" s="216">
        <f>S356*H356</f>
        <v>0</v>
      </c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R356" s="217" t="s">
        <v>129</v>
      </c>
      <c r="AT356" s="217" t="s">
        <v>124</v>
      </c>
      <c r="AU356" s="217" t="s">
        <v>85</v>
      </c>
      <c r="AY356" s="19" t="s">
        <v>122</v>
      </c>
      <c r="BE356" s="218">
        <f>IF(N356="základní",J356,0)</f>
        <v>0</v>
      </c>
      <c r="BF356" s="218">
        <f>IF(N356="snížená",J356,0)</f>
        <v>0</v>
      </c>
      <c r="BG356" s="218">
        <f>IF(N356="zákl. přenesená",J356,0)</f>
        <v>0</v>
      </c>
      <c r="BH356" s="218">
        <f>IF(N356="sníž. přenesená",J356,0)</f>
        <v>0</v>
      </c>
      <c r="BI356" s="218">
        <f>IF(N356="nulová",J356,0)</f>
        <v>0</v>
      </c>
      <c r="BJ356" s="19" t="s">
        <v>83</v>
      </c>
      <c r="BK356" s="218">
        <f>ROUND(I356*H356,2)</f>
        <v>0</v>
      </c>
      <c r="BL356" s="19" t="s">
        <v>129</v>
      </c>
      <c r="BM356" s="217" t="s">
        <v>504</v>
      </c>
    </row>
    <row r="357" s="2" customFormat="1">
      <c r="A357" s="40"/>
      <c r="B357" s="41"/>
      <c r="C357" s="42"/>
      <c r="D357" s="219" t="s">
        <v>131</v>
      </c>
      <c r="E357" s="42"/>
      <c r="F357" s="220" t="s">
        <v>505</v>
      </c>
      <c r="G357" s="42"/>
      <c r="H357" s="42"/>
      <c r="I357" s="221"/>
      <c r="J357" s="42"/>
      <c r="K357" s="42"/>
      <c r="L357" s="46"/>
      <c r="M357" s="222"/>
      <c r="N357" s="223"/>
      <c r="O357" s="86"/>
      <c r="P357" s="86"/>
      <c r="Q357" s="86"/>
      <c r="R357" s="86"/>
      <c r="S357" s="86"/>
      <c r="T357" s="87"/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T357" s="19" t="s">
        <v>131</v>
      </c>
      <c r="AU357" s="19" t="s">
        <v>85</v>
      </c>
    </row>
    <row r="358" s="14" customFormat="1">
      <c r="A358" s="14"/>
      <c r="B358" s="235"/>
      <c r="C358" s="236"/>
      <c r="D358" s="226" t="s">
        <v>133</v>
      </c>
      <c r="E358" s="237" t="s">
        <v>19</v>
      </c>
      <c r="F358" s="238" t="s">
        <v>506</v>
      </c>
      <c r="G358" s="236"/>
      <c r="H358" s="239">
        <v>0.68300000000000005</v>
      </c>
      <c r="I358" s="240"/>
      <c r="J358" s="236"/>
      <c r="K358" s="236"/>
      <c r="L358" s="241"/>
      <c r="M358" s="242"/>
      <c r="N358" s="243"/>
      <c r="O358" s="243"/>
      <c r="P358" s="243"/>
      <c r="Q358" s="243"/>
      <c r="R358" s="243"/>
      <c r="S358" s="243"/>
      <c r="T358" s="244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45" t="s">
        <v>133</v>
      </c>
      <c r="AU358" s="245" t="s">
        <v>85</v>
      </c>
      <c r="AV358" s="14" t="s">
        <v>85</v>
      </c>
      <c r="AW358" s="14" t="s">
        <v>37</v>
      </c>
      <c r="AX358" s="14" t="s">
        <v>75</v>
      </c>
      <c r="AY358" s="245" t="s">
        <v>122</v>
      </c>
    </row>
    <row r="359" s="14" customFormat="1">
      <c r="A359" s="14"/>
      <c r="B359" s="235"/>
      <c r="C359" s="236"/>
      <c r="D359" s="226" t="s">
        <v>133</v>
      </c>
      <c r="E359" s="237" t="s">
        <v>19</v>
      </c>
      <c r="F359" s="238" t="s">
        <v>507</v>
      </c>
      <c r="G359" s="236"/>
      <c r="H359" s="239">
        <v>0.34499999999999997</v>
      </c>
      <c r="I359" s="240"/>
      <c r="J359" s="236"/>
      <c r="K359" s="236"/>
      <c r="L359" s="241"/>
      <c r="M359" s="242"/>
      <c r="N359" s="243"/>
      <c r="O359" s="243"/>
      <c r="P359" s="243"/>
      <c r="Q359" s="243"/>
      <c r="R359" s="243"/>
      <c r="S359" s="243"/>
      <c r="T359" s="244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45" t="s">
        <v>133</v>
      </c>
      <c r="AU359" s="245" t="s">
        <v>85</v>
      </c>
      <c r="AV359" s="14" t="s">
        <v>85</v>
      </c>
      <c r="AW359" s="14" t="s">
        <v>37</v>
      </c>
      <c r="AX359" s="14" t="s">
        <v>75</v>
      </c>
      <c r="AY359" s="245" t="s">
        <v>122</v>
      </c>
    </row>
    <row r="360" s="14" customFormat="1">
      <c r="A360" s="14"/>
      <c r="B360" s="235"/>
      <c r="C360" s="236"/>
      <c r="D360" s="226" t="s">
        <v>133</v>
      </c>
      <c r="E360" s="237" t="s">
        <v>19</v>
      </c>
      <c r="F360" s="238" t="s">
        <v>508</v>
      </c>
      <c r="G360" s="236"/>
      <c r="H360" s="239">
        <v>0.37</v>
      </c>
      <c r="I360" s="240"/>
      <c r="J360" s="236"/>
      <c r="K360" s="236"/>
      <c r="L360" s="241"/>
      <c r="M360" s="242"/>
      <c r="N360" s="243"/>
      <c r="O360" s="243"/>
      <c r="P360" s="243"/>
      <c r="Q360" s="243"/>
      <c r="R360" s="243"/>
      <c r="S360" s="243"/>
      <c r="T360" s="244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45" t="s">
        <v>133</v>
      </c>
      <c r="AU360" s="245" t="s">
        <v>85</v>
      </c>
      <c r="AV360" s="14" t="s">
        <v>85</v>
      </c>
      <c r="AW360" s="14" t="s">
        <v>37</v>
      </c>
      <c r="AX360" s="14" t="s">
        <v>75</v>
      </c>
      <c r="AY360" s="245" t="s">
        <v>122</v>
      </c>
    </row>
    <row r="361" s="14" customFormat="1">
      <c r="A361" s="14"/>
      <c r="B361" s="235"/>
      <c r="C361" s="236"/>
      <c r="D361" s="226" t="s">
        <v>133</v>
      </c>
      <c r="E361" s="237" t="s">
        <v>19</v>
      </c>
      <c r="F361" s="238" t="s">
        <v>509</v>
      </c>
      <c r="G361" s="236"/>
      <c r="H361" s="239">
        <v>0.71999999999999997</v>
      </c>
      <c r="I361" s="240"/>
      <c r="J361" s="236"/>
      <c r="K361" s="236"/>
      <c r="L361" s="241"/>
      <c r="M361" s="242"/>
      <c r="N361" s="243"/>
      <c r="O361" s="243"/>
      <c r="P361" s="243"/>
      <c r="Q361" s="243"/>
      <c r="R361" s="243"/>
      <c r="S361" s="243"/>
      <c r="T361" s="244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45" t="s">
        <v>133</v>
      </c>
      <c r="AU361" s="245" t="s">
        <v>85</v>
      </c>
      <c r="AV361" s="14" t="s">
        <v>85</v>
      </c>
      <c r="AW361" s="14" t="s">
        <v>37</v>
      </c>
      <c r="AX361" s="14" t="s">
        <v>75</v>
      </c>
      <c r="AY361" s="245" t="s">
        <v>122</v>
      </c>
    </row>
    <row r="362" s="16" customFormat="1">
      <c r="A362" s="16"/>
      <c r="B362" s="257"/>
      <c r="C362" s="258"/>
      <c r="D362" s="226" t="s">
        <v>133</v>
      </c>
      <c r="E362" s="259" t="s">
        <v>19</v>
      </c>
      <c r="F362" s="260" t="s">
        <v>180</v>
      </c>
      <c r="G362" s="258"/>
      <c r="H362" s="261">
        <v>2.1179999999999999</v>
      </c>
      <c r="I362" s="262"/>
      <c r="J362" s="258"/>
      <c r="K362" s="258"/>
      <c r="L362" s="263"/>
      <c r="M362" s="264"/>
      <c r="N362" s="265"/>
      <c r="O362" s="265"/>
      <c r="P362" s="265"/>
      <c r="Q362" s="265"/>
      <c r="R362" s="265"/>
      <c r="S362" s="265"/>
      <c r="T362" s="266"/>
      <c r="U362" s="16"/>
      <c r="V362" s="16"/>
      <c r="W362" s="16"/>
      <c r="X362" s="16"/>
      <c r="Y362" s="16"/>
      <c r="Z362" s="16"/>
      <c r="AA362" s="16"/>
      <c r="AB362" s="16"/>
      <c r="AC362" s="16"/>
      <c r="AD362" s="16"/>
      <c r="AE362" s="16"/>
      <c r="AT362" s="267" t="s">
        <v>133</v>
      </c>
      <c r="AU362" s="267" t="s">
        <v>85</v>
      </c>
      <c r="AV362" s="16" t="s">
        <v>129</v>
      </c>
      <c r="AW362" s="16" t="s">
        <v>37</v>
      </c>
      <c r="AX362" s="16" t="s">
        <v>83</v>
      </c>
      <c r="AY362" s="267" t="s">
        <v>122</v>
      </c>
    </row>
    <row r="363" s="2" customFormat="1" ht="21.75" customHeight="1">
      <c r="A363" s="40"/>
      <c r="B363" s="41"/>
      <c r="C363" s="206" t="s">
        <v>510</v>
      </c>
      <c r="D363" s="206" t="s">
        <v>124</v>
      </c>
      <c r="E363" s="207" t="s">
        <v>511</v>
      </c>
      <c r="F363" s="208" t="s">
        <v>512</v>
      </c>
      <c r="G363" s="209" t="s">
        <v>161</v>
      </c>
      <c r="H363" s="210">
        <v>61</v>
      </c>
      <c r="I363" s="211"/>
      <c r="J363" s="212">
        <f>ROUND(I363*H363,2)</f>
        <v>0</v>
      </c>
      <c r="K363" s="208" t="s">
        <v>128</v>
      </c>
      <c r="L363" s="46"/>
      <c r="M363" s="213" t="s">
        <v>19</v>
      </c>
      <c r="N363" s="214" t="s">
        <v>46</v>
      </c>
      <c r="O363" s="86"/>
      <c r="P363" s="215">
        <f>O363*H363</f>
        <v>0</v>
      </c>
      <c r="Q363" s="215">
        <v>1.3570000000000001E-06</v>
      </c>
      <c r="R363" s="215">
        <f>Q363*H363</f>
        <v>8.2777000000000011E-05</v>
      </c>
      <c r="S363" s="215">
        <v>0</v>
      </c>
      <c r="T363" s="216">
        <f>S363*H363</f>
        <v>0</v>
      </c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R363" s="217" t="s">
        <v>129</v>
      </c>
      <c r="AT363" s="217" t="s">
        <v>124</v>
      </c>
      <c r="AU363" s="217" t="s">
        <v>85</v>
      </c>
      <c r="AY363" s="19" t="s">
        <v>122</v>
      </c>
      <c r="BE363" s="218">
        <f>IF(N363="základní",J363,0)</f>
        <v>0</v>
      </c>
      <c r="BF363" s="218">
        <f>IF(N363="snížená",J363,0)</f>
        <v>0</v>
      </c>
      <c r="BG363" s="218">
        <f>IF(N363="zákl. přenesená",J363,0)</f>
        <v>0</v>
      </c>
      <c r="BH363" s="218">
        <f>IF(N363="sníž. přenesená",J363,0)</f>
        <v>0</v>
      </c>
      <c r="BI363" s="218">
        <f>IF(N363="nulová",J363,0)</f>
        <v>0</v>
      </c>
      <c r="BJ363" s="19" t="s">
        <v>83</v>
      </c>
      <c r="BK363" s="218">
        <f>ROUND(I363*H363,2)</f>
        <v>0</v>
      </c>
      <c r="BL363" s="19" t="s">
        <v>129</v>
      </c>
      <c r="BM363" s="217" t="s">
        <v>513</v>
      </c>
    </row>
    <row r="364" s="2" customFormat="1">
      <c r="A364" s="40"/>
      <c r="B364" s="41"/>
      <c r="C364" s="42"/>
      <c r="D364" s="219" t="s">
        <v>131</v>
      </c>
      <c r="E364" s="42"/>
      <c r="F364" s="220" t="s">
        <v>514</v>
      </c>
      <c r="G364" s="42"/>
      <c r="H364" s="42"/>
      <c r="I364" s="221"/>
      <c r="J364" s="42"/>
      <c r="K364" s="42"/>
      <c r="L364" s="46"/>
      <c r="M364" s="222"/>
      <c r="N364" s="223"/>
      <c r="O364" s="86"/>
      <c r="P364" s="86"/>
      <c r="Q364" s="86"/>
      <c r="R364" s="86"/>
      <c r="S364" s="86"/>
      <c r="T364" s="87"/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T364" s="19" t="s">
        <v>131</v>
      </c>
      <c r="AU364" s="19" t="s">
        <v>85</v>
      </c>
    </row>
    <row r="365" s="13" customFormat="1">
      <c r="A365" s="13"/>
      <c r="B365" s="224"/>
      <c r="C365" s="225"/>
      <c r="D365" s="226" t="s">
        <v>133</v>
      </c>
      <c r="E365" s="227" t="s">
        <v>19</v>
      </c>
      <c r="F365" s="228" t="s">
        <v>134</v>
      </c>
      <c r="G365" s="225"/>
      <c r="H365" s="227" t="s">
        <v>19</v>
      </c>
      <c r="I365" s="229"/>
      <c r="J365" s="225"/>
      <c r="K365" s="225"/>
      <c r="L365" s="230"/>
      <c r="M365" s="231"/>
      <c r="N365" s="232"/>
      <c r="O365" s="232"/>
      <c r="P365" s="232"/>
      <c r="Q365" s="232"/>
      <c r="R365" s="232"/>
      <c r="S365" s="232"/>
      <c r="T365" s="23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4" t="s">
        <v>133</v>
      </c>
      <c r="AU365" s="234" t="s">
        <v>85</v>
      </c>
      <c r="AV365" s="13" t="s">
        <v>83</v>
      </c>
      <c r="AW365" s="13" t="s">
        <v>37</v>
      </c>
      <c r="AX365" s="13" t="s">
        <v>75</v>
      </c>
      <c r="AY365" s="234" t="s">
        <v>122</v>
      </c>
    </row>
    <row r="366" s="14" customFormat="1">
      <c r="A366" s="14"/>
      <c r="B366" s="235"/>
      <c r="C366" s="236"/>
      <c r="D366" s="226" t="s">
        <v>133</v>
      </c>
      <c r="E366" s="237" t="s">
        <v>19</v>
      </c>
      <c r="F366" s="238" t="s">
        <v>515</v>
      </c>
      <c r="G366" s="236"/>
      <c r="H366" s="239">
        <v>61</v>
      </c>
      <c r="I366" s="240"/>
      <c r="J366" s="236"/>
      <c r="K366" s="236"/>
      <c r="L366" s="241"/>
      <c r="M366" s="242"/>
      <c r="N366" s="243"/>
      <c r="O366" s="243"/>
      <c r="P366" s="243"/>
      <c r="Q366" s="243"/>
      <c r="R366" s="243"/>
      <c r="S366" s="243"/>
      <c r="T366" s="244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45" t="s">
        <v>133</v>
      </c>
      <c r="AU366" s="245" t="s">
        <v>85</v>
      </c>
      <c r="AV366" s="14" t="s">
        <v>85</v>
      </c>
      <c r="AW366" s="14" t="s">
        <v>37</v>
      </c>
      <c r="AX366" s="14" t="s">
        <v>83</v>
      </c>
      <c r="AY366" s="245" t="s">
        <v>122</v>
      </c>
    </row>
    <row r="367" s="2" customFormat="1" ht="24.15" customHeight="1">
      <c r="A367" s="40"/>
      <c r="B367" s="41"/>
      <c r="C367" s="206" t="s">
        <v>516</v>
      </c>
      <c r="D367" s="206" t="s">
        <v>124</v>
      </c>
      <c r="E367" s="207" t="s">
        <v>517</v>
      </c>
      <c r="F367" s="208" t="s">
        <v>518</v>
      </c>
      <c r="G367" s="209" t="s">
        <v>161</v>
      </c>
      <c r="H367" s="210">
        <v>61</v>
      </c>
      <c r="I367" s="211"/>
      <c r="J367" s="212">
        <f>ROUND(I367*H367,2)</f>
        <v>0</v>
      </c>
      <c r="K367" s="208" t="s">
        <v>128</v>
      </c>
      <c r="L367" s="46"/>
      <c r="M367" s="213" t="s">
        <v>19</v>
      </c>
      <c r="N367" s="214" t="s">
        <v>46</v>
      </c>
      <c r="O367" s="86"/>
      <c r="P367" s="215">
        <f>O367*H367</f>
        <v>0</v>
      </c>
      <c r="Q367" s="215">
        <v>5.5600000000000003E-05</v>
      </c>
      <c r="R367" s="215">
        <f>Q367*H367</f>
        <v>0.0033916000000000003</v>
      </c>
      <c r="S367" s="215">
        <v>0</v>
      </c>
      <c r="T367" s="216">
        <f>S367*H367</f>
        <v>0</v>
      </c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R367" s="217" t="s">
        <v>129</v>
      </c>
      <c r="AT367" s="217" t="s">
        <v>124</v>
      </c>
      <c r="AU367" s="217" t="s">
        <v>85</v>
      </c>
      <c r="AY367" s="19" t="s">
        <v>122</v>
      </c>
      <c r="BE367" s="218">
        <f>IF(N367="základní",J367,0)</f>
        <v>0</v>
      </c>
      <c r="BF367" s="218">
        <f>IF(N367="snížená",J367,0)</f>
        <v>0</v>
      </c>
      <c r="BG367" s="218">
        <f>IF(N367="zákl. přenesená",J367,0)</f>
        <v>0</v>
      </c>
      <c r="BH367" s="218">
        <f>IF(N367="sníž. přenesená",J367,0)</f>
        <v>0</v>
      </c>
      <c r="BI367" s="218">
        <f>IF(N367="nulová",J367,0)</f>
        <v>0</v>
      </c>
      <c r="BJ367" s="19" t="s">
        <v>83</v>
      </c>
      <c r="BK367" s="218">
        <f>ROUND(I367*H367,2)</f>
        <v>0</v>
      </c>
      <c r="BL367" s="19" t="s">
        <v>129</v>
      </c>
      <c r="BM367" s="217" t="s">
        <v>519</v>
      </c>
    </row>
    <row r="368" s="2" customFormat="1">
      <c r="A368" s="40"/>
      <c r="B368" s="41"/>
      <c r="C368" s="42"/>
      <c r="D368" s="219" t="s">
        <v>131</v>
      </c>
      <c r="E368" s="42"/>
      <c r="F368" s="220" t="s">
        <v>520</v>
      </c>
      <c r="G368" s="42"/>
      <c r="H368" s="42"/>
      <c r="I368" s="221"/>
      <c r="J368" s="42"/>
      <c r="K368" s="42"/>
      <c r="L368" s="46"/>
      <c r="M368" s="222"/>
      <c r="N368" s="223"/>
      <c r="O368" s="86"/>
      <c r="P368" s="86"/>
      <c r="Q368" s="86"/>
      <c r="R368" s="86"/>
      <c r="S368" s="86"/>
      <c r="T368" s="87"/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T368" s="19" t="s">
        <v>131</v>
      </c>
      <c r="AU368" s="19" t="s">
        <v>85</v>
      </c>
    </row>
    <row r="369" s="13" customFormat="1">
      <c r="A369" s="13"/>
      <c r="B369" s="224"/>
      <c r="C369" s="225"/>
      <c r="D369" s="226" t="s">
        <v>133</v>
      </c>
      <c r="E369" s="227" t="s">
        <v>19</v>
      </c>
      <c r="F369" s="228" t="s">
        <v>134</v>
      </c>
      <c r="G369" s="225"/>
      <c r="H369" s="227" t="s">
        <v>19</v>
      </c>
      <c r="I369" s="229"/>
      <c r="J369" s="225"/>
      <c r="K369" s="225"/>
      <c r="L369" s="230"/>
      <c r="M369" s="231"/>
      <c r="N369" s="232"/>
      <c r="O369" s="232"/>
      <c r="P369" s="232"/>
      <c r="Q369" s="232"/>
      <c r="R369" s="232"/>
      <c r="S369" s="232"/>
      <c r="T369" s="233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4" t="s">
        <v>133</v>
      </c>
      <c r="AU369" s="234" t="s">
        <v>85</v>
      </c>
      <c r="AV369" s="13" t="s">
        <v>83</v>
      </c>
      <c r="AW369" s="13" t="s">
        <v>37</v>
      </c>
      <c r="AX369" s="13" t="s">
        <v>75</v>
      </c>
      <c r="AY369" s="234" t="s">
        <v>122</v>
      </c>
    </row>
    <row r="370" s="14" customFormat="1">
      <c r="A370" s="14"/>
      <c r="B370" s="235"/>
      <c r="C370" s="236"/>
      <c r="D370" s="226" t="s">
        <v>133</v>
      </c>
      <c r="E370" s="237" t="s">
        <v>19</v>
      </c>
      <c r="F370" s="238" t="s">
        <v>515</v>
      </c>
      <c r="G370" s="236"/>
      <c r="H370" s="239">
        <v>61</v>
      </c>
      <c r="I370" s="240"/>
      <c r="J370" s="236"/>
      <c r="K370" s="236"/>
      <c r="L370" s="241"/>
      <c r="M370" s="242"/>
      <c r="N370" s="243"/>
      <c r="O370" s="243"/>
      <c r="P370" s="243"/>
      <c r="Q370" s="243"/>
      <c r="R370" s="243"/>
      <c r="S370" s="243"/>
      <c r="T370" s="244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45" t="s">
        <v>133</v>
      </c>
      <c r="AU370" s="245" t="s">
        <v>85</v>
      </c>
      <c r="AV370" s="14" t="s">
        <v>85</v>
      </c>
      <c r="AW370" s="14" t="s">
        <v>37</v>
      </c>
      <c r="AX370" s="14" t="s">
        <v>83</v>
      </c>
      <c r="AY370" s="245" t="s">
        <v>122</v>
      </c>
    </row>
    <row r="371" s="12" customFormat="1" ht="20.88" customHeight="1">
      <c r="A371" s="12"/>
      <c r="B371" s="190"/>
      <c r="C371" s="191"/>
      <c r="D371" s="192" t="s">
        <v>74</v>
      </c>
      <c r="E371" s="204" t="s">
        <v>521</v>
      </c>
      <c r="F371" s="204" t="s">
        <v>522</v>
      </c>
      <c r="G371" s="191"/>
      <c r="H371" s="191"/>
      <c r="I371" s="194"/>
      <c r="J371" s="205">
        <f>BK371</f>
        <v>0</v>
      </c>
      <c r="K371" s="191"/>
      <c r="L371" s="196"/>
      <c r="M371" s="197"/>
      <c r="N371" s="198"/>
      <c r="O371" s="198"/>
      <c r="P371" s="199">
        <f>SUM(P372:P384)</f>
        <v>0</v>
      </c>
      <c r="Q371" s="198"/>
      <c r="R371" s="199">
        <f>SUM(R372:R384)</f>
        <v>0</v>
      </c>
      <c r="S371" s="198"/>
      <c r="T371" s="200">
        <f>SUM(T372:T384)</f>
        <v>0</v>
      </c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R371" s="201" t="s">
        <v>83</v>
      </c>
      <c r="AT371" s="202" t="s">
        <v>74</v>
      </c>
      <c r="AU371" s="202" t="s">
        <v>85</v>
      </c>
      <c r="AY371" s="201" t="s">
        <v>122</v>
      </c>
      <c r="BK371" s="203">
        <f>SUM(BK372:BK384)</f>
        <v>0</v>
      </c>
    </row>
    <row r="372" s="2" customFormat="1" ht="24.15" customHeight="1">
      <c r="A372" s="40"/>
      <c r="B372" s="41"/>
      <c r="C372" s="206" t="s">
        <v>523</v>
      </c>
      <c r="D372" s="206" t="s">
        <v>124</v>
      </c>
      <c r="E372" s="207" t="s">
        <v>524</v>
      </c>
      <c r="F372" s="208" t="s">
        <v>525</v>
      </c>
      <c r="G372" s="209" t="s">
        <v>220</v>
      </c>
      <c r="H372" s="210">
        <v>38.145000000000003</v>
      </c>
      <c r="I372" s="211"/>
      <c r="J372" s="212">
        <f>ROUND(I372*H372,2)</f>
        <v>0</v>
      </c>
      <c r="K372" s="208" t="s">
        <v>128</v>
      </c>
      <c r="L372" s="46"/>
      <c r="M372" s="213" t="s">
        <v>19</v>
      </c>
      <c r="N372" s="214" t="s">
        <v>46</v>
      </c>
      <c r="O372" s="86"/>
      <c r="P372" s="215">
        <f>O372*H372</f>
        <v>0</v>
      </c>
      <c r="Q372" s="215">
        <v>0</v>
      </c>
      <c r="R372" s="215">
        <f>Q372*H372</f>
        <v>0</v>
      </c>
      <c r="S372" s="215">
        <v>0</v>
      </c>
      <c r="T372" s="216">
        <f>S372*H372</f>
        <v>0</v>
      </c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R372" s="217" t="s">
        <v>129</v>
      </c>
      <c r="AT372" s="217" t="s">
        <v>124</v>
      </c>
      <c r="AU372" s="217" t="s">
        <v>141</v>
      </c>
      <c r="AY372" s="19" t="s">
        <v>122</v>
      </c>
      <c r="BE372" s="218">
        <f>IF(N372="základní",J372,0)</f>
        <v>0</v>
      </c>
      <c r="BF372" s="218">
        <f>IF(N372="snížená",J372,0)</f>
        <v>0</v>
      </c>
      <c r="BG372" s="218">
        <f>IF(N372="zákl. přenesená",J372,0)</f>
        <v>0</v>
      </c>
      <c r="BH372" s="218">
        <f>IF(N372="sníž. přenesená",J372,0)</f>
        <v>0</v>
      </c>
      <c r="BI372" s="218">
        <f>IF(N372="nulová",J372,0)</f>
        <v>0</v>
      </c>
      <c r="BJ372" s="19" t="s">
        <v>83</v>
      </c>
      <c r="BK372" s="218">
        <f>ROUND(I372*H372,2)</f>
        <v>0</v>
      </c>
      <c r="BL372" s="19" t="s">
        <v>129</v>
      </c>
      <c r="BM372" s="217" t="s">
        <v>526</v>
      </c>
    </row>
    <row r="373" s="2" customFormat="1">
      <c r="A373" s="40"/>
      <c r="B373" s="41"/>
      <c r="C373" s="42"/>
      <c r="D373" s="219" t="s">
        <v>131</v>
      </c>
      <c r="E373" s="42"/>
      <c r="F373" s="220" t="s">
        <v>527</v>
      </c>
      <c r="G373" s="42"/>
      <c r="H373" s="42"/>
      <c r="I373" s="221"/>
      <c r="J373" s="42"/>
      <c r="K373" s="42"/>
      <c r="L373" s="46"/>
      <c r="M373" s="222"/>
      <c r="N373" s="223"/>
      <c r="O373" s="86"/>
      <c r="P373" s="86"/>
      <c r="Q373" s="86"/>
      <c r="R373" s="86"/>
      <c r="S373" s="86"/>
      <c r="T373" s="87"/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T373" s="19" t="s">
        <v>131</v>
      </c>
      <c r="AU373" s="19" t="s">
        <v>141</v>
      </c>
    </row>
    <row r="374" s="14" customFormat="1">
      <c r="A374" s="14"/>
      <c r="B374" s="235"/>
      <c r="C374" s="236"/>
      <c r="D374" s="226" t="s">
        <v>133</v>
      </c>
      <c r="E374" s="237" t="s">
        <v>19</v>
      </c>
      <c r="F374" s="238" t="s">
        <v>528</v>
      </c>
      <c r="G374" s="236"/>
      <c r="H374" s="239">
        <v>1.96</v>
      </c>
      <c r="I374" s="240"/>
      <c r="J374" s="236"/>
      <c r="K374" s="236"/>
      <c r="L374" s="241"/>
      <c r="M374" s="242"/>
      <c r="N374" s="243"/>
      <c r="O374" s="243"/>
      <c r="P374" s="243"/>
      <c r="Q374" s="243"/>
      <c r="R374" s="243"/>
      <c r="S374" s="243"/>
      <c r="T374" s="244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45" t="s">
        <v>133</v>
      </c>
      <c r="AU374" s="245" t="s">
        <v>141</v>
      </c>
      <c r="AV374" s="14" t="s">
        <v>85</v>
      </c>
      <c r="AW374" s="14" t="s">
        <v>37</v>
      </c>
      <c r="AX374" s="14" t="s">
        <v>75</v>
      </c>
      <c r="AY374" s="245" t="s">
        <v>122</v>
      </c>
    </row>
    <row r="375" s="14" customFormat="1">
      <c r="A375" s="14"/>
      <c r="B375" s="235"/>
      <c r="C375" s="236"/>
      <c r="D375" s="226" t="s">
        <v>133</v>
      </c>
      <c r="E375" s="237" t="s">
        <v>19</v>
      </c>
      <c r="F375" s="238" t="s">
        <v>529</v>
      </c>
      <c r="G375" s="236"/>
      <c r="H375" s="239">
        <v>36.185000000000002</v>
      </c>
      <c r="I375" s="240"/>
      <c r="J375" s="236"/>
      <c r="K375" s="236"/>
      <c r="L375" s="241"/>
      <c r="M375" s="242"/>
      <c r="N375" s="243"/>
      <c r="O375" s="243"/>
      <c r="P375" s="243"/>
      <c r="Q375" s="243"/>
      <c r="R375" s="243"/>
      <c r="S375" s="243"/>
      <c r="T375" s="244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45" t="s">
        <v>133</v>
      </c>
      <c r="AU375" s="245" t="s">
        <v>141</v>
      </c>
      <c r="AV375" s="14" t="s">
        <v>85</v>
      </c>
      <c r="AW375" s="14" t="s">
        <v>37</v>
      </c>
      <c r="AX375" s="14" t="s">
        <v>75</v>
      </c>
      <c r="AY375" s="245" t="s">
        <v>122</v>
      </c>
    </row>
    <row r="376" s="16" customFormat="1">
      <c r="A376" s="16"/>
      <c r="B376" s="257"/>
      <c r="C376" s="258"/>
      <c r="D376" s="226" t="s">
        <v>133</v>
      </c>
      <c r="E376" s="259" t="s">
        <v>19</v>
      </c>
      <c r="F376" s="260" t="s">
        <v>180</v>
      </c>
      <c r="G376" s="258"/>
      <c r="H376" s="261">
        <v>38.145000000000003</v>
      </c>
      <c r="I376" s="262"/>
      <c r="J376" s="258"/>
      <c r="K376" s="258"/>
      <c r="L376" s="263"/>
      <c r="M376" s="264"/>
      <c r="N376" s="265"/>
      <c r="O376" s="265"/>
      <c r="P376" s="265"/>
      <c r="Q376" s="265"/>
      <c r="R376" s="265"/>
      <c r="S376" s="265"/>
      <c r="T376" s="266"/>
      <c r="U376" s="16"/>
      <c r="V376" s="16"/>
      <c r="W376" s="16"/>
      <c r="X376" s="16"/>
      <c r="Y376" s="16"/>
      <c r="Z376" s="16"/>
      <c r="AA376" s="16"/>
      <c r="AB376" s="16"/>
      <c r="AC376" s="16"/>
      <c r="AD376" s="16"/>
      <c r="AE376" s="16"/>
      <c r="AT376" s="267" t="s">
        <v>133</v>
      </c>
      <c r="AU376" s="267" t="s">
        <v>141</v>
      </c>
      <c r="AV376" s="16" t="s">
        <v>129</v>
      </c>
      <c r="AW376" s="16" t="s">
        <v>37</v>
      </c>
      <c r="AX376" s="16" t="s">
        <v>83</v>
      </c>
      <c r="AY376" s="267" t="s">
        <v>122</v>
      </c>
    </row>
    <row r="377" s="2" customFormat="1" ht="24.15" customHeight="1">
      <c r="A377" s="40"/>
      <c r="B377" s="41"/>
      <c r="C377" s="206" t="s">
        <v>530</v>
      </c>
      <c r="D377" s="206" t="s">
        <v>124</v>
      </c>
      <c r="E377" s="207" t="s">
        <v>531</v>
      </c>
      <c r="F377" s="208" t="s">
        <v>532</v>
      </c>
      <c r="G377" s="209" t="s">
        <v>220</v>
      </c>
      <c r="H377" s="210">
        <v>343.30500000000001</v>
      </c>
      <c r="I377" s="211"/>
      <c r="J377" s="212">
        <f>ROUND(I377*H377,2)</f>
        <v>0</v>
      </c>
      <c r="K377" s="208" t="s">
        <v>128</v>
      </c>
      <c r="L377" s="46"/>
      <c r="M377" s="213" t="s">
        <v>19</v>
      </c>
      <c r="N377" s="214" t="s">
        <v>46</v>
      </c>
      <c r="O377" s="86"/>
      <c r="P377" s="215">
        <f>O377*H377</f>
        <v>0</v>
      </c>
      <c r="Q377" s="215">
        <v>0</v>
      </c>
      <c r="R377" s="215">
        <f>Q377*H377</f>
        <v>0</v>
      </c>
      <c r="S377" s="215">
        <v>0</v>
      </c>
      <c r="T377" s="216">
        <f>S377*H377</f>
        <v>0</v>
      </c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R377" s="217" t="s">
        <v>129</v>
      </c>
      <c r="AT377" s="217" t="s">
        <v>124</v>
      </c>
      <c r="AU377" s="217" t="s">
        <v>141</v>
      </c>
      <c r="AY377" s="19" t="s">
        <v>122</v>
      </c>
      <c r="BE377" s="218">
        <f>IF(N377="základní",J377,0)</f>
        <v>0</v>
      </c>
      <c r="BF377" s="218">
        <f>IF(N377="snížená",J377,0)</f>
        <v>0</v>
      </c>
      <c r="BG377" s="218">
        <f>IF(N377="zákl. přenesená",J377,0)</f>
        <v>0</v>
      </c>
      <c r="BH377" s="218">
        <f>IF(N377="sníž. přenesená",J377,0)</f>
        <v>0</v>
      </c>
      <c r="BI377" s="218">
        <f>IF(N377="nulová",J377,0)</f>
        <v>0</v>
      </c>
      <c r="BJ377" s="19" t="s">
        <v>83</v>
      </c>
      <c r="BK377" s="218">
        <f>ROUND(I377*H377,2)</f>
        <v>0</v>
      </c>
      <c r="BL377" s="19" t="s">
        <v>129</v>
      </c>
      <c r="BM377" s="217" t="s">
        <v>533</v>
      </c>
    </row>
    <row r="378" s="2" customFormat="1">
      <c r="A378" s="40"/>
      <c r="B378" s="41"/>
      <c r="C378" s="42"/>
      <c r="D378" s="219" t="s">
        <v>131</v>
      </c>
      <c r="E378" s="42"/>
      <c r="F378" s="220" t="s">
        <v>534</v>
      </c>
      <c r="G378" s="42"/>
      <c r="H378" s="42"/>
      <c r="I378" s="221"/>
      <c r="J378" s="42"/>
      <c r="K378" s="42"/>
      <c r="L378" s="46"/>
      <c r="M378" s="222"/>
      <c r="N378" s="223"/>
      <c r="O378" s="86"/>
      <c r="P378" s="86"/>
      <c r="Q378" s="86"/>
      <c r="R378" s="86"/>
      <c r="S378" s="86"/>
      <c r="T378" s="87"/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T378" s="19" t="s">
        <v>131</v>
      </c>
      <c r="AU378" s="19" t="s">
        <v>141</v>
      </c>
    </row>
    <row r="379" s="14" customFormat="1">
      <c r="A379" s="14"/>
      <c r="B379" s="235"/>
      <c r="C379" s="236"/>
      <c r="D379" s="226" t="s">
        <v>133</v>
      </c>
      <c r="E379" s="237" t="s">
        <v>19</v>
      </c>
      <c r="F379" s="238" t="s">
        <v>535</v>
      </c>
      <c r="G379" s="236"/>
      <c r="H379" s="239">
        <v>343.30500000000001</v>
      </c>
      <c r="I379" s="240"/>
      <c r="J379" s="236"/>
      <c r="K379" s="236"/>
      <c r="L379" s="241"/>
      <c r="M379" s="242"/>
      <c r="N379" s="243"/>
      <c r="O379" s="243"/>
      <c r="P379" s="243"/>
      <c r="Q379" s="243"/>
      <c r="R379" s="243"/>
      <c r="S379" s="243"/>
      <c r="T379" s="244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45" t="s">
        <v>133</v>
      </c>
      <c r="AU379" s="245" t="s">
        <v>141</v>
      </c>
      <c r="AV379" s="14" t="s">
        <v>85</v>
      </c>
      <c r="AW379" s="14" t="s">
        <v>37</v>
      </c>
      <c r="AX379" s="14" t="s">
        <v>83</v>
      </c>
      <c r="AY379" s="245" t="s">
        <v>122</v>
      </c>
    </row>
    <row r="380" s="2" customFormat="1" ht="16.5" customHeight="1">
      <c r="A380" s="40"/>
      <c r="B380" s="41"/>
      <c r="C380" s="206" t="s">
        <v>536</v>
      </c>
      <c r="D380" s="206" t="s">
        <v>124</v>
      </c>
      <c r="E380" s="207" t="s">
        <v>537</v>
      </c>
      <c r="F380" s="208" t="s">
        <v>538</v>
      </c>
      <c r="G380" s="209" t="s">
        <v>220</v>
      </c>
      <c r="H380" s="210">
        <v>38.145000000000003</v>
      </c>
      <c r="I380" s="211"/>
      <c r="J380" s="212">
        <f>ROUND(I380*H380,2)</f>
        <v>0</v>
      </c>
      <c r="K380" s="208" t="s">
        <v>128</v>
      </c>
      <c r="L380" s="46"/>
      <c r="M380" s="213" t="s">
        <v>19</v>
      </c>
      <c r="N380" s="214" t="s">
        <v>46</v>
      </c>
      <c r="O380" s="86"/>
      <c r="P380" s="215">
        <f>O380*H380</f>
        <v>0</v>
      </c>
      <c r="Q380" s="215">
        <v>0</v>
      </c>
      <c r="R380" s="215">
        <f>Q380*H380</f>
        <v>0</v>
      </c>
      <c r="S380" s="215">
        <v>0</v>
      </c>
      <c r="T380" s="216">
        <f>S380*H380</f>
        <v>0</v>
      </c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R380" s="217" t="s">
        <v>129</v>
      </c>
      <c r="AT380" s="217" t="s">
        <v>124</v>
      </c>
      <c r="AU380" s="217" t="s">
        <v>141</v>
      </c>
      <c r="AY380" s="19" t="s">
        <v>122</v>
      </c>
      <c r="BE380" s="218">
        <f>IF(N380="základní",J380,0)</f>
        <v>0</v>
      </c>
      <c r="BF380" s="218">
        <f>IF(N380="snížená",J380,0)</f>
        <v>0</v>
      </c>
      <c r="BG380" s="218">
        <f>IF(N380="zákl. přenesená",J380,0)</f>
        <v>0</v>
      </c>
      <c r="BH380" s="218">
        <f>IF(N380="sníž. přenesená",J380,0)</f>
        <v>0</v>
      </c>
      <c r="BI380" s="218">
        <f>IF(N380="nulová",J380,0)</f>
        <v>0</v>
      </c>
      <c r="BJ380" s="19" t="s">
        <v>83</v>
      </c>
      <c r="BK380" s="218">
        <f>ROUND(I380*H380,2)</f>
        <v>0</v>
      </c>
      <c r="BL380" s="19" t="s">
        <v>129</v>
      </c>
      <c r="BM380" s="217" t="s">
        <v>539</v>
      </c>
    </row>
    <row r="381" s="2" customFormat="1">
      <c r="A381" s="40"/>
      <c r="B381" s="41"/>
      <c r="C381" s="42"/>
      <c r="D381" s="219" t="s">
        <v>131</v>
      </c>
      <c r="E381" s="42"/>
      <c r="F381" s="220" t="s">
        <v>540</v>
      </c>
      <c r="G381" s="42"/>
      <c r="H381" s="42"/>
      <c r="I381" s="221"/>
      <c r="J381" s="42"/>
      <c r="K381" s="42"/>
      <c r="L381" s="46"/>
      <c r="M381" s="222"/>
      <c r="N381" s="223"/>
      <c r="O381" s="86"/>
      <c r="P381" s="86"/>
      <c r="Q381" s="86"/>
      <c r="R381" s="86"/>
      <c r="S381" s="86"/>
      <c r="T381" s="87"/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T381" s="19" t="s">
        <v>131</v>
      </c>
      <c r="AU381" s="19" t="s">
        <v>141</v>
      </c>
    </row>
    <row r="382" s="14" customFormat="1">
      <c r="A382" s="14"/>
      <c r="B382" s="235"/>
      <c r="C382" s="236"/>
      <c r="D382" s="226" t="s">
        <v>133</v>
      </c>
      <c r="E382" s="237" t="s">
        <v>19</v>
      </c>
      <c r="F382" s="238" t="s">
        <v>528</v>
      </c>
      <c r="G382" s="236"/>
      <c r="H382" s="239">
        <v>1.96</v>
      </c>
      <c r="I382" s="240"/>
      <c r="J382" s="236"/>
      <c r="K382" s="236"/>
      <c r="L382" s="241"/>
      <c r="M382" s="242"/>
      <c r="N382" s="243"/>
      <c r="O382" s="243"/>
      <c r="P382" s="243"/>
      <c r="Q382" s="243"/>
      <c r="R382" s="243"/>
      <c r="S382" s="243"/>
      <c r="T382" s="244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45" t="s">
        <v>133</v>
      </c>
      <c r="AU382" s="245" t="s">
        <v>141</v>
      </c>
      <c r="AV382" s="14" t="s">
        <v>85</v>
      </c>
      <c r="AW382" s="14" t="s">
        <v>37</v>
      </c>
      <c r="AX382" s="14" t="s">
        <v>75</v>
      </c>
      <c r="AY382" s="245" t="s">
        <v>122</v>
      </c>
    </row>
    <row r="383" s="14" customFormat="1">
      <c r="A383" s="14"/>
      <c r="B383" s="235"/>
      <c r="C383" s="236"/>
      <c r="D383" s="226" t="s">
        <v>133</v>
      </c>
      <c r="E383" s="237" t="s">
        <v>19</v>
      </c>
      <c r="F383" s="238" t="s">
        <v>529</v>
      </c>
      <c r="G383" s="236"/>
      <c r="H383" s="239">
        <v>36.185000000000002</v>
      </c>
      <c r="I383" s="240"/>
      <c r="J383" s="236"/>
      <c r="K383" s="236"/>
      <c r="L383" s="241"/>
      <c r="M383" s="242"/>
      <c r="N383" s="243"/>
      <c r="O383" s="243"/>
      <c r="P383" s="243"/>
      <c r="Q383" s="243"/>
      <c r="R383" s="243"/>
      <c r="S383" s="243"/>
      <c r="T383" s="244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45" t="s">
        <v>133</v>
      </c>
      <c r="AU383" s="245" t="s">
        <v>141</v>
      </c>
      <c r="AV383" s="14" t="s">
        <v>85</v>
      </c>
      <c r="AW383" s="14" t="s">
        <v>37</v>
      </c>
      <c r="AX383" s="14" t="s">
        <v>75</v>
      </c>
      <c r="AY383" s="245" t="s">
        <v>122</v>
      </c>
    </row>
    <row r="384" s="16" customFormat="1">
      <c r="A384" s="16"/>
      <c r="B384" s="257"/>
      <c r="C384" s="258"/>
      <c r="D384" s="226" t="s">
        <v>133</v>
      </c>
      <c r="E384" s="259" t="s">
        <v>19</v>
      </c>
      <c r="F384" s="260" t="s">
        <v>180</v>
      </c>
      <c r="G384" s="258"/>
      <c r="H384" s="261">
        <v>38.145000000000003</v>
      </c>
      <c r="I384" s="262"/>
      <c r="J384" s="258"/>
      <c r="K384" s="258"/>
      <c r="L384" s="263"/>
      <c r="M384" s="264"/>
      <c r="N384" s="265"/>
      <c r="O384" s="265"/>
      <c r="P384" s="265"/>
      <c r="Q384" s="265"/>
      <c r="R384" s="265"/>
      <c r="S384" s="265"/>
      <c r="T384" s="266"/>
      <c r="U384" s="16"/>
      <c r="V384" s="16"/>
      <c r="W384" s="16"/>
      <c r="X384" s="16"/>
      <c r="Y384" s="16"/>
      <c r="Z384" s="16"/>
      <c r="AA384" s="16"/>
      <c r="AB384" s="16"/>
      <c r="AC384" s="16"/>
      <c r="AD384" s="16"/>
      <c r="AE384" s="16"/>
      <c r="AT384" s="267" t="s">
        <v>133</v>
      </c>
      <c r="AU384" s="267" t="s">
        <v>141</v>
      </c>
      <c r="AV384" s="16" t="s">
        <v>129</v>
      </c>
      <c r="AW384" s="16" t="s">
        <v>37</v>
      </c>
      <c r="AX384" s="16" t="s">
        <v>83</v>
      </c>
      <c r="AY384" s="267" t="s">
        <v>122</v>
      </c>
    </row>
    <row r="385" s="12" customFormat="1" ht="22.8" customHeight="1">
      <c r="A385" s="12"/>
      <c r="B385" s="190"/>
      <c r="C385" s="191"/>
      <c r="D385" s="192" t="s">
        <v>74</v>
      </c>
      <c r="E385" s="204" t="s">
        <v>541</v>
      </c>
      <c r="F385" s="204" t="s">
        <v>542</v>
      </c>
      <c r="G385" s="191"/>
      <c r="H385" s="191"/>
      <c r="I385" s="194"/>
      <c r="J385" s="205">
        <f>BK385</f>
        <v>0</v>
      </c>
      <c r="K385" s="191"/>
      <c r="L385" s="196"/>
      <c r="M385" s="197"/>
      <c r="N385" s="198"/>
      <c r="O385" s="198"/>
      <c r="P385" s="199">
        <f>SUM(P386:P391)</f>
        <v>0</v>
      </c>
      <c r="Q385" s="198"/>
      <c r="R385" s="199">
        <f>SUM(R386:R391)</f>
        <v>0</v>
      </c>
      <c r="S385" s="198"/>
      <c r="T385" s="200">
        <f>SUM(T386:T391)</f>
        <v>0</v>
      </c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R385" s="201" t="s">
        <v>83</v>
      </c>
      <c r="AT385" s="202" t="s">
        <v>74</v>
      </c>
      <c r="AU385" s="202" t="s">
        <v>83</v>
      </c>
      <c r="AY385" s="201" t="s">
        <v>122</v>
      </c>
      <c r="BK385" s="203">
        <f>SUM(BK386:BK391)</f>
        <v>0</v>
      </c>
    </row>
    <row r="386" s="2" customFormat="1" ht="24.15" customHeight="1">
      <c r="A386" s="40"/>
      <c r="B386" s="41"/>
      <c r="C386" s="206" t="s">
        <v>543</v>
      </c>
      <c r="D386" s="206" t="s">
        <v>124</v>
      </c>
      <c r="E386" s="207" t="s">
        <v>544</v>
      </c>
      <c r="F386" s="208" t="s">
        <v>545</v>
      </c>
      <c r="G386" s="209" t="s">
        <v>220</v>
      </c>
      <c r="H386" s="210">
        <v>36.185000000000002</v>
      </c>
      <c r="I386" s="211"/>
      <c r="J386" s="212">
        <f>ROUND(I386*H386,2)</f>
        <v>0</v>
      </c>
      <c r="K386" s="208" t="s">
        <v>128</v>
      </c>
      <c r="L386" s="46"/>
      <c r="M386" s="213" t="s">
        <v>19</v>
      </c>
      <c r="N386" s="214" t="s">
        <v>46</v>
      </c>
      <c r="O386" s="86"/>
      <c r="P386" s="215">
        <f>O386*H386</f>
        <v>0</v>
      </c>
      <c r="Q386" s="215">
        <v>0</v>
      </c>
      <c r="R386" s="215">
        <f>Q386*H386</f>
        <v>0</v>
      </c>
      <c r="S386" s="215">
        <v>0</v>
      </c>
      <c r="T386" s="216">
        <f>S386*H386</f>
        <v>0</v>
      </c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R386" s="217" t="s">
        <v>129</v>
      </c>
      <c r="AT386" s="217" t="s">
        <v>124</v>
      </c>
      <c r="AU386" s="217" t="s">
        <v>85</v>
      </c>
      <c r="AY386" s="19" t="s">
        <v>122</v>
      </c>
      <c r="BE386" s="218">
        <f>IF(N386="základní",J386,0)</f>
        <v>0</v>
      </c>
      <c r="BF386" s="218">
        <f>IF(N386="snížená",J386,0)</f>
        <v>0</v>
      </c>
      <c r="BG386" s="218">
        <f>IF(N386="zákl. přenesená",J386,0)</f>
        <v>0</v>
      </c>
      <c r="BH386" s="218">
        <f>IF(N386="sníž. přenesená",J386,0)</f>
        <v>0</v>
      </c>
      <c r="BI386" s="218">
        <f>IF(N386="nulová",J386,0)</f>
        <v>0</v>
      </c>
      <c r="BJ386" s="19" t="s">
        <v>83</v>
      </c>
      <c r="BK386" s="218">
        <f>ROUND(I386*H386,2)</f>
        <v>0</v>
      </c>
      <c r="BL386" s="19" t="s">
        <v>129</v>
      </c>
      <c r="BM386" s="217" t="s">
        <v>546</v>
      </c>
    </row>
    <row r="387" s="2" customFormat="1">
      <c r="A387" s="40"/>
      <c r="B387" s="41"/>
      <c r="C387" s="42"/>
      <c r="D387" s="219" t="s">
        <v>131</v>
      </c>
      <c r="E387" s="42"/>
      <c r="F387" s="220" t="s">
        <v>547</v>
      </c>
      <c r="G387" s="42"/>
      <c r="H387" s="42"/>
      <c r="I387" s="221"/>
      <c r="J387" s="42"/>
      <c r="K387" s="42"/>
      <c r="L387" s="46"/>
      <c r="M387" s="222"/>
      <c r="N387" s="223"/>
      <c r="O387" s="86"/>
      <c r="P387" s="86"/>
      <c r="Q387" s="86"/>
      <c r="R387" s="86"/>
      <c r="S387" s="86"/>
      <c r="T387" s="87"/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T387" s="19" t="s">
        <v>131</v>
      </c>
      <c r="AU387" s="19" t="s">
        <v>85</v>
      </c>
    </row>
    <row r="388" s="14" customFormat="1">
      <c r="A388" s="14"/>
      <c r="B388" s="235"/>
      <c r="C388" s="236"/>
      <c r="D388" s="226" t="s">
        <v>133</v>
      </c>
      <c r="E388" s="237" t="s">
        <v>19</v>
      </c>
      <c r="F388" s="238" t="s">
        <v>529</v>
      </c>
      <c r="G388" s="236"/>
      <c r="H388" s="239">
        <v>36.185000000000002</v>
      </c>
      <c r="I388" s="240"/>
      <c r="J388" s="236"/>
      <c r="K388" s="236"/>
      <c r="L388" s="241"/>
      <c r="M388" s="242"/>
      <c r="N388" s="243"/>
      <c r="O388" s="243"/>
      <c r="P388" s="243"/>
      <c r="Q388" s="243"/>
      <c r="R388" s="243"/>
      <c r="S388" s="243"/>
      <c r="T388" s="244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45" t="s">
        <v>133</v>
      </c>
      <c r="AU388" s="245" t="s">
        <v>85</v>
      </c>
      <c r="AV388" s="14" t="s">
        <v>85</v>
      </c>
      <c r="AW388" s="14" t="s">
        <v>37</v>
      </c>
      <c r="AX388" s="14" t="s">
        <v>83</v>
      </c>
      <c r="AY388" s="245" t="s">
        <v>122</v>
      </c>
    </row>
    <row r="389" s="2" customFormat="1" ht="24.15" customHeight="1">
      <c r="A389" s="40"/>
      <c r="B389" s="41"/>
      <c r="C389" s="206" t="s">
        <v>548</v>
      </c>
      <c r="D389" s="206" t="s">
        <v>124</v>
      </c>
      <c r="E389" s="207" t="s">
        <v>549</v>
      </c>
      <c r="F389" s="208" t="s">
        <v>550</v>
      </c>
      <c r="G389" s="209" t="s">
        <v>220</v>
      </c>
      <c r="H389" s="210">
        <v>1.96</v>
      </c>
      <c r="I389" s="211"/>
      <c r="J389" s="212">
        <f>ROUND(I389*H389,2)</f>
        <v>0</v>
      </c>
      <c r="K389" s="208" t="s">
        <v>128</v>
      </c>
      <c r="L389" s="46"/>
      <c r="M389" s="213" t="s">
        <v>19</v>
      </c>
      <c r="N389" s="214" t="s">
        <v>46</v>
      </c>
      <c r="O389" s="86"/>
      <c r="P389" s="215">
        <f>O389*H389</f>
        <v>0</v>
      </c>
      <c r="Q389" s="215">
        <v>0</v>
      </c>
      <c r="R389" s="215">
        <f>Q389*H389</f>
        <v>0</v>
      </c>
      <c r="S389" s="215">
        <v>0</v>
      </c>
      <c r="T389" s="216">
        <f>S389*H389</f>
        <v>0</v>
      </c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R389" s="217" t="s">
        <v>129</v>
      </c>
      <c r="AT389" s="217" t="s">
        <v>124</v>
      </c>
      <c r="AU389" s="217" t="s">
        <v>85</v>
      </c>
      <c r="AY389" s="19" t="s">
        <v>122</v>
      </c>
      <c r="BE389" s="218">
        <f>IF(N389="základní",J389,0)</f>
        <v>0</v>
      </c>
      <c r="BF389" s="218">
        <f>IF(N389="snížená",J389,0)</f>
        <v>0</v>
      </c>
      <c r="BG389" s="218">
        <f>IF(N389="zákl. přenesená",J389,0)</f>
        <v>0</v>
      </c>
      <c r="BH389" s="218">
        <f>IF(N389="sníž. přenesená",J389,0)</f>
        <v>0</v>
      </c>
      <c r="BI389" s="218">
        <f>IF(N389="nulová",J389,0)</f>
        <v>0</v>
      </c>
      <c r="BJ389" s="19" t="s">
        <v>83</v>
      </c>
      <c r="BK389" s="218">
        <f>ROUND(I389*H389,2)</f>
        <v>0</v>
      </c>
      <c r="BL389" s="19" t="s">
        <v>129</v>
      </c>
      <c r="BM389" s="217" t="s">
        <v>551</v>
      </c>
    </row>
    <row r="390" s="2" customFormat="1">
      <c r="A390" s="40"/>
      <c r="B390" s="41"/>
      <c r="C390" s="42"/>
      <c r="D390" s="219" t="s">
        <v>131</v>
      </c>
      <c r="E390" s="42"/>
      <c r="F390" s="220" t="s">
        <v>552</v>
      </c>
      <c r="G390" s="42"/>
      <c r="H390" s="42"/>
      <c r="I390" s="221"/>
      <c r="J390" s="42"/>
      <c r="K390" s="42"/>
      <c r="L390" s="46"/>
      <c r="M390" s="222"/>
      <c r="N390" s="223"/>
      <c r="O390" s="86"/>
      <c r="P390" s="86"/>
      <c r="Q390" s="86"/>
      <c r="R390" s="86"/>
      <c r="S390" s="86"/>
      <c r="T390" s="87"/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T390" s="19" t="s">
        <v>131</v>
      </c>
      <c r="AU390" s="19" t="s">
        <v>85</v>
      </c>
    </row>
    <row r="391" s="14" customFormat="1">
      <c r="A391" s="14"/>
      <c r="B391" s="235"/>
      <c r="C391" s="236"/>
      <c r="D391" s="226" t="s">
        <v>133</v>
      </c>
      <c r="E391" s="237" t="s">
        <v>19</v>
      </c>
      <c r="F391" s="238" t="s">
        <v>528</v>
      </c>
      <c r="G391" s="236"/>
      <c r="H391" s="239">
        <v>1.96</v>
      </c>
      <c r="I391" s="240"/>
      <c r="J391" s="236"/>
      <c r="K391" s="236"/>
      <c r="L391" s="241"/>
      <c r="M391" s="242"/>
      <c r="N391" s="243"/>
      <c r="O391" s="243"/>
      <c r="P391" s="243"/>
      <c r="Q391" s="243"/>
      <c r="R391" s="243"/>
      <c r="S391" s="243"/>
      <c r="T391" s="244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45" t="s">
        <v>133</v>
      </c>
      <c r="AU391" s="245" t="s">
        <v>85</v>
      </c>
      <c r="AV391" s="14" t="s">
        <v>85</v>
      </c>
      <c r="AW391" s="14" t="s">
        <v>37</v>
      </c>
      <c r="AX391" s="14" t="s">
        <v>83</v>
      </c>
      <c r="AY391" s="245" t="s">
        <v>122</v>
      </c>
    </row>
    <row r="392" s="12" customFormat="1" ht="22.8" customHeight="1">
      <c r="A392" s="12"/>
      <c r="B392" s="190"/>
      <c r="C392" s="191"/>
      <c r="D392" s="192" t="s">
        <v>74</v>
      </c>
      <c r="E392" s="204" t="s">
        <v>553</v>
      </c>
      <c r="F392" s="204" t="s">
        <v>554</v>
      </c>
      <c r="G392" s="191"/>
      <c r="H392" s="191"/>
      <c r="I392" s="194"/>
      <c r="J392" s="205">
        <f>BK392</f>
        <v>0</v>
      </c>
      <c r="K392" s="191"/>
      <c r="L392" s="196"/>
      <c r="M392" s="197"/>
      <c r="N392" s="198"/>
      <c r="O392" s="198"/>
      <c r="P392" s="199">
        <f>SUM(P393:P394)</f>
        <v>0</v>
      </c>
      <c r="Q392" s="198"/>
      <c r="R392" s="199">
        <f>SUM(R393:R394)</f>
        <v>0</v>
      </c>
      <c r="S392" s="198"/>
      <c r="T392" s="200">
        <f>SUM(T393:T394)</f>
        <v>0</v>
      </c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R392" s="201" t="s">
        <v>83</v>
      </c>
      <c r="AT392" s="202" t="s">
        <v>74</v>
      </c>
      <c r="AU392" s="202" t="s">
        <v>83</v>
      </c>
      <c r="AY392" s="201" t="s">
        <v>122</v>
      </c>
      <c r="BK392" s="203">
        <f>SUM(BK393:BK394)</f>
        <v>0</v>
      </c>
    </row>
    <row r="393" s="2" customFormat="1" ht="24.15" customHeight="1">
      <c r="A393" s="40"/>
      <c r="B393" s="41"/>
      <c r="C393" s="206" t="s">
        <v>555</v>
      </c>
      <c r="D393" s="206" t="s">
        <v>124</v>
      </c>
      <c r="E393" s="207" t="s">
        <v>556</v>
      </c>
      <c r="F393" s="208" t="s">
        <v>557</v>
      </c>
      <c r="G393" s="209" t="s">
        <v>220</v>
      </c>
      <c r="H393" s="210">
        <v>175.56700000000001</v>
      </c>
      <c r="I393" s="211"/>
      <c r="J393" s="212">
        <f>ROUND(I393*H393,2)</f>
        <v>0</v>
      </c>
      <c r="K393" s="208" t="s">
        <v>128</v>
      </c>
      <c r="L393" s="46"/>
      <c r="M393" s="213" t="s">
        <v>19</v>
      </c>
      <c r="N393" s="214" t="s">
        <v>46</v>
      </c>
      <c r="O393" s="86"/>
      <c r="P393" s="215">
        <f>O393*H393</f>
        <v>0</v>
      </c>
      <c r="Q393" s="215">
        <v>0</v>
      </c>
      <c r="R393" s="215">
        <f>Q393*H393</f>
        <v>0</v>
      </c>
      <c r="S393" s="215">
        <v>0</v>
      </c>
      <c r="T393" s="216">
        <f>S393*H393</f>
        <v>0</v>
      </c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R393" s="217" t="s">
        <v>129</v>
      </c>
      <c r="AT393" s="217" t="s">
        <v>124</v>
      </c>
      <c r="AU393" s="217" t="s">
        <v>85</v>
      </c>
      <c r="AY393" s="19" t="s">
        <v>122</v>
      </c>
      <c r="BE393" s="218">
        <f>IF(N393="základní",J393,0)</f>
        <v>0</v>
      </c>
      <c r="BF393" s="218">
        <f>IF(N393="snížená",J393,0)</f>
        <v>0</v>
      </c>
      <c r="BG393" s="218">
        <f>IF(N393="zákl. přenesená",J393,0)</f>
        <v>0</v>
      </c>
      <c r="BH393" s="218">
        <f>IF(N393="sníž. přenesená",J393,0)</f>
        <v>0</v>
      </c>
      <c r="BI393" s="218">
        <f>IF(N393="nulová",J393,0)</f>
        <v>0</v>
      </c>
      <c r="BJ393" s="19" t="s">
        <v>83</v>
      </c>
      <c r="BK393" s="218">
        <f>ROUND(I393*H393,2)</f>
        <v>0</v>
      </c>
      <c r="BL393" s="19" t="s">
        <v>129</v>
      </c>
      <c r="BM393" s="217" t="s">
        <v>558</v>
      </c>
    </row>
    <row r="394" s="2" customFormat="1">
      <c r="A394" s="40"/>
      <c r="B394" s="41"/>
      <c r="C394" s="42"/>
      <c r="D394" s="219" t="s">
        <v>131</v>
      </c>
      <c r="E394" s="42"/>
      <c r="F394" s="220" t="s">
        <v>559</v>
      </c>
      <c r="G394" s="42"/>
      <c r="H394" s="42"/>
      <c r="I394" s="221"/>
      <c r="J394" s="42"/>
      <c r="K394" s="42"/>
      <c r="L394" s="46"/>
      <c r="M394" s="222"/>
      <c r="N394" s="223"/>
      <c r="O394" s="86"/>
      <c r="P394" s="86"/>
      <c r="Q394" s="86"/>
      <c r="R394" s="86"/>
      <c r="S394" s="86"/>
      <c r="T394" s="87"/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T394" s="19" t="s">
        <v>131</v>
      </c>
      <c r="AU394" s="19" t="s">
        <v>85</v>
      </c>
    </row>
    <row r="395" s="12" customFormat="1" ht="25.92" customHeight="1">
      <c r="A395" s="12"/>
      <c r="B395" s="190"/>
      <c r="C395" s="191"/>
      <c r="D395" s="192" t="s">
        <v>74</v>
      </c>
      <c r="E395" s="193" t="s">
        <v>560</v>
      </c>
      <c r="F395" s="193" t="s">
        <v>561</v>
      </c>
      <c r="G395" s="191"/>
      <c r="H395" s="191"/>
      <c r="I395" s="194"/>
      <c r="J395" s="195">
        <f>BK395</f>
        <v>0</v>
      </c>
      <c r="K395" s="191"/>
      <c r="L395" s="196"/>
      <c r="M395" s="197"/>
      <c r="N395" s="198"/>
      <c r="O395" s="198"/>
      <c r="P395" s="199">
        <f>P396</f>
        <v>0</v>
      </c>
      <c r="Q395" s="198"/>
      <c r="R395" s="199">
        <f>R396</f>
        <v>0.018800000000000001</v>
      </c>
      <c r="S395" s="198"/>
      <c r="T395" s="200">
        <f>T396</f>
        <v>0</v>
      </c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R395" s="201" t="s">
        <v>85</v>
      </c>
      <c r="AT395" s="202" t="s">
        <v>74</v>
      </c>
      <c r="AU395" s="202" t="s">
        <v>75</v>
      </c>
      <c r="AY395" s="201" t="s">
        <v>122</v>
      </c>
      <c r="BK395" s="203">
        <f>BK396</f>
        <v>0</v>
      </c>
    </row>
    <row r="396" s="12" customFormat="1" ht="22.8" customHeight="1">
      <c r="A396" s="12"/>
      <c r="B396" s="190"/>
      <c r="C396" s="191"/>
      <c r="D396" s="192" t="s">
        <v>74</v>
      </c>
      <c r="E396" s="204" t="s">
        <v>562</v>
      </c>
      <c r="F396" s="204" t="s">
        <v>563</v>
      </c>
      <c r="G396" s="191"/>
      <c r="H396" s="191"/>
      <c r="I396" s="194"/>
      <c r="J396" s="205">
        <f>BK396</f>
        <v>0</v>
      </c>
      <c r="K396" s="191"/>
      <c r="L396" s="196"/>
      <c r="M396" s="197"/>
      <c r="N396" s="198"/>
      <c r="O396" s="198"/>
      <c r="P396" s="199">
        <f>SUM(P397:P400)</f>
        <v>0</v>
      </c>
      <c r="Q396" s="198"/>
      <c r="R396" s="199">
        <f>SUM(R397:R400)</f>
        <v>0.018800000000000001</v>
      </c>
      <c r="S396" s="198"/>
      <c r="T396" s="200">
        <f>SUM(T397:T400)</f>
        <v>0</v>
      </c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R396" s="201" t="s">
        <v>85</v>
      </c>
      <c r="AT396" s="202" t="s">
        <v>74</v>
      </c>
      <c r="AU396" s="202" t="s">
        <v>83</v>
      </c>
      <c r="AY396" s="201" t="s">
        <v>122</v>
      </c>
      <c r="BK396" s="203">
        <f>SUM(BK397:BK400)</f>
        <v>0</v>
      </c>
    </row>
    <row r="397" s="2" customFormat="1" ht="24.15" customHeight="1">
      <c r="A397" s="40"/>
      <c r="B397" s="41"/>
      <c r="C397" s="206" t="s">
        <v>564</v>
      </c>
      <c r="D397" s="206" t="s">
        <v>124</v>
      </c>
      <c r="E397" s="207" t="s">
        <v>565</v>
      </c>
      <c r="F397" s="208" t="s">
        <v>566</v>
      </c>
      <c r="G397" s="209" t="s">
        <v>127</v>
      </c>
      <c r="H397" s="210">
        <v>47</v>
      </c>
      <c r="I397" s="211"/>
      <c r="J397" s="212">
        <f>ROUND(I397*H397,2)</f>
        <v>0</v>
      </c>
      <c r="K397" s="208" t="s">
        <v>128</v>
      </c>
      <c r="L397" s="46"/>
      <c r="M397" s="213" t="s">
        <v>19</v>
      </c>
      <c r="N397" s="214" t="s">
        <v>46</v>
      </c>
      <c r="O397" s="86"/>
      <c r="P397" s="215">
        <f>O397*H397</f>
        <v>0</v>
      </c>
      <c r="Q397" s="215">
        <v>0.00040000000000000002</v>
      </c>
      <c r="R397" s="215">
        <f>Q397*H397</f>
        <v>0.018800000000000001</v>
      </c>
      <c r="S397" s="215">
        <v>0</v>
      </c>
      <c r="T397" s="216">
        <f>S397*H397</f>
        <v>0</v>
      </c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R397" s="217" t="s">
        <v>229</v>
      </c>
      <c r="AT397" s="217" t="s">
        <v>124</v>
      </c>
      <c r="AU397" s="217" t="s">
        <v>85</v>
      </c>
      <c r="AY397" s="19" t="s">
        <v>122</v>
      </c>
      <c r="BE397" s="218">
        <f>IF(N397="základní",J397,0)</f>
        <v>0</v>
      </c>
      <c r="BF397" s="218">
        <f>IF(N397="snížená",J397,0)</f>
        <v>0</v>
      </c>
      <c r="BG397" s="218">
        <f>IF(N397="zákl. přenesená",J397,0)</f>
        <v>0</v>
      </c>
      <c r="BH397" s="218">
        <f>IF(N397="sníž. přenesená",J397,0)</f>
        <v>0</v>
      </c>
      <c r="BI397" s="218">
        <f>IF(N397="nulová",J397,0)</f>
        <v>0</v>
      </c>
      <c r="BJ397" s="19" t="s">
        <v>83</v>
      </c>
      <c r="BK397" s="218">
        <f>ROUND(I397*H397,2)</f>
        <v>0</v>
      </c>
      <c r="BL397" s="19" t="s">
        <v>229</v>
      </c>
      <c r="BM397" s="217" t="s">
        <v>567</v>
      </c>
    </row>
    <row r="398" s="2" customFormat="1">
      <c r="A398" s="40"/>
      <c r="B398" s="41"/>
      <c r="C398" s="42"/>
      <c r="D398" s="219" t="s">
        <v>131</v>
      </c>
      <c r="E398" s="42"/>
      <c r="F398" s="220" t="s">
        <v>568</v>
      </c>
      <c r="G398" s="42"/>
      <c r="H398" s="42"/>
      <c r="I398" s="221"/>
      <c r="J398" s="42"/>
      <c r="K398" s="42"/>
      <c r="L398" s="46"/>
      <c r="M398" s="222"/>
      <c r="N398" s="223"/>
      <c r="O398" s="86"/>
      <c r="P398" s="86"/>
      <c r="Q398" s="86"/>
      <c r="R398" s="86"/>
      <c r="S398" s="86"/>
      <c r="T398" s="87"/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T398" s="19" t="s">
        <v>131</v>
      </c>
      <c r="AU398" s="19" t="s">
        <v>85</v>
      </c>
    </row>
    <row r="399" s="13" customFormat="1">
      <c r="A399" s="13"/>
      <c r="B399" s="224"/>
      <c r="C399" s="225"/>
      <c r="D399" s="226" t="s">
        <v>133</v>
      </c>
      <c r="E399" s="227" t="s">
        <v>19</v>
      </c>
      <c r="F399" s="228" t="s">
        <v>134</v>
      </c>
      <c r="G399" s="225"/>
      <c r="H399" s="227" t="s">
        <v>19</v>
      </c>
      <c r="I399" s="229"/>
      <c r="J399" s="225"/>
      <c r="K399" s="225"/>
      <c r="L399" s="230"/>
      <c r="M399" s="231"/>
      <c r="N399" s="232"/>
      <c r="O399" s="232"/>
      <c r="P399" s="232"/>
      <c r="Q399" s="232"/>
      <c r="R399" s="232"/>
      <c r="S399" s="232"/>
      <c r="T399" s="233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34" t="s">
        <v>133</v>
      </c>
      <c r="AU399" s="234" t="s">
        <v>85</v>
      </c>
      <c r="AV399" s="13" t="s">
        <v>83</v>
      </c>
      <c r="AW399" s="13" t="s">
        <v>37</v>
      </c>
      <c r="AX399" s="13" t="s">
        <v>75</v>
      </c>
      <c r="AY399" s="234" t="s">
        <v>122</v>
      </c>
    </row>
    <row r="400" s="14" customFormat="1">
      <c r="A400" s="14"/>
      <c r="B400" s="235"/>
      <c r="C400" s="236"/>
      <c r="D400" s="226" t="s">
        <v>133</v>
      </c>
      <c r="E400" s="237" t="s">
        <v>19</v>
      </c>
      <c r="F400" s="238" t="s">
        <v>569</v>
      </c>
      <c r="G400" s="236"/>
      <c r="H400" s="239">
        <v>47</v>
      </c>
      <c r="I400" s="240"/>
      <c r="J400" s="236"/>
      <c r="K400" s="236"/>
      <c r="L400" s="241"/>
      <c r="M400" s="278"/>
      <c r="N400" s="279"/>
      <c r="O400" s="279"/>
      <c r="P400" s="279"/>
      <c r="Q400" s="279"/>
      <c r="R400" s="279"/>
      <c r="S400" s="279"/>
      <c r="T400" s="280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45" t="s">
        <v>133</v>
      </c>
      <c r="AU400" s="245" t="s">
        <v>85</v>
      </c>
      <c r="AV400" s="14" t="s">
        <v>85</v>
      </c>
      <c r="AW400" s="14" t="s">
        <v>37</v>
      </c>
      <c r="AX400" s="14" t="s">
        <v>83</v>
      </c>
      <c r="AY400" s="245" t="s">
        <v>122</v>
      </c>
    </row>
    <row r="401" s="2" customFormat="1" ht="6.96" customHeight="1">
      <c r="A401" s="40"/>
      <c r="B401" s="61"/>
      <c r="C401" s="62"/>
      <c r="D401" s="62"/>
      <c r="E401" s="62"/>
      <c r="F401" s="62"/>
      <c r="G401" s="62"/>
      <c r="H401" s="62"/>
      <c r="I401" s="62"/>
      <c r="J401" s="62"/>
      <c r="K401" s="62"/>
      <c r="L401" s="46"/>
      <c r="M401" s="40"/>
      <c r="O401" s="40"/>
      <c r="P401" s="40"/>
      <c r="Q401" s="40"/>
      <c r="R401" s="40"/>
      <c r="S401" s="40"/>
      <c r="T401" s="40"/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</row>
  </sheetData>
  <sheetProtection sheet="1" autoFilter="0" formatColumns="0" formatRows="0" objects="1" scenarios="1" spinCount="100000" saltValue="Fyxjpym2Fy9XCQ2UQmfzlLaojuNN2jEiC5qjdluo4Mp/1fOVl2OkFLNWAklAR3i1ooykzXu90TNZLoQciuzCYg==" hashValue="ILdp+JyXmfWf1isz1CXlN5orcL0kJTJsWX/5i29GUJC+SOdODPcBvdhbnH9skrdYroI/l9VCIDZ3mnbgHJjEqw==" algorithmName="SHA-512" password="CC35"/>
  <autoFilter ref="C89:K400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4" r:id="rId1" display="https://podminky.urs.cz/item/CS_URS_2022_01/111301111"/>
    <hyperlink ref="F98" r:id="rId2" display="https://podminky.urs.cz/item/CS_URS_2022_01/113106121"/>
    <hyperlink ref="F102" r:id="rId3" display="https://podminky.urs.cz/item/CS_URS_2022_01/113106123"/>
    <hyperlink ref="F106" r:id="rId4" display="https://podminky.urs.cz/item/CS_URS_2022_01/113107330"/>
    <hyperlink ref="F110" r:id="rId5" display="https://podminky.urs.cz/item/CS_URS_2022_01/113107341"/>
    <hyperlink ref="F114" r:id="rId6" display="https://podminky.urs.cz/item/CS_URS_2022_01/113201112"/>
    <hyperlink ref="F118" r:id="rId7" display="https://podminky.urs.cz/item/CS_URS_2022_01/122251104"/>
    <hyperlink ref="F132" r:id="rId8" display="https://podminky.urs.cz/item/CS_URS_2022_01/132254102"/>
    <hyperlink ref="F137" r:id="rId9" display="https://podminky.urs.cz/item/CS_URS_2022_01/133251101"/>
    <hyperlink ref="F140" r:id="rId10" display="https://podminky.urs.cz/item/CS_URS_2022_01/151101101"/>
    <hyperlink ref="F143" r:id="rId11" display="https://podminky.urs.cz/item/CS_URS_2022_01/151101111"/>
    <hyperlink ref="F145" r:id="rId12" display="https://podminky.urs.cz/item/CS_URS_2022_01/162751117"/>
    <hyperlink ref="F151" r:id="rId13" display="https://podminky.urs.cz/item/CS_URS_2022_01/171201201"/>
    <hyperlink ref="F153" r:id="rId14" display="https://podminky.urs.cz/item/CS_URS_2022_01/171201231"/>
    <hyperlink ref="F156" r:id="rId15" display="https://podminky.urs.cz/item/CS_URS_2022_01/175101201"/>
    <hyperlink ref="F162" r:id="rId16" display="https://podminky.urs.cz/item/CS_URS_2022_01/182351023"/>
    <hyperlink ref="F168" r:id="rId17" display="https://podminky.urs.cz/item/CS_URS_2022_01/181411131"/>
    <hyperlink ref="F175" r:id="rId18" display="https://podminky.urs.cz/item/CS_URS_2022_01/181951112"/>
    <hyperlink ref="F183" r:id="rId19" display="https://podminky.urs.cz/item/CS_URS_2022_01/452311131"/>
    <hyperlink ref="F187" r:id="rId20" display="https://podminky.urs.cz/item/CS_URS_2022_01/564231111"/>
    <hyperlink ref="F192" r:id="rId21" display="https://podminky.urs.cz/item/CS_URS_2022_01/564851111"/>
    <hyperlink ref="F204" r:id="rId22" display="https://podminky.urs.cz/item/CS_URS_2022_01/564861111"/>
    <hyperlink ref="F215" r:id="rId23" display="https://podminky.urs.cz/item/CS_URS_2022_01/573211111"/>
    <hyperlink ref="F219" r:id="rId24" display="https://podminky.urs.cz/item/CS_URS_2022_01/577134111"/>
    <hyperlink ref="F223" r:id="rId25" display="https://podminky.urs.cz/item/CS_URS_2022_01/577165132"/>
    <hyperlink ref="F227" r:id="rId26" display="https://podminky.urs.cz/item/CS_URS_2022_01/596211112"/>
    <hyperlink ref="F242" r:id="rId27" display="https://podminky.urs.cz/item/CS_URS_2022_01/596212212"/>
    <hyperlink ref="F268" r:id="rId28" display="https://podminky.urs.cz/item/CS_URS_2022_01/871310310"/>
    <hyperlink ref="F273" r:id="rId29" display="https://podminky.urs.cz/item/CS_URS_2022_01/877310310"/>
    <hyperlink ref="F278" r:id="rId30" display="https://podminky.urs.cz/item/CS_URS_2022_01/894812611"/>
    <hyperlink ref="F283" r:id="rId31" display="https://podminky.urs.cz/item/CS_URS_2022_01/899203111"/>
    <hyperlink ref="F286" r:id="rId32" display="https://podminky.urs.cz/item/CS_URS_2022_01/899331111"/>
    <hyperlink ref="F289" r:id="rId33" display="https://podminky.urs.cz/item/CS_URS_2022_01/914111111"/>
    <hyperlink ref="F305" r:id="rId34" display="https://podminky.urs.cz/item/CS_URS_2022_01/914511112"/>
    <hyperlink ref="F313" r:id="rId35" display="https://podminky.urs.cz/item/CS_URS_2022_01/915491211"/>
    <hyperlink ref="F319" r:id="rId36" display="https://podminky.urs.cz/item/CS_URS_2022_01/916131213"/>
    <hyperlink ref="F341" r:id="rId37" display="https://podminky.urs.cz/item/CS_URS_2022_01/916231213"/>
    <hyperlink ref="F357" r:id="rId38" display="https://podminky.urs.cz/item/CS_URS_2022_01/916991121"/>
    <hyperlink ref="F364" r:id="rId39" display="https://podminky.urs.cz/item/CS_URS_2022_01/919112211"/>
    <hyperlink ref="F368" r:id="rId40" display="https://podminky.urs.cz/item/CS_URS_2022_01/919121111"/>
    <hyperlink ref="F373" r:id="rId41" display="https://podminky.urs.cz/item/CS_URS_2022_01/997221551"/>
    <hyperlink ref="F378" r:id="rId42" display="https://podminky.urs.cz/item/CS_URS_2022_01/997221559"/>
    <hyperlink ref="F381" r:id="rId43" display="https://podminky.urs.cz/item/CS_URS_2022_01/997221611"/>
    <hyperlink ref="F387" r:id="rId44" display="https://podminky.urs.cz/item/CS_URS_2022_01/997221861"/>
    <hyperlink ref="F390" r:id="rId45" display="https://podminky.urs.cz/item/CS_URS_2022_01/997221875"/>
    <hyperlink ref="F394" r:id="rId46" display="https://podminky.urs.cz/item/CS_URS_2022_01/998225111"/>
    <hyperlink ref="F398" r:id="rId47" display="https://podminky.urs.cz/item/CS_URS_2022_01/71116121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8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88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85</v>
      </c>
    </row>
    <row r="4" s="1" customFormat="1" ht="24.96" customHeight="1">
      <c r="B4" s="22"/>
      <c r="D4" s="132" t="s">
        <v>89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Rekonstrukce ulice Pivoňkova II. etapa, Kostelec nad Orlicí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90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570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26. 6. 2019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30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31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33</v>
      </c>
      <c r="E20" s="40"/>
      <c r="F20" s="40"/>
      <c r="G20" s="40"/>
      <c r="H20" s="40"/>
      <c r="I20" s="134" t="s">
        <v>26</v>
      </c>
      <c r="J20" s="138" t="s">
        <v>34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35</v>
      </c>
      <c r="F21" s="40"/>
      <c r="G21" s="40"/>
      <c r="H21" s="40"/>
      <c r="I21" s="134" t="s">
        <v>29</v>
      </c>
      <c r="J21" s="138" t="s">
        <v>36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38</v>
      </c>
      <c r="E23" s="40"/>
      <c r="F23" s="40"/>
      <c r="G23" s="40"/>
      <c r="H23" s="40"/>
      <c r="I23" s="134" t="s">
        <v>26</v>
      </c>
      <c r="J23" s="138" t="s">
        <v>34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35</v>
      </c>
      <c r="F24" s="40"/>
      <c r="G24" s="40"/>
      <c r="H24" s="40"/>
      <c r="I24" s="134" t="s">
        <v>29</v>
      </c>
      <c r="J24" s="138" t="s">
        <v>36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39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41</v>
      </c>
      <c r="E30" s="40"/>
      <c r="F30" s="40"/>
      <c r="G30" s="40"/>
      <c r="H30" s="40"/>
      <c r="I30" s="40"/>
      <c r="J30" s="146">
        <f>ROUND(J80,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43</v>
      </c>
      <c r="G32" s="40"/>
      <c r="H32" s="40"/>
      <c r="I32" s="147" t="s">
        <v>42</v>
      </c>
      <c r="J32" s="147" t="s">
        <v>44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45</v>
      </c>
      <c r="E33" s="134" t="s">
        <v>46</v>
      </c>
      <c r="F33" s="149">
        <f>ROUND((SUM(BE80:BE89)),  2)</f>
        <v>0</v>
      </c>
      <c r="G33" s="40"/>
      <c r="H33" s="40"/>
      <c r="I33" s="150">
        <v>0.20999999999999999</v>
      </c>
      <c r="J33" s="149">
        <f>ROUND(((SUM(BE80:BE89))*I33),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47</v>
      </c>
      <c r="F34" s="149">
        <f>ROUND((SUM(BF80:BF89)),  2)</f>
        <v>0</v>
      </c>
      <c r="G34" s="40"/>
      <c r="H34" s="40"/>
      <c r="I34" s="150">
        <v>0.14999999999999999</v>
      </c>
      <c r="J34" s="149">
        <f>ROUND(((SUM(BF80:BF89))*I34),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48</v>
      </c>
      <c r="F35" s="149">
        <f>ROUND((SUM(BG80:BG89)),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49</v>
      </c>
      <c r="F36" s="149">
        <f>ROUND((SUM(BH80:BH89)),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50</v>
      </c>
      <c r="F37" s="149">
        <f>ROUND((SUM(BI80:BI89)),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51</v>
      </c>
      <c r="E39" s="153"/>
      <c r="F39" s="153"/>
      <c r="G39" s="154" t="s">
        <v>52</v>
      </c>
      <c r="H39" s="155" t="s">
        <v>53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92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Rekonstrukce ulice Pivoňkova II. etapa, Kostelec nad Orlicí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90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093/2020_2 - Vedlejší rozpočetové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ul. Pivoňkova</v>
      </c>
      <c r="G52" s="42"/>
      <c r="H52" s="42"/>
      <c r="I52" s="34" t="s">
        <v>23</v>
      </c>
      <c r="J52" s="74" t="str">
        <f>IF(J12="","",J12)</f>
        <v>26. 6. 2019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Město Kostelec nad Orlicí</v>
      </c>
      <c r="G54" s="42"/>
      <c r="H54" s="42"/>
      <c r="I54" s="34" t="s">
        <v>33</v>
      </c>
      <c r="J54" s="38" t="str">
        <f>E21</f>
        <v>DI PROJEKT s.r.o.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34" t="s">
        <v>38</v>
      </c>
      <c r="J55" s="38" t="str">
        <f>E24</f>
        <v>DI PROJEKT s.r.o.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93</v>
      </c>
      <c r="D57" s="164"/>
      <c r="E57" s="164"/>
      <c r="F57" s="164"/>
      <c r="G57" s="164"/>
      <c r="H57" s="164"/>
      <c r="I57" s="164"/>
      <c r="J57" s="165" t="s">
        <v>94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73</v>
      </c>
      <c r="D59" s="42"/>
      <c r="E59" s="42"/>
      <c r="F59" s="42"/>
      <c r="G59" s="42"/>
      <c r="H59" s="42"/>
      <c r="I59" s="42"/>
      <c r="J59" s="104">
        <f>J80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95</v>
      </c>
    </row>
    <row r="60" s="9" customFormat="1" ht="24.96" customHeight="1">
      <c r="A60" s="9"/>
      <c r="B60" s="167"/>
      <c r="C60" s="168"/>
      <c r="D60" s="169" t="s">
        <v>571</v>
      </c>
      <c r="E60" s="170"/>
      <c r="F60" s="170"/>
      <c r="G60" s="170"/>
      <c r="H60" s="170"/>
      <c r="I60" s="170"/>
      <c r="J60" s="171">
        <f>J81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3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6.96" customHeight="1">
      <c r="A62" s="40"/>
      <c r="B62" s="61"/>
      <c r="C62" s="62"/>
      <c r="D62" s="62"/>
      <c r="E62" s="62"/>
      <c r="F62" s="62"/>
      <c r="G62" s="62"/>
      <c r="H62" s="62"/>
      <c r="I62" s="62"/>
      <c r="J62" s="62"/>
      <c r="K62" s="62"/>
      <c r="L62" s="13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6" s="2" customFormat="1" ht="6.96" customHeight="1">
      <c r="A66" s="40"/>
      <c r="B66" s="63"/>
      <c r="C66" s="64"/>
      <c r="D66" s="64"/>
      <c r="E66" s="64"/>
      <c r="F66" s="64"/>
      <c r="G66" s="64"/>
      <c r="H66" s="64"/>
      <c r="I66" s="64"/>
      <c r="J66" s="64"/>
      <c r="K66" s="64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4.96" customHeight="1">
      <c r="A67" s="40"/>
      <c r="B67" s="41"/>
      <c r="C67" s="25" t="s">
        <v>107</v>
      </c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12" customHeight="1">
      <c r="A69" s="40"/>
      <c r="B69" s="41"/>
      <c r="C69" s="34" t="s">
        <v>16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6.5" customHeight="1">
      <c r="A70" s="40"/>
      <c r="B70" s="41"/>
      <c r="C70" s="42"/>
      <c r="D70" s="42"/>
      <c r="E70" s="162" t="str">
        <f>E7</f>
        <v>Rekonstrukce ulice Pivoňkova II. etapa, Kostelec nad Orlicí</v>
      </c>
      <c r="F70" s="34"/>
      <c r="G70" s="34"/>
      <c r="H70" s="34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90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71" t="str">
        <f>E9</f>
        <v>093/2020_2 - Vedlejší rozpočetové náklady</v>
      </c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21</v>
      </c>
      <c r="D74" s="42"/>
      <c r="E74" s="42"/>
      <c r="F74" s="29" t="str">
        <f>F12</f>
        <v>ul. Pivoňkova</v>
      </c>
      <c r="G74" s="42"/>
      <c r="H74" s="42"/>
      <c r="I74" s="34" t="s">
        <v>23</v>
      </c>
      <c r="J74" s="74" t="str">
        <f>IF(J12="","",J12)</f>
        <v>26. 6. 2019</v>
      </c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5.15" customHeight="1">
      <c r="A76" s="40"/>
      <c r="B76" s="41"/>
      <c r="C76" s="34" t="s">
        <v>25</v>
      </c>
      <c r="D76" s="42"/>
      <c r="E76" s="42"/>
      <c r="F76" s="29" t="str">
        <f>E15</f>
        <v>Město Kostelec nad Orlicí</v>
      </c>
      <c r="G76" s="42"/>
      <c r="H76" s="42"/>
      <c r="I76" s="34" t="s">
        <v>33</v>
      </c>
      <c r="J76" s="38" t="str">
        <f>E21</f>
        <v>DI PROJEKT s.r.o.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4" t="s">
        <v>31</v>
      </c>
      <c r="D77" s="42"/>
      <c r="E77" s="42"/>
      <c r="F77" s="29" t="str">
        <f>IF(E18="","",E18)</f>
        <v>Vyplň údaj</v>
      </c>
      <c r="G77" s="42"/>
      <c r="H77" s="42"/>
      <c r="I77" s="34" t="s">
        <v>38</v>
      </c>
      <c r="J77" s="38" t="str">
        <f>E24</f>
        <v>DI PROJEKT s.r.o.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0.32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11" customFormat="1" ht="29.28" customHeight="1">
      <c r="A79" s="179"/>
      <c r="B79" s="180"/>
      <c r="C79" s="181" t="s">
        <v>108</v>
      </c>
      <c r="D79" s="182" t="s">
        <v>60</v>
      </c>
      <c r="E79" s="182" t="s">
        <v>56</v>
      </c>
      <c r="F79" s="182" t="s">
        <v>57</v>
      </c>
      <c r="G79" s="182" t="s">
        <v>109</v>
      </c>
      <c r="H79" s="182" t="s">
        <v>110</v>
      </c>
      <c r="I79" s="182" t="s">
        <v>111</v>
      </c>
      <c r="J79" s="182" t="s">
        <v>94</v>
      </c>
      <c r="K79" s="183" t="s">
        <v>112</v>
      </c>
      <c r="L79" s="184"/>
      <c r="M79" s="94" t="s">
        <v>19</v>
      </c>
      <c r="N79" s="95" t="s">
        <v>45</v>
      </c>
      <c r="O79" s="95" t="s">
        <v>113</v>
      </c>
      <c r="P79" s="95" t="s">
        <v>114</v>
      </c>
      <c r="Q79" s="95" t="s">
        <v>115</v>
      </c>
      <c r="R79" s="95" t="s">
        <v>116</v>
      </c>
      <c r="S79" s="95" t="s">
        <v>117</v>
      </c>
      <c r="T79" s="96" t="s">
        <v>118</v>
      </c>
      <c r="U79" s="179"/>
      <c r="V79" s="179"/>
      <c r="W79" s="179"/>
      <c r="X79" s="179"/>
      <c r="Y79" s="179"/>
      <c r="Z79" s="179"/>
      <c r="AA79" s="179"/>
      <c r="AB79" s="179"/>
      <c r="AC79" s="179"/>
      <c r="AD79" s="179"/>
      <c r="AE79" s="179"/>
    </row>
    <row r="80" s="2" customFormat="1" ht="22.8" customHeight="1">
      <c r="A80" s="40"/>
      <c r="B80" s="41"/>
      <c r="C80" s="101" t="s">
        <v>119</v>
      </c>
      <c r="D80" s="42"/>
      <c r="E80" s="42"/>
      <c r="F80" s="42"/>
      <c r="G80" s="42"/>
      <c r="H80" s="42"/>
      <c r="I80" s="42"/>
      <c r="J80" s="185">
        <f>BK80</f>
        <v>0</v>
      </c>
      <c r="K80" s="42"/>
      <c r="L80" s="46"/>
      <c r="M80" s="97"/>
      <c r="N80" s="186"/>
      <c r="O80" s="98"/>
      <c r="P80" s="187">
        <f>P81</f>
        <v>0</v>
      </c>
      <c r="Q80" s="98"/>
      <c r="R80" s="187">
        <f>R81</f>
        <v>0</v>
      </c>
      <c r="S80" s="98"/>
      <c r="T80" s="188">
        <f>T81</f>
        <v>0</v>
      </c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T80" s="19" t="s">
        <v>74</v>
      </c>
      <c r="AU80" s="19" t="s">
        <v>95</v>
      </c>
      <c r="BK80" s="189">
        <f>BK81</f>
        <v>0</v>
      </c>
    </row>
    <row r="81" s="12" customFormat="1" ht="25.92" customHeight="1">
      <c r="A81" s="12"/>
      <c r="B81" s="190"/>
      <c r="C81" s="191"/>
      <c r="D81" s="192" t="s">
        <v>74</v>
      </c>
      <c r="E81" s="193" t="s">
        <v>572</v>
      </c>
      <c r="F81" s="193" t="s">
        <v>573</v>
      </c>
      <c r="G81" s="191"/>
      <c r="H81" s="191"/>
      <c r="I81" s="194"/>
      <c r="J81" s="195">
        <f>BK81</f>
        <v>0</v>
      </c>
      <c r="K81" s="191"/>
      <c r="L81" s="196"/>
      <c r="M81" s="197"/>
      <c r="N81" s="198"/>
      <c r="O81" s="198"/>
      <c r="P81" s="199">
        <f>SUM(P82:P89)</f>
        <v>0</v>
      </c>
      <c r="Q81" s="198"/>
      <c r="R81" s="199">
        <f>SUM(R82:R89)</f>
        <v>0</v>
      </c>
      <c r="S81" s="198"/>
      <c r="T81" s="200">
        <f>SUM(T82:T89)</f>
        <v>0</v>
      </c>
      <c r="U81" s="12"/>
      <c r="V81" s="12"/>
      <c r="W81" s="12"/>
      <c r="X81" s="12"/>
      <c r="Y81" s="12"/>
      <c r="Z81" s="12"/>
      <c r="AA81" s="12"/>
      <c r="AB81" s="12"/>
      <c r="AC81" s="12"/>
      <c r="AD81" s="12"/>
      <c r="AE81" s="12"/>
      <c r="AR81" s="201" t="s">
        <v>152</v>
      </c>
      <c r="AT81" s="202" t="s">
        <v>74</v>
      </c>
      <c r="AU81" s="202" t="s">
        <v>75</v>
      </c>
      <c r="AY81" s="201" t="s">
        <v>122</v>
      </c>
      <c r="BK81" s="203">
        <f>SUM(BK82:BK89)</f>
        <v>0</v>
      </c>
    </row>
    <row r="82" s="2" customFormat="1" ht="16.5" customHeight="1">
      <c r="A82" s="40"/>
      <c r="B82" s="41"/>
      <c r="C82" s="206" t="s">
        <v>83</v>
      </c>
      <c r="D82" s="206" t="s">
        <v>124</v>
      </c>
      <c r="E82" s="207" t="s">
        <v>574</v>
      </c>
      <c r="F82" s="208" t="s">
        <v>575</v>
      </c>
      <c r="G82" s="209" t="s">
        <v>576</v>
      </c>
      <c r="H82" s="210">
        <v>1</v>
      </c>
      <c r="I82" s="211"/>
      <c r="J82" s="212">
        <f>ROUND(I82*H82,2)</f>
        <v>0</v>
      </c>
      <c r="K82" s="208" t="s">
        <v>19</v>
      </c>
      <c r="L82" s="46"/>
      <c r="M82" s="213" t="s">
        <v>19</v>
      </c>
      <c r="N82" s="214" t="s">
        <v>46</v>
      </c>
      <c r="O82" s="86"/>
      <c r="P82" s="215">
        <f>O82*H82</f>
        <v>0</v>
      </c>
      <c r="Q82" s="215">
        <v>0</v>
      </c>
      <c r="R82" s="215">
        <f>Q82*H82</f>
        <v>0</v>
      </c>
      <c r="S82" s="215">
        <v>0</v>
      </c>
      <c r="T82" s="216">
        <f>S82*H82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R82" s="217" t="s">
        <v>129</v>
      </c>
      <c r="AT82" s="217" t="s">
        <v>124</v>
      </c>
      <c r="AU82" s="217" t="s">
        <v>83</v>
      </c>
      <c r="AY82" s="19" t="s">
        <v>122</v>
      </c>
      <c r="BE82" s="218">
        <f>IF(N82="základní",J82,0)</f>
        <v>0</v>
      </c>
      <c r="BF82" s="218">
        <f>IF(N82="snížená",J82,0)</f>
        <v>0</v>
      </c>
      <c r="BG82" s="218">
        <f>IF(N82="zákl. přenesená",J82,0)</f>
        <v>0</v>
      </c>
      <c r="BH82" s="218">
        <f>IF(N82="sníž. přenesená",J82,0)</f>
        <v>0</v>
      </c>
      <c r="BI82" s="218">
        <f>IF(N82="nulová",J82,0)</f>
        <v>0</v>
      </c>
      <c r="BJ82" s="19" t="s">
        <v>83</v>
      </c>
      <c r="BK82" s="218">
        <f>ROUND(I82*H82,2)</f>
        <v>0</v>
      </c>
      <c r="BL82" s="19" t="s">
        <v>129</v>
      </c>
      <c r="BM82" s="217" t="s">
        <v>577</v>
      </c>
    </row>
    <row r="83" s="2" customFormat="1" ht="16.5" customHeight="1">
      <c r="A83" s="40"/>
      <c r="B83" s="41"/>
      <c r="C83" s="206" t="s">
        <v>85</v>
      </c>
      <c r="D83" s="206" t="s">
        <v>124</v>
      </c>
      <c r="E83" s="207" t="s">
        <v>578</v>
      </c>
      <c r="F83" s="208" t="s">
        <v>579</v>
      </c>
      <c r="G83" s="209" t="s">
        <v>576</v>
      </c>
      <c r="H83" s="210">
        <v>1</v>
      </c>
      <c r="I83" s="211"/>
      <c r="J83" s="212">
        <f>ROUND(I83*H83,2)</f>
        <v>0</v>
      </c>
      <c r="K83" s="208" t="s">
        <v>19</v>
      </c>
      <c r="L83" s="46"/>
      <c r="M83" s="213" t="s">
        <v>19</v>
      </c>
      <c r="N83" s="214" t="s">
        <v>46</v>
      </c>
      <c r="O83" s="86"/>
      <c r="P83" s="215">
        <f>O83*H83</f>
        <v>0</v>
      </c>
      <c r="Q83" s="215">
        <v>0</v>
      </c>
      <c r="R83" s="215">
        <f>Q83*H83</f>
        <v>0</v>
      </c>
      <c r="S83" s="215">
        <v>0</v>
      </c>
      <c r="T83" s="216">
        <f>S83*H83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R83" s="217" t="s">
        <v>129</v>
      </c>
      <c r="AT83" s="217" t="s">
        <v>124</v>
      </c>
      <c r="AU83" s="217" t="s">
        <v>83</v>
      </c>
      <c r="AY83" s="19" t="s">
        <v>122</v>
      </c>
      <c r="BE83" s="218">
        <f>IF(N83="základní",J83,0)</f>
        <v>0</v>
      </c>
      <c r="BF83" s="218">
        <f>IF(N83="snížená",J83,0)</f>
        <v>0</v>
      </c>
      <c r="BG83" s="218">
        <f>IF(N83="zákl. přenesená",J83,0)</f>
        <v>0</v>
      </c>
      <c r="BH83" s="218">
        <f>IF(N83="sníž. přenesená",J83,0)</f>
        <v>0</v>
      </c>
      <c r="BI83" s="218">
        <f>IF(N83="nulová",J83,0)</f>
        <v>0</v>
      </c>
      <c r="BJ83" s="19" t="s">
        <v>83</v>
      </c>
      <c r="BK83" s="218">
        <f>ROUND(I83*H83,2)</f>
        <v>0</v>
      </c>
      <c r="BL83" s="19" t="s">
        <v>129</v>
      </c>
      <c r="BM83" s="217" t="s">
        <v>580</v>
      </c>
    </row>
    <row r="84" s="2" customFormat="1" ht="66.75" customHeight="1">
      <c r="A84" s="40"/>
      <c r="B84" s="41"/>
      <c r="C84" s="206" t="s">
        <v>141</v>
      </c>
      <c r="D84" s="206" t="s">
        <v>124</v>
      </c>
      <c r="E84" s="207" t="s">
        <v>581</v>
      </c>
      <c r="F84" s="208" t="s">
        <v>582</v>
      </c>
      <c r="G84" s="209" t="s">
        <v>576</v>
      </c>
      <c r="H84" s="210">
        <v>1</v>
      </c>
      <c r="I84" s="211"/>
      <c r="J84" s="212">
        <f>ROUND(I84*H84,2)</f>
        <v>0</v>
      </c>
      <c r="K84" s="208" t="s">
        <v>19</v>
      </c>
      <c r="L84" s="46"/>
      <c r="M84" s="213" t="s">
        <v>19</v>
      </c>
      <c r="N84" s="214" t="s">
        <v>46</v>
      </c>
      <c r="O84" s="86"/>
      <c r="P84" s="215">
        <f>O84*H84</f>
        <v>0</v>
      </c>
      <c r="Q84" s="215">
        <v>0</v>
      </c>
      <c r="R84" s="215">
        <f>Q84*H84</f>
        <v>0</v>
      </c>
      <c r="S84" s="215">
        <v>0</v>
      </c>
      <c r="T84" s="216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17" t="s">
        <v>129</v>
      </c>
      <c r="AT84" s="217" t="s">
        <v>124</v>
      </c>
      <c r="AU84" s="217" t="s">
        <v>83</v>
      </c>
      <c r="AY84" s="19" t="s">
        <v>122</v>
      </c>
      <c r="BE84" s="218">
        <f>IF(N84="základní",J84,0)</f>
        <v>0</v>
      </c>
      <c r="BF84" s="218">
        <f>IF(N84="snížená",J84,0)</f>
        <v>0</v>
      </c>
      <c r="BG84" s="218">
        <f>IF(N84="zákl. přenesená",J84,0)</f>
        <v>0</v>
      </c>
      <c r="BH84" s="218">
        <f>IF(N84="sníž. přenesená",J84,0)</f>
        <v>0</v>
      </c>
      <c r="BI84" s="218">
        <f>IF(N84="nulová",J84,0)</f>
        <v>0</v>
      </c>
      <c r="BJ84" s="19" t="s">
        <v>83</v>
      </c>
      <c r="BK84" s="218">
        <f>ROUND(I84*H84,2)</f>
        <v>0</v>
      </c>
      <c r="BL84" s="19" t="s">
        <v>129</v>
      </c>
      <c r="BM84" s="217" t="s">
        <v>583</v>
      </c>
    </row>
    <row r="85" s="2" customFormat="1" ht="21.75" customHeight="1">
      <c r="A85" s="40"/>
      <c r="B85" s="41"/>
      <c r="C85" s="206" t="s">
        <v>129</v>
      </c>
      <c r="D85" s="206" t="s">
        <v>124</v>
      </c>
      <c r="E85" s="207" t="s">
        <v>584</v>
      </c>
      <c r="F85" s="208" t="s">
        <v>585</v>
      </c>
      <c r="G85" s="209" t="s">
        <v>576</v>
      </c>
      <c r="H85" s="210">
        <v>1</v>
      </c>
      <c r="I85" s="211"/>
      <c r="J85" s="212">
        <f>ROUND(I85*H85,2)</f>
        <v>0</v>
      </c>
      <c r="K85" s="208" t="s">
        <v>19</v>
      </c>
      <c r="L85" s="46"/>
      <c r="M85" s="213" t="s">
        <v>19</v>
      </c>
      <c r="N85" s="214" t="s">
        <v>46</v>
      </c>
      <c r="O85" s="86"/>
      <c r="P85" s="215">
        <f>O85*H85</f>
        <v>0</v>
      </c>
      <c r="Q85" s="215">
        <v>0</v>
      </c>
      <c r="R85" s="215">
        <f>Q85*H85</f>
        <v>0</v>
      </c>
      <c r="S85" s="215">
        <v>0</v>
      </c>
      <c r="T85" s="216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17" t="s">
        <v>129</v>
      </c>
      <c r="AT85" s="217" t="s">
        <v>124</v>
      </c>
      <c r="AU85" s="217" t="s">
        <v>83</v>
      </c>
      <c r="AY85" s="19" t="s">
        <v>122</v>
      </c>
      <c r="BE85" s="218">
        <f>IF(N85="základní",J85,0)</f>
        <v>0</v>
      </c>
      <c r="BF85" s="218">
        <f>IF(N85="snížená",J85,0)</f>
        <v>0</v>
      </c>
      <c r="BG85" s="218">
        <f>IF(N85="zákl. přenesená",J85,0)</f>
        <v>0</v>
      </c>
      <c r="BH85" s="218">
        <f>IF(N85="sníž. přenesená",J85,0)</f>
        <v>0</v>
      </c>
      <c r="BI85" s="218">
        <f>IF(N85="nulová",J85,0)</f>
        <v>0</v>
      </c>
      <c r="BJ85" s="19" t="s">
        <v>83</v>
      </c>
      <c r="BK85" s="218">
        <f>ROUND(I85*H85,2)</f>
        <v>0</v>
      </c>
      <c r="BL85" s="19" t="s">
        <v>129</v>
      </c>
      <c r="BM85" s="217" t="s">
        <v>586</v>
      </c>
    </row>
    <row r="86" s="2" customFormat="1" ht="16.5" customHeight="1">
      <c r="A86" s="40"/>
      <c r="B86" s="41"/>
      <c r="C86" s="206" t="s">
        <v>152</v>
      </c>
      <c r="D86" s="206" t="s">
        <v>124</v>
      </c>
      <c r="E86" s="207" t="s">
        <v>587</v>
      </c>
      <c r="F86" s="208" t="s">
        <v>588</v>
      </c>
      <c r="G86" s="209" t="s">
        <v>383</v>
      </c>
      <c r="H86" s="210">
        <v>1</v>
      </c>
      <c r="I86" s="211"/>
      <c r="J86" s="212">
        <f>ROUND(I86*H86,2)</f>
        <v>0</v>
      </c>
      <c r="K86" s="208" t="s">
        <v>19</v>
      </c>
      <c r="L86" s="46"/>
      <c r="M86" s="213" t="s">
        <v>19</v>
      </c>
      <c r="N86" s="214" t="s">
        <v>46</v>
      </c>
      <c r="O86" s="86"/>
      <c r="P86" s="215">
        <f>O86*H86</f>
        <v>0</v>
      </c>
      <c r="Q86" s="215">
        <v>0</v>
      </c>
      <c r="R86" s="215">
        <f>Q86*H86</f>
        <v>0</v>
      </c>
      <c r="S86" s="215">
        <v>0</v>
      </c>
      <c r="T86" s="216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17" t="s">
        <v>129</v>
      </c>
      <c r="AT86" s="217" t="s">
        <v>124</v>
      </c>
      <c r="AU86" s="217" t="s">
        <v>83</v>
      </c>
      <c r="AY86" s="19" t="s">
        <v>122</v>
      </c>
      <c r="BE86" s="218">
        <f>IF(N86="základní",J86,0)</f>
        <v>0</v>
      </c>
      <c r="BF86" s="218">
        <f>IF(N86="snížená",J86,0)</f>
        <v>0</v>
      </c>
      <c r="BG86" s="218">
        <f>IF(N86="zákl. přenesená",J86,0)</f>
        <v>0</v>
      </c>
      <c r="BH86" s="218">
        <f>IF(N86="sníž. přenesená",J86,0)</f>
        <v>0</v>
      </c>
      <c r="BI86" s="218">
        <f>IF(N86="nulová",J86,0)</f>
        <v>0</v>
      </c>
      <c r="BJ86" s="19" t="s">
        <v>83</v>
      </c>
      <c r="BK86" s="218">
        <f>ROUND(I86*H86,2)</f>
        <v>0</v>
      </c>
      <c r="BL86" s="19" t="s">
        <v>129</v>
      </c>
      <c r="BM86" s="217" t="s">
        <v>589</v>
      </c>
    </row>
    <row r="87" s="2" customFormat="1" ht="101.25" customHeight="1">
      <c r="A87" s="40"/>
      <c r="B87" s="41"/>
      <c r="C87" s="206" t="s">
        <v>158</v>
      </c>
      <c r="D87" s="206" t="s">
        <v>124</v>
      </c>
      <c r="E87" s="207" t="s">
        <v>590</v>
      </c>
      <c r="F87" s="208" t="s">
        <v>591</v>
      </c>
      <c r="G87" s="209" t="s">
        <v>576</v>
      </c>
      <c r="H87" s="210">
        <v>1</v>
      </c>
      <c r="I87" s="211"/>
      <c r="J87" s="212">
        <f>ROUND(I87*H87,2)</f>
        <v>0</v>
      </c>
      <c r="K87" s="208" t="s">
        <v>19</v>
      </c>
      <c r="L87" s="46"/>
      <c r="M87" s="213" t="s">
        <v>19</v>
      </c>
      <c r="N87" s="214" t="s">
        <v>46</v>
      </c>
      <c r="O87" s="86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7" t="s">
        <v>129</v>
      </c>
      <c r="AT87" s="217" t="s">
        <v>124</v>
      </c>
      <c r="AU87" s="217" t="s">
        <v>83</v>
      </c>
      <c r="AY87" s="19" t="s">
        <v>122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9" t="s">
        <v>83</v>
      </c>
      <c r="BK87" s="218">
        <f>ROUND(I87*H87,2)</f>
        <v>0</v>
      </c>
      <c r="BL87" s="19" t="s">
        <v>129</v>
      </c>
      <c r="BM87" s="217" t="s">
        <v>592</v>
      </c>
    </row>
    <row r="88" s="2" customFormat="1" ht="16.5" customHeight="1">
      <c r="A88" s="40"/>
      <c r="B88" s="41"/>
      <c r="C88" s="206" t="s">
        <v>165</v>
      </c>
      <c r="D88" s="206" t="s">
        <v>124</v>
      </c>
      <c r="E88" s="207" t="s">
        <v>593</v>
      </c>
      <c r="F88" s="208" t="s">
        <v>594</v>
      </c>
      <c r="G88" s="209" t="s">
        <v>576</v>
      </c>
      <c r="H88" s="210">
        <v>1</v>
      </c>
      <c r="I88" s="211"/>
      <c r="J88" s="212">
        <f>ROUND(I88*H88,2)</f>
        <v>0</v>
      </c>
      <c r="K88" s="208" t="s">
        <v>19</v>
      </c>
      <c r="L88" s="46"/>
      <c r="M88" s="213" t="s">
        <v>19</v>
      </c>
      <c r="N88" s="214" t="s">
        <v>46</v>
      </c>
      <c r="O88" s="86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7" t="s">
        <v>129</v>
      </c>
      <c r="AT88" s="217" t="s">
        <v>124</v>
      </c>
      <c r="AU88" s="217" t="s">
        <v>83</v>
      </c>
      <c r="AY88" s="19" t="s">
        <v>122</v>
      </c>
      <c r="BE88" s="218">
        <f>IF(N88="základní",J88,0)</f>
        <v>0</v>
      </c>
      <c r="BF88" s="218">
        <f>IF(N88="snížená",J88,0)</f>
        <v>0</v>
      </c>
      <c r="BG88" s="218">
        <f>IF(N88="zákl. přenesená",J88,0)</f>
        <v>0</v>
      </c>
      <c r="BH88" s="218">
        <f>IF(N88="sníž. přenesená",J88,0)</f>
        <v>0</v>
      </c>
      <c r="BI88" s="218">
        <f>IF(N88="nulová",J88,0)</f>
        <v>0</v>
      </c>
      <c r="BJ88" s="19" t="s">
        <v>83</v>
      </c>
      <c r="BK88" s="218">
        <f>ROUND(I88*H88,2)</f>
        <v>0</v>
      </c>
      <c r="BL88" s="19" t="s">
        <v>129</v>
      </c>
      <c r="BM88" s="217" t="s">
        <v>595</v>
      </c>
    </row>
    <row r="89" s="2" customFormat="1" ht="16.5" customHeight="1">
      <c r="A89" s="40"/>
      <c r="B89" s="41"/>
      <c r="C89" s="206" t="s">
        <v>181</v>
      </c>
      <c r="D89" s="206" t="s">
        <v>124</v>
      </c>
      <c r="E89" s="207" t="s">
        <v>596</v>
      </c>
      <c r="F89" s="208" t="s">
        <v>597</v>
      </c>
      <c r="G89" s="209" t="s">
        <v>576</v>
      </c>
      <c r="H89" s="210">
        <v>1</v>
      </c>
      <c r="I89" s="211"/>
      <c r="J89" s="212">
        <f>ROUND(I89*H89,2)</f>
        <v>0</v>
      </c>
      <c r="K89" s="208" t="s">
        <v>19</v>
      </c>
      <c r="L89" s="46"/>
      <c r="M89" s="281" t="s">
        <v>19</v>
      </c>
      <c r="N89" s="282" t="s">
        <v>46</v>
      </c>
      <c r="O89" s="283"/>
      <c r="P89" s="284">
        <f>O89*H89</f>
        <v>0</v>
      </c>
      <c r="Q89" s="284">
        <v>0</v>
      </c>
      <c r="R89" s="284">
        <f>Q89*H89</f>
        <v>0</v>
      </c>
      <c r="S89" s="284">
        <v>0</v>
      </c>
      <c r="T89" s="285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129</v>
      </c>
      <c r="AT89" s="217" t="s">
        <v>124</v>
      </c>
      <c r="AU89" s="217" t="s">
        <v>83</v>
      </c>
      <c r="AY89" s="19" t="s">
        <v>122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9" t="s">
        <v>83</v>
      </c>
      <c r="BK89" s="218">
        <f>ROUND(I89*H89,2)</f>
        <v>0</v>
      </c>
      <c r="BL89" s="19" t="s">
        <v>129</v>
      </c>
      <c r="BM89" s="217" t="s">
        <v>598</v>
      </c>
    </row>
    <row r="90" s="2" customFormat="1" ht="6.96" customHeight="1">
      <c r="A90" s="40"/>
      <c r="B90" s="61"/>
      <c r="C90" s="62"/>
      <c r="D90" s="62"/>
      <c r="E90" s="62"/>
      <c r="F90" s="62"/>
      <c r="G90" s="62"/>
      <c r="H90" s="62"/>
      <c r="I90" s="62"/>
      <c r="J90" s="62"/>
      <c r="K90" s="62"/>
      <c r="L90" s="46"/>
      <c r="M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</sheetData>
  <sheetProtection sheet="1" autoFilter="0" formatColumns="0" formatRows="0" objects="1" scenarios="1" spinCount="100000" saltValue="XkfVAXrRu3DheqsZDIIrtxZy6T4iQkmpkYCgPVCzBZN7y7XXh/7cbaewFaMa/FIazbJ0D6iS1AVXL18iWLQDEw==" hashValue="lr+uLB0AdX3Deh+gT6Xlav42QifsJ/P+B0X74TMwRandpTjp1gGt3kR7goVonvvViLT8XNoiYVXz8Le7ynNJ4Q==" algorithmName="SHA-512" password="CC35"/>
  <autoFilter ref="C79:K89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6" customWidth="1"/>
    <col min="2" max="2" width="1.667969" style="286" customWidth="1"/>
    <col min="3" max="4" width="5" style="286" customWidth="1"/>
    <col min="5" max="5" width="11.66016" style="286" customWidth="1"/>
    <col min="6" max="6" width="9.160156" style="286" customWidth="1"/>
    <col min="7" max="7" width="5" style="286" customWidth="1"/>
    <col min="8" max="8" width="77.83203" style="286" customWidth="1"/>
    <col min="9" max="10" width="20" style="286" customWidth="1"/>
    <col min="11" max="11" width="1.667969" style="286" customWidth="1"/>
  </cols>
  <sheetData>
    <row r="1" s="1" customFormat="1" ht="37.5" customHeight="1"/>
    <row r="2" s="1" customFormat="1" ht="7.5" customHeight="1">
      <c r="B2" s="287"/>
      <c r="C2" s="288"/>
      <c r="D2" s="288"/>
      <c r="E2" s="288"/>
      <c r="F2" s="288"/>
      <c r="G2" s="288"/>
      <c r="H2" s="288"/>
      <c r="I2" s="288"/>
      <c r="J2" s="288"/>
      <c r="K2" s="289"/>
    </row>
    <row r="3" s="17" customFormat="1" ht="45" customHeight="1">
      <c r="B3" s="290"/>
      <c r="C3" s="291" t="s">
        <v>599</v>
      </c>
      <c r="D3" s="291"/>
      <c r="E3" s="291"/>
      <c r="F3" s="291"/>
      <c r="G3" s="291"/>
      <c r="H3" s="291"/>
      <c r="I3" s="291"/>
      <c r="J3" s="291"/>
      <c r="K3" s="292"/>
    </row>
    <row r="4" s="1" customFormat="1" ht="25.5" customHeight="1">
      <c r="B4" s="293"/>
      <c r="C4" s="294" t="s">
        <v>600</v>
      </c>
      <c r="D4" s="294"/>
      <c r="E4" s="294"/>
      <c r="F4" s="294"/>
      <c r="G4" s="294"/>
      <c r="H4" s="294"/>
      <c r="I4" s="294"/>
      <c r="J4" s="294"/>
      <c r="K4" s="295"/>
    </row>
    <row r="5" s="1" customFormat="1" ht="5.25" customHeight="1">
      <c r="B5" s="293"/>
      <c r="C5" s="296"/>
      <c r="D5" s="296"/>
      <c r="E5" s="296"/>
      <c r="F5" s="296"/>
      <c r="G5" s="296"/>
      <c r="H5" s="296"/>
      <c r="I5" s="296"/>
      <c r="J5" s="296"/>
      <c r="K5" s="295"/>
    </row>
    <row r="6" s="1" customFormat="1" ht="15" customHeight="1">
      <c r="B6" s="293"/>
      <c r="C6" s="297" t="s">
        <v>601</v>
      </c>
      <c r="D6" s="297"/>
      <c r="E6" s="297"/>
      <c r="F6" s="297"/>
      <c r="G6" s="297"/>
      <c r="H6" s="297"/>
      <c r="I6" s="297"/>
      <c r="J6" s="297"/>
      <c r="K6" s="295"/>
    </row>
    <row r="7" s="1" customFormat="1" ht="15" customHeight="1">
      <c r="B7" s="298"/>
      <c r="C7" s="297" t="s">
        <v>602</v>
      </c>
      <c r="D7" s="297"/>
      <c r="E7" s="297"/>
      <c r="F7" s="297"/>
      <c r="G7" s="297"/>
      <c r="H7" s="297"/>
      <c r="I7" s="297"/>
      <c r="J7" s="297"/>
      <c r="K7" s="295"/>
    </row>
    <row r="8" s="1" customFormat="1" ht="12.75" customHeight="1">
      <c r="B8" s="298"/>
      <c r="C8" s="297"/>
      <c r="D8" s="297"/>
      <c r="E8" s="297"/>
      <c r="F8" s="297"/>
      <c r="G8" s="297"/>
      <c r="H8" s="297"/>
      <c r="I8" s="297"/>
      <c r="J8" s="297"/>
      <c r="K8" s="295"/>
    </row>
    <row r="9" s="1" customFormat="1" ht="15" customHeight="1">
      <c r="B9" s="298"/>
      <c r="C9" s="297" t="s">
        <v>603</v>
      </c>
      <c r="D9" s="297"/>
      <c r="E9" s="297"/>
      <c r="F9" s="297"/>
      <c r="G9" s="297"/>
      <c r="H9" s="297"/>
      <c r="I9" s="297"/>
      <c r="J9" s="297"/>
      <c r="K9" s="295"/>
    </row>
    <row r="10" s="1" customFormat="1" ht="15" customHeight="1">
      <c r="B10" s="298"/>
      <c r="C10" s="297"/>
      <c r="D10" s="297" t="s">
        <v>604</v>
      </c>
      <c r="E10" s="297"/>
      <c r="F10" s="297"/>
      <c r="G10" s="297"/>
      <c r="H10" s="297"/>
      <c r="I10" s="297"/>
      <c r="J10" s="297"/>
      <c r="K10" s="295"/>
    </row>
    <row r="11" s="1" customFormat="1" ht="15" customHeight="1">
      <c r="B11" s="298"/>
      <c r="C11" s="299"/>
      <c r="D11" s="297" t="s">
        <v>605</v>
      </c>
      <c r="E11" s="297"/>
      <c r="F11" s="297"/>
      <c r="G11" s="297"/>
      <c r="H11" s="297"/>
      <c r="I11" s="297"/>
      <c r="J11" s="297"/>
      <c r="K11" s="295"/>
    </row>
    <row r="12" s="1" customFormat="1" ht="15" customHeight="1">
      <c r="B12" s="298"/>
      <c r="C12" s="299"/>
      <c r="D12" s="297"/>
      <c r="E12" s="297"/>
      <c r="F12" s="297"/>
      <c r="G12" s="297"/>
      <c r="H12" s="297"/>
      <c r="I12" s="297"/>
      <c r="J12" s="297"/>
      <c r="K12" s="295"/>
    </row>
    <row r="13" s="1" customFormat="1" ht="15" customHeight="1">
      <c r="B13" s="298"/>
      <c r="C13" s="299"/>
      <c r="D13" s="300" t="s">
        <v>606</v>
      </c>
      <c r="E13" s="297"/>
      <c r="F13" s="297"/>
      <c r="G13" s="297"/>
      <c r="H13" s="297"/>
      <c r="I13" s="297"/>
      <c r="J13" s="297"/>
      <c r="K13" s="295"/>
    </row>
    <row r="14" s="1" customFormat="1" ht="12.75" customHeight="1">
      <c r="B14" s="298"/>
      <c r="C14" s="299"/>
      <c r="D14" s="299"/>
      <c r="E14" s="299"/>
      <c r="F14" s="299"/>
      <c r="G14" s="299"/>
      <c r="H14" s="299"/>
      <c r="I14" s="299"/>
      <c r="J14" s="299"/>
      <c r="K14" s="295"/>
    </row>
    <row r="15" s="1" customFormat="1" ht="15" customHeight="1">
      <c r="B15" s="298"/>
      <c r="C15" s="299"/>
      <c r="D15" s="297" t="s">
        <v>607</v>
      </c>
      <c r="E15" s="297"/>
      <c r="F15" s="297"/>
      <c r="G15" s="297"/>
      <c r="H15" s="297"/>
      <c r="I15" s="297"/>
      <c r="J15" s="297"/>
      <c r="K15" s="295"/>
    </row>
    <row r="16" s="1" customFormat="1" ht="15" customHeight="1">
      <c r="B16" s="298"/>
      <c r="C16" s="299"/>
      <c r="D16" s="297" t="s">
        <v>608</v>
      </c>
      <c r="E16" s="297"/>
      <c r="F16" s="297"/>
      <c r="G16" s="297"/>
      <c r="H16" s="297"/>
      <c r="I16" s="297"/>
      <c r="J16" s="297"/>
      <c r="K16" s="295"/>
    </row>
    <row r="17" s="1" customFormat="1" ht="15" customHeight="1">
      <c r="B17" s="298"/>
      <c r="C17" s="299"/>
      <c r="D17" s="297" t="s">
        <v>609</v>
      </c>
      <c r="E17" s="297"/>
      <c r="F17" s="297"/>
      <c r="G17" s="297"/>
      <c r="H17" s="297"/>
      <c r="I17" s="297"/>
      <c r="J17" s="297"/>
      <c r="K17" s="295"/>
    </row>
    <row r="18" s="1" customFormat="1" ht="15" customHeight="1">
      <c r="B18" s="298"/>
      <c r="C18" s="299"/>
      <c r="D18" s="299"/>
      <c r="E18" s="301" t="s">
        <v>82</v>
      </c>
      <c r="F18" s="297" t="s">
        <v>610</v>
      </c>
      <c r="G18" s="297"/>
      <c r="H18" s="297"/>
      <c r="I18" s="297"/>
      <c r="J18" s="297"/>
      <c r="K18" s="295"/>
    </row>
    <row r="19" s="1" customFormat="1" ht="15" customHeight="1">
      <c r="B19" s="298"/>
      <c r="C19" s="299"/>
      <c r="D19" s="299"/>
      <c r="E19" s="301" t="s">
        <v>611</v>
      </c>
      <c r="F19" s="297" t="s">
        <v>612</v>
      </c>
      <c r="G19" s="297"/>
      <c r="H19" s="297"/>
      <c r="I19" s="297"/>
      <c r="J19" s="297"/>
      <c r="K19" s="295"/>
    </row>
    <row r="20" s="1" customFormat="1" ht="15" customHeight="1">
      <c r="B20" s="298"/>
      <c r="C20" s="299"/>
      <c r="D20" s="299"/>
      <c r="E20" s="301" t="s">
        <v>613</v>
      </c>
      <c r="F20" s="297" t="s">
        <v>614</v>
      </c>
      <c r="G20" s="297"/>
      <c r="H20" s="297"/>
      <c r="I20" s="297"/>
      <c r="J20" s="297"/>
      <c r="K20" s="295"/>
    </row>
    <row r="21" s="1" customFormat="1" ht="15" customHeight="1">
      <c r="B21" s="298"/>
      <c r="C21" s="299"/>
      <c r="D21" s="299"/>
      <c r="E21" s="301" t="s">
        <v>615</v>
      </c>
      <c r="F21" s="297" t="s">
        <v>616</v>
      </c>
      <c r="G21" s="297"/>
      <c r="H21" s="297"/>
      <c r="I21" s="297"/>
      <c r="J21" s="297"/>
      <c r="K21" s="295"/>
    </row>
    <row r="22" s="1" customFormat="1" ht="15" customHeight="1">
      <c r="B22" s="298"/>
      <c r="C22" s="299"/>
      <c r="D22" s="299"/>
      <c r="E22" s="301" t="s">
        <v>617</v>
      </c>
      <c r="F22" s="297" t="s">
        <v>618</v>
      </c>
      <c r="G22" s="297"/>
      <c r="H22" s="297"/>
      <c r="I22" s="297"/>
      <c r="J22" s="297"/>
      <c r="K22" s="295"/>
    </row>
    <row r="23" s="1" customFormat="1" ht="15" customHeight="1">
      <c r="B23" s="298"/>
      <c r="C23" s="299"/>
      <c r="D23" s="299"/>
      <c r="E23" s="301" t="s">
        <v>619</v>
      </c>
      <c r="F23" s="297" t="s">
        <v>620</v>
      </c>
      <c r="G23" s="297"/>
      <c r="H23" s="297"/>
      <c r="I23" s="297"/>
      <c r="J23" s="297"/>
      <c r="K23" s="295"/>
    </row>
    <row r="24" s="1" customFormat="1" ht="12.75" customHeight="1">
      <c r="B24" s="298"/>
      <c r="C24" s="299"/>
      <c r="D24" s="299"/>
      <c r="E24" s="299"/>
      <c r="F24" s="299"/>
      <c r="G24" s="299"/>
      <c r="H24" s="299"/>
      <c r="I24" s="299"/>
      <c r="J24" s="299"/>
      <c r="K24" s="295"/>
    </row>
    <row r="25" s="1" customFormat="1" ht="15" customHeight="1">
      <c r="B25" s="298"/>
      <c r="C25" s="297" t="s">
        <v>621</v>
      </c>
      <c r="D25" s="297"/>
      <c r="E25" s="297"/>
      <c r="F25" s="297"/>
      <c r="G25" s="297"/>
      <c r="H25" s="297"/>
      <c r="I25" s="297"/>
      <c r="J25" s="297"/>
      <c r="K25" s="295"/>
    </row>
    <row r="26" s="1" customFormat="1" ht="15" customHeight="1">
      <c r="B26" s="298"/>
      <c r="C26" s="297" t="s">
        <v>622</v>
      </c>
      <c r="D26" s="297"/>
      <c r="E26" s="297"/>
      <c r="F26" s="297"/>
      <c r="G26" s="297"/>
      <c r="H26" s="297"/>
      <c r="I26" s="297"/>
      <c r="J26" s="297"/>
      <c r="K26" s="295"/>
    </row>
    <row r="27" s="1" customFormat="1" ht="15" customHeight="1">
      <c r="B27" s="298"/>
      <c r="C27" s="297"/>
      <c r="D27" s="297" t="s">
        <v>623</v>
      </c>
      <c r="E27" s="297"/>
      <c r="F27" s="297"/>
      <c r="G27" s="297"/>
      <c r="H27" s="297"/>
      <c r="I27" s="297"/>
      <c r="J27" s="297"/>
      <c r="K27" s="295"/>
    </row>
    <row r="28" s="1" customFormat="1" ht="15" customHeight="1">
      <c r="B28" s="298"/>
      <c r="C28" s="299"/>
      <c r="D28" s="297" t="s">
        <v>624</v>
      </c>
      <c r="E28" s="297"/>
      <c r="F28" s="297"/>
      <c r="G28" s="297"/>
      <c r="H28" s="297"/>
      <c r="I28" s="297"/>
      <c r="J28" s="297"/>
      <c r="K28" s="295"/>
    </row>
    <row r="29" s="1" customFormat="1" ht="12.75" customHeight="1">
      <c r="B29" s="298"/>
      <c r="C29" s="299"/>
      <c r="D29" s="299"/>
      <c r="E29" s="299"/>
      <c r="F29" s="299"/>
      <c r="G29" s="299"/>
      <c r="H29" s="299"/>
      <c r="I29" s="299"/>
      <c r="J29" s="299"/>
      <c r="K29" s="295"/>
    </row>
    <row r="30" s="1" customFormat="1" ht="15" customHeight="1">
      <c r="B30" s="298"/>
      <c r="C30" s="299"/>
      <c r="D30" s="297" t="s">
        <v>625</v>
      </c>
      <c r="E30" s="297"/>
      <c r="F30" s="297"/>
      <c r="G30" s="297"/>
      <c r="H30" s="297"/>
      <c r="I30" s="297"/>
      <c r="J30" s="297"/>
      <c r="K30" s="295"/>
    </row>
    <row r="31" s="1" customFormat="1" ht="15" customHeight="1">
      <c r="B31" s="298"/>
      <c r="C31" s="299"/>
      <c r="D31" s="297" t="s">
        <v>626</v>
      </c>
      <c r="E31" s="297"/>
      <c r="F31" s="297"/>
      <c r="G31" s="297"/>
      <c r="H31" s="297"/>
      <c r="I31" s="297"/>
      <c r="J31" s="297"/>
      <c r="K31" s="295"/>
    </row>
    <row r="32" s="1" customFormat="1" ht="12.75" customHeight="1">
      <c r="B32" s="298"/>
      <c r="C32" s="299"/>
      <c r="D32" s="299"/>
      <c r="E32" s="299"/>
      <c r="F32" s="299"/>
      <c r="G32" s="299"/>
      <c r="H32" s="299"/>
      <c r="I32" s="299"/>
      <c r="J32" s="299"/>
      <c r="K32" s="295"/>
    </row>
    <row r="33" s="1" customFormat="1" ht="15" customHeight="1">
      <c r="B33" s="298"/>
      <c r="C33" s="299"/>
      <c r="D33" s="297" t="s">
        <v>627</v>
      </c>
      <c r="E33" s="297"/>
      <c r="F33" s="297"/>
      <c r="G33" s="297"/>
      <c r="H33" s="297"/>
      <c r="I33" s="297"/>
      <c r="J33" s="297"/>
      <c r="K33" s="295"/>
    </row>
    <row r="34" s="1" customFormat="1" ht="15" customHeight="1">
      <c r="B34" s="298"/>
      <c r="C34" s="299"/>
      <c r="D34" s="297" t="s">
        <v>628</v>
      </c>
      <c r="E34" s="297"/>
      <c r="F34" s="297"/>
      <c r="G34" s="297"/>
      <c r="H34" s="297"/>
      <c r="I34" s="297"/>
      <c r="J34" s="297"/>
      <c r="K34" s="295"/>
    </row>
    <row r="35" s="1" customFormat="1" ht="15" customHeight="1">
      <c r="B35" s="298"/>
      <c r="C35" s="299"/>
      <c r="D35" s="297" t="s">
        <v>629</v>
      </c>
      <c r="E35" s="297"/>
      <c r="F35" s="297"/>
      <c r="G35" s="297"/>
      <c r="H35" s="297"/>
      <c r="I35" s="297"/>
      <c r="J35" s="297"/>
      <c r="K35" s="295"/>
    </row>
    <row r="36" s="1" customFormat="1" ht="15" customHeight="1">
      <c r="B36" s="298"/>
      <c r="C36" s="299"/>
      <c r="D36" s="297"/>
      <c r="E36" s="300" t="s">
        <v>108</v>
      </c>
      <c r="F36" s="297"/>
      <c r="G36" s="297" t="s">
        <v>630</v>
      </c>
      <c r="H36" s="297"/>
      <c r="I36" s="297"/>
      <c r="J36" s="297"/>
      <c r="K36" s="295"/>
    </row>
    <row r="37" s="1" customFormat="1" ht="30.75" customHeight="1">
      <c r="B37" s="298"/>
      <c r="C37" s="299"/>
      <c r="D37" s="297"/>
      <c r="E37" s="300" t="s">
        <v>631</v>
      </c>
      <c r="F37" s="297"/>
      <c r="G37" s="297" t="s">
        <v>632</v>
      </c>
      <c r="H37" s="297"/>
      <c r="I37" s="297"/>
      <c r="J37" s="297"/>
      <c r="K37" s="295"/>
    </row>
    <row r="38" s="1" customFormat="1" ht="15" customHeight="1">
      <c r="B38" s="298"/>
      <c r="C38" s="299"/>
      <c r="D38" s="297"/>
      <c r="E38" s="300" t="s">
        <v>56</v>
      </c>
      <c r="F38" s="297"/>
      <c r="G38" s="297" t="s">
        <v>633</v>
      </c>
      <c r="H38" s="297"/>
      <c r="I38" s="297"/>
      <c r="J38" s="297"/>
      <c r="K38" s="295"/>
    </row>
    <row r="39" s="1" customFormat="1" ht="15" customHeight="1">
      <c r="B39" s="298"/>
      <c r="C39" s="299"/>
      <c r="D39" s="297"/>
      <c r="E39" s="300" t="s">
        <v>57</v>
      </c>
      <c r="F39" s="297"/>
      <c r="G39" s="297" t="s">
        <v>634</v>
      </c>
      <c r="H39" s="297"/>
      <c r="I39" s="297"/>
      <c r="J39" s="297"/>
      <c r="K39" s="295"/>
    </row>
    <row r="40" s="1" customFormat="1" ht="15" customHeight="1">
      <c r="B40" s="298"/>
      <c r="C40" s="299"/>
      <c r="D40" s="297"/>
      <c r="E40" s="300" t="s">
        <v>109</v>
      </c>
      <c r="F40" s="297"/>
      <c r="G40" s="297" t="s">
        <v>635</v>
      </c>
      <c r="H40" s="297"/>
      <c r="I40" s="297"/>
      <c r="J40" s="297"/>
      <c r="K40" s="295"/>
    </row>
    <row r="41" s="1" customFormat="1" ht="15" customHeight="1">
      <c r="B41" s="298"/>
      <c r="C41" s="299"/>
      <c r="D41" s="297"/>
      <c r="E41" s="300" t="s">
        <v>110</v>
      </c>
      <c r="F41" s="297"/>
      <c r="G41" s="297" t="s">
        <v>636</v>
      </c>
      <c r="H41" s="297"/>
      <c r="I41" s="297"/>
      <c r="J41" s="297"/>
      <c r="K41" s="295"/>
    </row>
    <row r="42" s="1" customFormat="1" ht="15" customHeight="1">
      <c r="B42" s="298"/>
      <c r="C42" s="299"/>
      <c r="D42" s="297"/>
      <c r="E42" s="300" t="s">
        <v>637</v>
      </c>
      <c r="F42" s="297"/>
      <c r="G42" s="297" t="s">
        <v>638</v>
      </c>
      <c r="H42" s="297"/>
      <c r="I42" s="297"/>
      <c r="J42" s="297"/>
      <c r="K42" s="295"/>
    </row>
    <row r="43" s="1" customFormat="1" ht="15" customHeight="1">
      <c r="B43" s="298"/>
      <c r="C43" s="299"/>
      <c r="D43" s="297"/>
      <c r="E43" s="300"/>
      <c r="F43" s="297"/>
      <c r="G43" s="297" t="s">
        <v>639</v>
      </c>
      <c r="H43" s="297"/>
      <c r="I43" s="297"/>
      <c r="J43" s="297"/>
      <c r="K43" s="295"/>
    </row>
    <row r="44" s="1" customFormat="1" ht="15" customHeight="1">
      <c r="B44" s="298"/>
      <c r="C44" s="299"/>
      <c r="D44" s="297"/>
      <c r="E44" s="300" t="s">
        <v>640</v>
      </c>
      <c r="F44" s="297"/>
      <c r="G44" s="297" t="s">
        <v>641</v>
      </c>
      <c r="H44" s="297"/>
      <c r="I44" s="297"/>
      <c r="J44" s="297"/>
      <c r="K44" s="295"/>
    </row>
    <row r="45" s="1" customFormat="1" ht="15" customHeight="1">
      <c r="B45" s="298"/>
      <c r="C45" s="299"/>
      <c r="D45" s="297"/>
      <c r="E45" s="300" t="s">
        <v>112</v>
      </c>
      <c r="F45" s="297"/>
      <c r="G45" s="297" t="s">
        <v>642</v>
      </c>
      <c r="H45" s="297"/>
      <c r="I45" s="297"/>
      <c r="J45" s="297"/>
      <c r="K45" s="295"/>
    </row>
    <row r="46" s="1" customFormat="1" ht="12.75" customHeight="1">
      <c r="B46" s="298"/>
      <c r="C46" s="299"/>
      <c r="D46" s="297"/>
      <c r="E46" s="297"/>
      <c r="F46" s="297"/>
      <c r="G46" s="297"/>
      <c r="H46" s="297"/>
      <c r="I46" s="297"/>
      <c r="J46" s="297"/>
      <c r="K46" s="295"/>
    </row>
    <row r="47" s="1" customFormat="1" ht="15" customHeight="1">
      <c r="B47" s="298"/>
      <c r="C47" s="299"/>
      <c r="D47" s="297" t="s">
        <v>643</v>
      </c>
      <c r="E47" s="297"/>
      <c r="F47" s="297"/>
      <c r="G47" s="297"/>
      <c r="H47" s="297"/>
      <c r="I47" s="297"/>
      <c r="J47" s="297"/>
      <c r="K47" s="295"/>
    </row>
    <row r="48" s="1" customFormat="1" ht="15" customHeight="1">
      <c r="B48" s="298"/>
      <c r="C48" s="299"/>
      <c r="D48" s="299"/>
      <c r="E48" s="297" t="s">
        <v>644</v>
      </c>
      <c r="F48" s="297"/>
      <c r="G48" s="297"/>
      <c r="H48" s="297"/>
      <c r="I48" s="297"/>
      <c r="J48" s="297"/>
      <c r="K48" s="295"/>
    </row>
    <row r="49" s="1" customFormat="1" ht="15" customHeight="1">
      <c r="B49" s="298"/>
      <c r="C49" s="299"/>
      <c r="D49" s="299"/>
      <c r="E49" s="297" t="s">
        <v>645</v>
      </c>
      <c r="F49" s="297"/>
      <c r="G49" s="297"/>
      <c r="H49" s="297"/>
      <c r="I49" s="297"/>
      <c r="J49" s="297"/>
      <c r="K49" s="295"/>
    </row>
    <row r="50" s="1" customFormat="1" ht="15" customHeight="1">
      <c r="B50" s="298"/>
      <c r="C50" s="299"/>
      <c r="D50" s="299"/>
      <c r="E50" s="297" t="s">
        <v>646</v>
      </c>
      <c r="F50" s="297"/>
      <c r="G50" s="297"/>
      <c r="H50" s="297"/>
      <c r="I50" s="297"/>
      <c r="J50" s="297"/>
      <c r="K50" s="295"/>
    </row>
    <row r="51" s="1" customFormat="1" ht="15" customHeight="1">
      <c r="B51" s="298"/>
      <c r="C51" s="299"/>
      <c r="D51" s="297" t="s">
        <v>647</v>
      </c>
      <c r="E51" s="297"/>
      <c r="F51" s="297"/>
      <c r="G51" s="297"/>
      <c r="H51" s="297"/>
      <c r="I51" s="297"/>
      <c r="J51" s="297"/>
      <c r="K51" s="295"/>
    </row>
    <row r="52" s="1" customFormat="1" ht="25.5" customHeight="1">
      <c r="B52" s="293"/>
      <c r="C52" s="294" t="s">
        <v>648</v>
      </c>
      <c r="D52" s="294"/>
      <c r="E52" s="294"/>
      <c r="F52" s="294"/>
      <c r="G52" s="294"/>
      <c r="H52" s="294"/>
      <c r="I52" s="294"/>
      <c r="J52" s="294"/>
      <c r="K52" s="295"/>
    </row>
    <row r="53" s="1" customFormat="1" ht="5.25" customHeight="1">
      <c r="B53" s="293"/>
      <c r="C53" s="296"/>
      <c r="D53" s="296"/>
      <c r="E53" s="296"/>
      <c r="F53" s="296"/>
      <c r="G53" s="296"/>
      <c r="H53" s="296"/>
      <c r="I53" s="296"/>
      <c r="J53" s="296"/>
      <c r="K53" s="295"/>
    </row>
    <row r="54" s="1" customFormat="1" ht="15" customHeight="1">
      <c r="B54" s="293"/>
      <c r="C54" s="297" t="s">
        <v>649</v>
      </c>
      <c r="D54" s="297"/>
      <c r="E54" s="297"/>
      <c r="F54" s="297"/>
      <c r="G54" s="297"/>
      <c r="H54" s="297"/>
      <c r="I54" s="297"/>
      <c r="J54" s="297"/>
      <c r="K54" s="295"/>
    </row>
    <row r="55" s="1" customFormat="1" ht="15" customHeight="1">
      <c r="B55" s="293"/>
      <c r="C55" s="297" t="s">
        <v>650</v>
      </c>
      <c r="D55" s="297"/>
      <c r="E55" s="297"/>
      <c r="F55" s="297"/>
      <c r="G55" s="297"/>
      <c r="H55" s="297"/>
      <c r="I55" s="297"/>
      <c r="J55" s="297"/>
      <c r="K55" s="295"/>
    </row>
    <row r="56" s="1" customFormat="1" ht="12.75" customHeight="1">
      <c r="B56" s="293"/>
      <c r="C56" s="297"/>
      <c r="D56" s="297"/>
      <c r="E56" s="297"/>
      <c r="F56" s="297"/>
      <c r="G56" s="297"/>
      <c r="H56" s="297"/>
      <c r="I56" s="297"/>
      <c r="J56" s="297"/>
      <c r="K56" s="295"/>
    </row>
    <row r="57" s="1" customFormat="1" ht="15" customHeight="1">
      <c r="B57" s="293"/>
      <c r="C57" s="297" t="s">
        <v>651</v>
      </c>
      <c r="D57" s="297"/>
      <c r="E57" s="297"/>
      <c r="F57" s="297"/>
      <c r="G57" s="297"/>
      <c r="H57" s="297"/>
      <c r="I57" s="297"/>
      <c r="J57" s="297"/>
      <c r="K57" s="295"/>
    </row>
    <row r="58" s="1" customFormat="1" ht="15" customHeight="1">
      <c r="B58" s="293"/>
      <c r="C58" s="299"/>
      <c r="D58" s="297" t="s">
        <v>652</v>
      </c>
      <c r="E58" s="297"/>
      <c r="F58" s="297"/>
      <c r="G58" s="297"/>
      <c r="H58" s="297"/>
      <c r="I58" s="297"/>
      <c r="J58" s="297"/>
      <c r="K58" s="295"/>
    </row>
    <row r="59" s="1" customFormat="1" ht="15" customHeight="1">
      <c r="B59" s="293"/>
      <c r="C59" s="299"/>
      <c r="D59" s="297" t="s">
        <v>653</v>
      </c>
      <c r="E59" s="297"/>
      <c r="F59" s="297"/>
      <c r="G59" s="297"/>
      <c r="H59" s="297"/>
      <c r="I59" s="297"/>
      <c r="J59" s="297"/>
      <c r="K59" s="295"/>
    </row>
    <row r="60" s="1" customFormat="1" ht="15" customHeight="1">
      <c r="B60" s="293"/>
      <c r="C60" s="299"/>
      <c r="D60" s="297" t="s">
        <v>654</v>
      </c>
      <c r="E60" s="297"/>
      <c r="F60" s="297"/>
      <c r="G60" s="297"/>
      <c r="H60" s="297"/>
      <c r="I60" s="297"/>
      <c r="J60" s="297"/>
      <c r="K60" s="295"/>
    </row>
    <row r="61" s="1" customFormat="1" ht="15" customHeight="1">
      <c r="B61" s="293"/>
      <c r="C61" s="299"/>
      <c r="D61" s="297" t="s">
        <v>655</v>
      </c>
      <c r="E61" s="297"/>
      <c r="F61" s="297"/>
      <c r="G61" s="297"/>
      <c r="H61" s="297"/>
      <c r="I61" s="297"/>
      <c r="J61" s="297"/>
      <c r="K61" s="295"/>
    </row>
    <row r="62" s="1" customFormat="1" ht="15" customHeight="1">
      <c r="B62" s="293"/>
      <c r="C62" s="299"/>
      <c r="D62" s="302" t="s">
        <v>656</v>
      </c>
      <c r="E62" s="302"/>
      <c r="F62" s="302"/>
      <c r="G62" s="302"/>
      <c r="H62" s="302"/>
      <c r="I62" s="302"/>
      <c r="J62" s="302"/>
      <c r="K62" s="295"/>
    </row>
    <row r="63" s="1" customFormat="1" ht="15" customHeight="1">
      <c r="B63" s="293"/>
      <c r="C63" s="299"/>
      <c r="D63" s="297" t="s">
        <v>657</v>
      </c>
      <c r="E63" s="297"/>
      <c r="F63" s="297"/>
      <c r="G63" s="297"/>
      <c r="H63" s="297"/>
      <c r="I63" s="297"/>
      <c r="J63" s="297"/>
      <c r="K63" s="295"/>
    </row>
    <row r="64" s="1" customFormat="1" ht="12.75" customHeight="1">
      <c r="B64" s="293"/>
      <c r="C64" s="299"/>
      <c r="D64" s="299"/>
      <c r="E64" s="303"/>
      <c r="F64" s="299"/>
      <c r="G64" s="299"/>
      <c r="H64" s="299"/>
      <c r="I64" s="299"/>
      <c r="J64" s="299"/>
      <c r="K64" s="295"/>
    </row>
    <row r="65" s="1" customFormat="1" ht="15" customHeight="1">
      <c r="B65" s="293"/>
      <c r="C65" s="299"/>
      <c r="D65" s="297" t="s">
        <v>658</v>
      </c>
      <c r="E65" s="297"/>
      <c r="F65" s="297"/>
      <c r="G65" s="297"/>
      <c r="H65" s="297"/>
      <c r="I65" s="297"/>
      <c r="J65" s="297"/>
      <c r="K65" s="295"/>
    </row>
    <row r="66" s="1" customFormat="1" ht="15" customHeight="1">
      <c r="B66" s="293"/>
      <c r="C66" s="299"/>
      <c r="D66" s="302" t="s">
        <v>659</v>
      </c>
      <c r="E66" s="302"/>
      <c r="F66" s="302"/>
      <c r="G66" s="302"/>
      <c r="H66" s="302"/>
      <c r="I66" s="302"/>
      <c r="J66" s="302"/>
      <c r="K66" s="295"/>
    </row>
    <row r="67" s="1" customFormat="1" ht="15" customHeight="1">
      <c r="B67" s="293"/>
      <c r="C67" s="299"/>
      <c r="D67" s="297" t="s">
        <v>660</v>
      </c>
      <c r="E67" s="297"/>
      <c r="F67" s="297"/>
      <c r="G67" s="297"/>
      <c r="H67" s="297"/>
      <c r="I67" s="297"/>
      <c r="J67" s="297"/>
      <c r="K67" s="295"/>
    </row>
    <row r="68" s="1" customFormat="1" ht="15" customHeight="1">
      <c r="B68" s="293"/>
      <c r="C68" s="299"/>
      <c r="D68" s="297" t="s">
        <v>661</v>
      </c>
      <c r="E68" s="297"/>
      <c r="F68" s="297"/>
      <c r="G68" s="297"/>
      <c r="H68" s="297"/>
      <c r="I68" s="297"/>
      <c r="J68" s="297"/>
      <c r="K68" s="295"/>
    </row>
    <row r="69" s="1" customFormat="1" ht="15" customHeight="1">
      <c r="B69" s="293"/>
      <c r="C69" s="299"/>
      <c r="D69" s="297" t="s">
        <v>662</v>
      </c>
      <c r="E69" s="297"/>
      <c r="F69" s="297"/>
      <c r="G69" s="297"/>
      <c r="H69" s="297"/>
      <c r="I69" s="297"/>
      <c r="J69" s="297"/>
      <c r="K69" s="295"/>
    </row>
    <row r="70" s="1" customFormat="1" ht="15" customHeight="1">
      <c r="B70" s="293"/>
      <c r="C70" s="299"/>
      <c r="D70" s="297" t="s">
        <v>663</v>
      </c>
      <c r="E70" s="297"/>
      <c r="F70" s="297"/>
      <c r="G70" s="297"/>
      <c r="H70" s="297"/>
      <c r="I70" s="297"/>
      <c r="J70" s="297"/>
      <c r="K70" s="295"/>
    </row>
    <row r="71" s="1" customFormat="1" ht="12.75" customHeight="1">
      <c r="B71" s="304"/>
      <c r="C71" s="305"/>
      <c r="D71" s="305"/>
      <c r="E71" s="305"/>
      <c r="F71" s="305"/>
      <c r="G71" s="305"/>
      <c r="H71" s="305"/>
      <c r="I71" s="305"/>
      <c r="J71" s="305"/>
      <c r="K71" s="306"/>
    </row>
    <row r="72" s="1" customFormat="1" ht="18.75" customHeight="1">
      <c r="B72" s="307"/>
      <c r="C72" s="307"/>
      <c r="D72" s="307"/>
      <c r="E72" s="307"/>
      <c r="F72" s="307"/>
      <c r="G72" s="307"/>
      <c r="H72" s="307"/>
      <c r="I72" s="307"/>
      <c r="J72" s="307"/>
      <c r="K72" s="308"/>
    </row>
    <row r="73" s="1" customFormat="1" ht="18.75" customHeight="1">
      <c r="B73" s="308"/>
      <c r="C73" s="308"/>
      <c r="D73" s="308"/>
      <c r="E73" s="308"/>
      <c r="F73" s="308"/>
      <c r="G73" s="308"/>
      <c r="H73" s="308"/>
      <c r="I73" s="308"/>
      <c r="J73" s="308"/>
      <c r="K73" s="308"/>
    </row>
    <row r="74" s="1" customFormat="1" ht="7.5" customHeight="1">
      <c r="B74" s="309"/>
      <c r="C74" s="310"/>
      <c r="D74" s="310"/>
      <c r="E74" s="310"/>
      <c r="F74" s="310"/>
      <c r="G74" s="310"/>
      <c r="H74" s="310"/>
      <c r="I74" s="310"/>
      <c r="J74" s="310"/>
      <c r="K74" s="311"/>
    </row>
    <row r="75" s="1" customFormat="1" ht="45" customHeight="1">
      <c r="B75" s="312"/>
      <c r="C75" s="313" t="s">
        <v>664</v>
      </c>
      <c r="D75" s="313"/>
      <c r="E75" s="313"/>
      <c r="F75" s="313"/>
      <c r="G75" s="313"/>
      <c r="H75" s="313"/>
      <c r="I75" s="313"/>
      <c r="J75" s="313"/>
      <c r="K75" s="314"/>
    </row>
    <row r="76" s="1" customFormat="1" ht="17.25" customHeight="1">
      <c r="B76" s="312"/>
      <c r="C76" s="315" t="s">
        <v>665</v>
      </c>
      <c r="D76" s="315"/>
      <c r="E76" s="315"/>
      <c r="F76" s="315" t="s">
        <v>666</v>
      </c>
      <c r="G76" s="316"/>
      <c r="H76" s="315" t="s">
        <v>57</v>
      </c>
      <c r="I76" s="315" t="s">
        <v>60</v>
      </c>
      <c r="J76" s="315" t="s">
        <v>667</v>
      </c>
      <c r="K76" s="314"/>
    </row>
    <row r="77" s="1" customFormat="1" ht="17.25" customHeight="1">
      <c r="B77" s="312"/>
      <c r="C77" s="317" t="s">
        <v>668</v>
      </c>
      <c r="D77" s="317"/>
      <c r="E77" s="317"/>
      <c r="F77" s="318" t="s">
        <v>669</v>
      </c>
      <c r="G77" s="319"/>
      <c r="H77" s="317"/>
      <c r="I77" s="317"/>
      <c r="J77" s="317" t="s">
        <v>670</v>
      </c>
      <c r="K77" s="314"/>
    </row>
    <row r="78" s="1" customFormat="1" ht="5.25" customHeight="1">
      <c r="B78" s="312"/>
      <c r="C78" s="320"/>
      <c r="D78" s="320"/>
      <c r="E78" s="320"/>
      <c r="F78" s="320"/>
      <c r="G78" s="321"/>
      <c r="H78" s="320"/>
      <c r="I78" s="320"/>
      <c r="J78" s="320"/>
      <c r="K78" s="314"/>
    </row>
    <row r="79" s="1" customFormat="1" ht="15" customHeight="1">
      <c r="B79" s="312"/>
      <c r="C79" s="300" t="s">
        <v>56</v>
      </c>
      <c r="D79" s="322"/>
      <c r="E79" s="322"/>
      <c r="F79" s="323" t="s">
        <v>671</v>
      </c>
      <c r="G79" s="324"/>
      <c r="H79" s="300" t="s">
        <v>672</v>
      </c>
      <c r="I79" s="300" t="s">
        <v>673</v>
      </c>
      <c r="J79" s="300">
        <v>20</v>
      </c>
      <c r="K79" s="314"/>
    </row>
    <row r="80" s="1" customFormat="1" ht="15" customHeight="1">
      <c r="B80" s="312"/>
      <c r="C80" s="300" t="s">
        <v>674</v>
      </c>
      <c r="D80" s="300"/>
      <c r="E80" s="300"/>
      <c r="F80" s="323" t="s">
        <v>671</v>
      </c>
      <c r="G80" s="324"/>
      <c r="H80" s="300" t="s">
        <v>675</v>
      </c>
      <c r="I80" s="300" t="s">
        <v>673</v>
      </c>
      <c r="J80" s="300">
        <v>120</v>
      </c>
      <c r="K80" s="314"/>
    </row>
    <row r="81" s="1" customFormat="1" ht="15" customHeight="1">
      <c r="B81" s="325"/>
      <c r="C81" s="300" t="s">
        <v>676</v>
      </c>
      <c r="D81" s="300"/>
      <c r="E81" s="300"/>
      <c r="F81" s="323" t="s">
        <v>677</v>
      </c>
      <c r="G81" s="324"/>
      <c r="H81" s="300" t="s">
        <v>678</v>
      </c>
      <c r="I81" s="300" t="s">
        <v>673</v>
      </c>
      <c r="J81" s="300">
        <v>50</v>
      </c>
      <c r="K81" s="314"/>
    </row>
    <row r="82" s="1" customFormat="1" ht="15" customHeight="1">
      <c r="B82" s="325"/>
      <c r="C82" s="300" t="s">
        <v>679</v>
      </c>
      <c r="D82" s="300"/>
      <c r="E82" s="300"/>
      <c r="F82" s="323" t="s">
        <v>671</v>
      </c>
      <c r="G82" s="324"/>
      <c r="H82" s="300" t="s">
        <v>680</v>
      </c>
      <c r="I82" s="300" t="s">
        <v>681</v>
      </c>
      <c r="J82" s="300"/>
      <c r="K82" s="314"/>
    </row>
    <row r="83" s="1" customFormat="1" ht="15" customHeight="1">
      <c r="B83" s="325"/>
      <c r="C83" s="326" t="s">
        <v>682</v>
      </c>
      <c r="D83" s="326"/>
      <c r="E83" s="326"/>
      <c r="F83" s="327" t="s">
        <v>677</v>
      </c>
      <c r="G83" s="326"/>
      <c r="H83" s="326" t="s">
        <v>683</v>
      </c>
      <c r="I83" s="326" t="s">
        <v>673</v>
      </c>
      <c r="J83" s="326">
        <v>15</v>
      </c>
      <c r="K83" s="314"/>
    </row>
    <row r="84" s="1" customFormat="1" ht="15" customHeight="1">
      <c r="B84" s="325"/>
      <c r="C84" s="326" t="s">
        <v>684</v>
      </c>
      <c r="D84" s="326"/>
      <c r="E84" s="326"/>
      <c r="F84" s="327" t="s">
        <v>677</v>
      </c>
      <c r="G84" s="326"/>
      <c r="H84" s="326" t="s">
        <v>685</v>
      </c>
      <c r="I84" s="326" t="s">
        <v>673</v>
      </c>
      <c r="J84" s="326">
        <v>15</v>
      </c>
      <c r="K84" s="314"/>
    </row>
    <row r="85" s="1" customFormat="1" ht="15" customHeight="1">
      <c r="B85" s="325"/>
      <c r="C85" s="326" t="s">
        <v>686</v>
      </c>
      <c r="D85" s="326"/>
      <c r="E85" s="326"/>
      <c r="F85" s="327" t="s">
        <v>677</v>
      </c>
      <c r="G85" s="326"/>
      <c r="H85" s="326" t="s">
        <v>687</v>
      </c>
      <c r="I85" s="326" t="s">
        <v>673</v>
      </c>
      <c r="J85" s="326">
        <v>20</v>
      </c>
      <c r="K85" s="314"/>
    </row>
    <row r="86" s="1" customFormat="1" ht="15" customHeight="1">
      <c r="B86" s="325"/>
      <c r="C86" s="326" t="s">
        <v>688</v>
      </c>
      <c r="D86" s="326"/>
      <c r="E86" s="326"/>
      <c r="F86" s="327" t="s">
        <v>677</v>
      </c>
      <c r="G86" s="326"/>
      <c r="H86" s="326" t="s">
        <v>689</v>
      </c>
      <c r="I86" s="326" t="s">
        <v>673</v>
      </c>
      <c r="J86" s="326">
        <v>20</v>
      </c>
      <c r="K86" s="314"/>
    </row>
    <row r="87" s="1" customFormat="1" ht="15" customHeight="1">
      <c r="B87" s="325"/>
      <c r="C87" s="300" t="s">
        <v>690</v>
      </c>
      <c r="D87" s="300"/>
      <c r="E87" s="300"/>
      <c r="F87" s="323" t="s">
        <v>677</v>
      </c>
      <c r="G87" s="324"/>
      <c r="H87" s="300" t="s">
        <v>691</v>
      </c>
      <c r="I87" s="300" t="s">
        <v>673</v>
      </c>
      <c r="J87" s="300">
        <v>50</v>
      </c>
      <c r="K87" s="314"/>
    </row>
    <row r="88" s="1" customFormat="1" ht="15" customHeight="1">
      <c r="B88" s="325"/>
      <c r="C88" s="300" t="s">
        <v>692</v>
      </c>
      <c r="D88" s="300"/>
      <c r="E88" s="300"/>
      <c r="F88" s="323" t="s">
        <v>677</v>
      </c>
      <c r="G88" s="324"/>
      <c r="H88" s="300" t="s">
        <v>693</v>
      </c>
      <c r="I88" s="300" t="s">
        <v>673</v>
      </c>
      <c r="J88" s="300">
        <v>20</v>
      </c>
      <c r="K88" s="314"/>
    </row>
    <row r="89" s="1" customFormat="1" ht="15" customHeight="1">
      <c r="B89" s="325"/>
      <c r="C89" s="300" t="s">
        <v>694</v>
      </c>
      <c r="D89" s="300"/>
      <c r="E89" s="300"/>
      <c r="F89" s="323" t="s">
        <v>677</v>
      </c>
      <c r="G89" s="324"/>
      <c r="H89" s="300" t="s">
        <v>695</v>
      </c>
      <c r="I89" s="300" t="s">
        <v>673</v>
      </c>
      <c r="J89" s="300">
        <v>20</v>
      </c>
      <c r="K89" s="314"/>
    </row>
    <row r="90" s="1" customFormat="1" ht="15" customHeight="1">
      <c r="B90" s="325"/>
      <c r="C90" s="300" t="s">
        <v>696</v>
      </c>
      <c r="D90" s="300"/>
      <c r="E90" s="300"/>
      <c r="F90" s="323" t="s">
        <v>677</v>
      </c>
      <c r="G90" s="324"/>
      <c r="H90" s="300" t="s">
        <v>697</v>
      </c>
      <c r="I90" s="300" t="s">
        <v>673</v>
      </c>
      <c r="J90" s="300">
        <v>50</v>
      </c>
      <c r="K90" s="314"/>
    </row>
    <row r="91" s="1" customFormat="1" ht="15" customHeight="1">
      <c r="B91" s="325"/>
      <c r="C91" s="300" t="s">
        <v>698</v>
      </c>
      <c r="D91" s="300"/>
      <c r="E91" s="300"/>
      <c r="F91" s="323" t="s">
        <v>677</v>
      </c>
      <c r="G91" s="324"/>
      <c r="H91" s="300" t="s">
        <v>698</v>
      </c>
      <c r="I91" s="300" t="s">
        <v>673</v>
      </c>
      <c r="J91" s="300">
        <v>50</v>
      </c>
      <c r="K91" s="314"/>
    </row>
    <row r="92" s="1" customFormat="1" ht="15" customHeight="1">
      <c r="B92" s="325"/>
      <c r="C92" s="300" t="s">
        <v>699</v>
      </c>
      <c r="D92" s="300"/>
      <c r="E92" s="300"/>
      <c r="F92" s="323" t="s">
        <v>677</v>
      </c>
      <c r="G92" s="324"/>
      <c r="H92" s="300" t="s">
        <v>700</v>
      </c>
      <c r="I92" s="300" t="s">
        <v>673</v>
      </c>
      <c r="J92" s="300">
        <v>255</v>
      </c>
      <c r="K92" s="314"/>
    </row>
    <row r="93" s="1" customFormat="1" ht="15" customHeight="1">
      <c r="B93" s="325"/>
      <c r="C93" s="300" t="s">
        <v>701</v>
      </c>
      <c r="D93" s="300"/>
      <c r="E93" s="300"/>
      <c r="F93" s="323" t="s">
        <v>671</v>
      </c>
      <c r="G93" s="324"/>
      <c r="H93" s="300" t="s">
        <v>702</v>
      </c>
      <c r="I93" s="300" t="s">
        <v>703</v>
      </c>
      <c r="J93" s="300"/>
      <c r="K93" s="314"/>
    </row>
    <row r="94" s="1" customFormat="1" ht="15" customHeight="1">
      <c r="B94" s="325"/>
      <c r="C94" s="300" t="s">
        <v>704</v>
      </c>
      <c r="D94" s="300"/>
      <c r="E94" s="300"/>
      <c r="F94" s="323" t="s">
        <v>671</v>
      </c>
      <c r="G94" s="324"/>
      <c r="H94" s="300" t="s">
        <v>705</v>
      </c>
      <c r="I94" s="300" t="s">
        <v>706</v>
      </c>
      <c r="J94" s="300"/>
      <c r="K94" s="314"/>
    </row>
    <row r="95" s="1" customFormat="1" ht="15" customHeight="1">
      <c r="B95" s="325"/>
      <c r="C95" s="300" t="s">
        <v>707</v>
      </c>
      <c r="D95" s="300"/>
      <c r="E95" s="300"/>
      <c r="F95" s="323" t="s">
        <v>671</v>
      </c>
      <c r="G95" s="324"/>
      <c r="H95" s="300" t="s">
        <v>707</v>
      </c>
      <c r="I95" s="300" t="s">
        <v>706</v>
      </c>
      <c r="J95" s="300"/>
      <c r="K95" s="314"/>
    </row>
    <row r="96" s="1" customFormat="1" ht="15" customHeight="1">
      <c r="B96" s="325"/>
      <c r="C96" s="300" t="s">
        <v>41</v>
      </c>
      <c r="D96" s="300"/>
      <c r="E96" s="300"/>
      <c r="F96" s="323" t="s">
        <v>671</v>
      </c>
      <c r="G96" s="324"/>
      <c r="H96" s="300" t="s">
        <v>708</v>
      </c>
      <c r="I96" s="300" t="s">
        <v>706</v>
      </c>
      <c r="J96" s="300"/>
      <c r="K96" s="314"/>
    </row>
    <row r="97" s="1" customFormat="1" ht="15" customHeight="1">
      <c r="B97" s="325"/>
      <c r="C97" s="300" t="s">
        <v>51</v>
      </c>
      <c r="D97" s="300"/>
      <c r="E97" s="300"/>
      <c r="F97" s="323" t="s">
        <v>671</v>
      </c>
      <c r="G97" s="324"/>
      <c r="H97" s="300" t="s">
        <v>709</v>
      </c>
      <c r="I97" s="300" t="s">
        <v>706</v>
      </c>
      <c r="J97" s="300"/>
      <c r="K97" s="314"/>
    </row>
    <row r="98" s="1" customFormat="1" ht="15" customHeight="1">
      <c r="B98" s="328"/>
      <c r="C98" s="329"/>
      <c r="D98" s="329"/>
      <c r="E98" s="329"/>
      <c r="F98" s="329"/>
      <c r="G98" s="329"/>
      <c r="H98" s="329"/>
      <c r="I98" s="329"/>
      <c r="J98" s="329"/>
      <c r="K98" s="330"/>
    </row>
    <row r="99" s="1" customFormat="1" ht="18.75" customHeight="1">
      <c r="B99" s="331"/>
      <c r="C99" s="332"/>
      <c r="D99" s="332"/>
      <c r="E99" s="332"/>
      <c r="F99" s="332"/>
      <c r="G99" s="332"/>
      <c r="H99" s="332"/>
      <c r="I99" s="332"/>
      <c r="J99" s="332"/>
      <c r="K99" s="331"/>
    </row>
    <row r="100" s="1" customFormat="1" ht="18.75" customHeight="1">
      <c r="B100" s="308"/>
      <c r="C100" s="308"/>
      <c r="D100" s="308"/>
      <c r="E100" s="308"/>
      <c r="F100" s="308"/>
      <c r="G100" s="308"/>
      <c r="H100" s="308"/>
      <c r="I100" s="308"/>
      <c r="J100" s="308"/>
      <c r="K100" s="308"/>
    </row>
    <row r="101" s="1" customFormat="1" ht="7.5" customHeight="1">
      <c r="B101" s="309"/>
      <c r="C101" s="310"/>
      <c r="D101" s="310"/>
      <c r="E101" s="310"/>
      <c r="F101" s="310"/>
      <c r="G101" s="310"/>
      <c r="H101" s="310"/>
      <c r="I101" s="310"/>
      <c r="J101" s="310"/>
      <c r="K101" s="311"/>
    </row>
    <row r="102" s="1" customFormat="1" ht="45" customHeight="1">
      <c r="B102" s="312"/>
      <c r="C102" s="313" t="s">
        <v>710</v>
      </c>
      <c r="D102" s="313"/>
      <c r="E102" s="313"/>
      <c r="F102" s="313"/>
      <c r="G102" s="313"/>
      <c r="H102" s="313"/>
      <c r="I102" s="313"/>
      <c r="J102" s="313"/>
      <c r="K102" s="314"/>
    </row>
    <row r="103" s="1" customFormat="1" ht="17.25" customHeight="1">
      <c r="B103" s="312"/>
      <c r="C103" s="315" t="s">
        <v>665</v>
      </c>
      <c r="D103" s="315"/>
      <c r="E103" s="315"/>
      <c r="F103" s="315" t="s">
        <v>666</v>
      </c>
      <c r="G103" s="316"/>
      <c r="H103" s="315" t="s">
        <v>57</v>
      </c>
      <c r="I103" s="315" t="s">
        <v>60</v>
      </c>
      <c r="J103" s="315" t="s">
        <v>667</v>
      </c>
      <c r="K103" s="314"/>
    </row>
    <row r="104" s="1" customFormat="1" ht="17.25" customHeight="1">
      <c r="B104" s="312"/>
      <c r="C104" s="317" t="s">
        <v>668</v>
      </c>
      <c r="D104" s="317"/>
      <c r="E104" s="317"/>
      <c r="F104" s="318" t="s">
        <v>669</v>
      </c>
      <c r="G104" s="319"/>
      <c r="H104" s="317"/>
      <c r="I104" s="317"/>
      <c r="J104" s="317" t="s">
        <v>670</v>
      </c>
      <c r="K104" s="314"/>
    </row>
    <row r="105" s="1" customFormat="1" ht="5.25" customHeight="1">
      <c r="B105" s="312"/>
      <c r="C105" s="315"/>
      <c r="D105" s="315"/>
      <c r="E105" s="315"/>
      <c r="F105" s="315"/>
      <c r="G105" s="333"/>
      <c r="H105" s="315"/>
      <c r="I105" s="315"/>
      <c r="J105" s="315"/>
      <c r="K105" s="314"/>
    </row>
    <row r="106" s="1" customFormat="1" ht="15" customHeight="1">
      <c r="B106" s="312"/>
      <c r="C106" s="300" t="s">
        <v>56</v>
      </c>
      <c r="D106" s="322"/>
      <c r="E106" s="322"/>
      <c r="F106" s="323" t="s">
        <v>671</v>
      </c>
      <c r="G106" s="300"/>
      <c r="H106" s="300" t="s">
        <v>711</v>
      </c>
      <c r="I106" s="300" t="s">
        <v>673</v>
      </c>
      <c r="J106" s="300">
        <v>20</v>
      </c>
      <c r="K106" s="314"/>
    </row>
    <row r="107" s="1" customFormat="1" ht="15" customHeight="1">
      <c r="B107" s="312"/>
      <c r="C107" s="300" t="s">
        <v>674</v>
      </c>
      <c r="D107" s="300"/>
      <c r="E107" s="300"/>
      <c r="F107" s="323" t="s">
        <v>671</v>
      </c>
      <c r="G107" s="300"/>
      <c r="H107" s="300" t="s">
        <v>711</v>
      </c>
      <c r="I107" s="300" t="s">
        <v>673</v>
      </c>
      <c r="J107" s="300">
        <v>120</v>
      </c>
      <c r="K107" s="314"/>
    </row>
    <row r="108" s="1" customFormat="1" ht="15" customHeight="1">
      <c r="B108" s="325"/>
      <c r="C108" s="300" t="s">
        <v>676</v>
      </c>
      <c r="D108" s="300"/>
      <c r="E108" s="300"/>
      <c r="F108" s="323" t="s">
        <v>677</v>
      </c>
      <c r="G108" s="300"/>
      <c r="H108" s="300" t="s">
        <v>711</v>
      </c>
      <c r="I108" s="300" t="s">
        <v>673</v>
      </c>
      <c r="J108" s="300">
        <v>50</v>
      </c>
      <c r="K108" s="314"/>
    </row>
    <row r="109" s="1" customFormat="1" ht="15" customHeight="1">
      <c r="B109" s="325"/>
      <c r="C109" s="300" t="s">
        <v>679</v>
      </c>
      <c r="D109" s="300"/>
      <c r="E109" s="300"/>
      <c r="F109" s="323" t="s">
        <v>671</v>
      </c>
      <c r="G109" s="300"/>
      <c r="H109" s="300" t="s">
        <v>711</v>
      </c>
      <c r="I109" s="300" t="s">
        <v>681</v>
      </c>
      <c r="J109" s="300"/>
      <c r="K109" s="314"/>
    </row>
    <row r="110" s="1" customFormat="1" ht="15" customHeight="1">
      <c r="B110" s="325"/>
      <c r="C110" s="300" t="s">
        <v>690</v>
      </c>
      <c r="D110" s="300"/>
      <c r="E110" s="300"/>
      <c r="F110" s="323" t="s">
        <v>677</v>
      </c>
      <c r="G110" s="300"/>
      <c r="H110" s="300" t="s">
        <v>711</v>
      </c>
      <c r="I110" s="300" t="s">
        <v>673</v>
      </c>
      <c r="J110" s="300">
        <v>50</v>
      </c>
      <c r="K110" s="314"/>
    </row>
    <row r="111" s="1" customFormat="1" ht="15" customHeight="1">
      <c r="B111" s="325"/>
      <c r="C111" s="300" t="s">
        <v>698</v>
      </c>
      <c r="D111" s="300"/>
      <c r="E111" s="300"/>
      <c r="F111" s="323" t="s">
        <v>677</v>
      </c>
      <c r="G111" s="300"/>
      <c r="H111" s="300" t="s">
        <v>711</v>
      </c>
      <c r="I111" s="300" t="s">
        <v>673</v>
      </c>
      <c r="J111" s="300">
        <v>50</v>
      </c>
      <c r="K111" s="314"/>
    </row>
    <row r="112" s="1" customFormat="1" ht="15" customHeight="1">
      <c r="B112" s="325"/>
      <c r="C112" s="300" t="s">
        <v>696</v>
      </c>
      <c r="D112" s="300"/>
      <c r="E112" s="300"/>
      <c r="F112" s="323" t="s">
        <v>677</v>
      </c>
      <c r="G112" s="300"/>
      <c r="H112" s="300" t="s">
        <v>711</v>
      </c>
      <c r="I112" s="300" t="s">
        <v>673</v>
      </c>
      <c r="J112" s="300">
        <v>50</v>
      </c>
      <c r="K112" s="314"/>
    </row>
    <row r="113" s="1" customFormat="1" ht="15" customHeight="1">
      <c r="B113" s="325"/>
      <c r="C113" s="300" t="s">
        <v>56</v>
      </c>
      <c r="D113" s="300"/>
      <c r="E113" s="300"/>
      <c r="F113" s="323" t="s">
        <v>671</v>
      </c>
      <c r="G113" s="300"/>
      <c r="H113" s="300" t="s">
        <v>712</v>
      </c>
      <c r="I113" s="300" t="s">
        <v>673</v>
      </c>
      <c r="J113" s="300">
        <v>20</v>
      </c>
      <c r="K113" s="314"/>
    </row>
    <row r="114" s="1" customFormat="1" ht="15" customHeight="1">
      <c r="B114" s="325"/>
      <c r="C114" s="300" t="s">
        <v>713</v>
      </c>
      <c r="D114" s="300"/>
      <c r="E114" s="300"/>
      <c r="F114" s="323" t="s">
        <v>671</v>
      </c>
      <c r="G114" s="300"/>
      <c r="H114" s="300" t="s">
        <v>714</v>
      </c>
      <c r="I114" s="300" t="s">
        <v>673</v>
      </c>
      <c r="J114" s="300">
        <v>120</v>
      </c>
      <c r="K114" s="314"/>
    </row>
    <row r="115" s="1" customFormat="1" ht="15" customHeight="1">
      <c r="B115" s="325"/>
      <c r="C115" s="300" t="s">
        <v>41</v>
      </c>
      <c r="D115" s="300"/>
      <c r="E115" s="300"/>
      <c r="F115" s="323" t="s">
        <v>671</v>
      </c>
      <c r="G115" s="300"/>
      <c r="H115" s="300" t="s">
        <v>715</v>
      </c>
      <c r="I115" s="300" t="s">
        <v>706</v>
      </c>
      <c r="J115" s="300"/>
      <c r="K115" s="314"/>
    </row>
    <row r="116" s="1" customFormat="1" ht="15" customHeight="1">
      <c r="B116" s="325"/>
      <c r="C116" s="300" t="s">
        <v>51</v>
      </c>
      <c r="D116" s="300"/>
      <c r="E116" s="300"/>
      <c r="F116" s="323" t="s">
        <v>671</v>
      </c>
      <c r="G116" s="300"/>
      <c r="H116" s="300" t="s">
        <v>716</v>
      </c>
      <c r="I116" s="300" t="s">
        <v>706</v>
      </c>
      <c r="J116" s="300"/>
      <c r="K116" s="314"/>
    </row>
    <row r="117" s="1" customFormat="1" ht="15" customHeight="1">
      <c r="B117" s="325"/>
      <c r="C117" s="300" t="s">
        <v>60</v>
      </c>
      <c r="D117" s="300"/>
      <c r="E117" s="300"/>
      <c r="F117" s="323" t="s">
        <v>671</v>
      </c>
      <c r="G117" s="300"/>
      <c r="H117" s="300" t="s">
        <v>717</v>
      </c>
      <c r="I117" s="300" t="s">
        <v>718</v>
      </c>
      <c r="J117" s="300"/>
      <c r="K117" s="314"/>
    </row>
    <row r="118" s="1" customFormat="1" ht="15" customHeight="1">
      <c r="B118" s="328"/>
      <c r="C118" s="334"/>
      <c r="D118" s="334"/>
      <c r="E118" s="334"/>
      <c r="F118" s="334"/>
      <c r="G118" s="334"/>
      <c r="H118" s="334"/>
      <c r="I118" s="334"/>
      <c r="J118" s="334"/>
      <c r="K118" s="330"/>
    </row>
    <row r="119" s="1" customFormat="1" ht="18.75" customHeight="1">
      <c r="B119" s="335"/>
      <c r="C119" s="336"/>
      <c r="D119" s="336"/>
      <c r="E119" s="336"/>
      <c r="F119" s="337"/>
      <c r="G119" s="336"/>
      <c r="H119" s="336"/>
      <c r="I119" s="336"/>
      <c r="J119" s="336"/>
      <c r="K119" s="335"/>
    </row>
    <row r="120" s="1" customFormat="1" ht="18.75" customHeight="1">
      <c r="B120" s="308"/>
      <c r="C120" s="308"/>
      <c r="D120" s="308"/>
      <c r="E120" s="308"/>
      <c r="F120" s="308"/>
      <c r="G120" s="308"/>
      <c r="H120" s="308"/>
      <c r="I120" s="308"/>
      <c r="J120" s="308"/>
      <c r="K120" s="308"/>
    </row>
    <row r="121" s="1" customFormat="1" ht="7.5" customHeight="1">
      <c r="B121" s="338"/>
      <c r="C121" s="339"/>
      <c r="D121" s="339"/>
      <c r="E121" s="339"/>
      <c r="F121" s="339"/>
      <c r="G121" s="339"/>
      <c r="H121" s="339"/>
      <c r="I121" s="339"/>
      <c r="J121" s="339"/>
      <c r="K121" s="340"/>
    </row>
    <row r="122" s="1" customFormat="1" ht="45" customHeight="1">
      <c r="B122" s="341"/>
      <c r="C122" s="291" t="s">
        <v>719</v>
      </c>
      <c r="D122" s="291"/>
      <c r="E122" s="291"/>
      <c r="F122" s="291"/>
      <c r="G122" s="291"/>
      <c r="H122" s="291"/>
      <c r="I122" s="291"/>
      <c r="J122" s="291"/>
      <c r="K122" s="342"/>
    </row>
    <row r="123" s="1" customFormat="1" ht="17.25" customHeight="1">
      <c r="B123" s="343"/>
      <c r="C123" s="315" t="s">
        <v>665</v>
      </c>
      <c r="D123" s="315"/>
      <c r="E123" s="315"/>
      <c r="F123" s="315" t="s">
        <v>666</v>
      </c>
      <c r="G123" s="316"/>
      <c r="H123" s="315" t="s">
        <v>57</v>
      </c>
      <c r="I123" s="315" t="s">
        <v>60</v>
      </c>
      <c r="J123" s="315" t="s">
        <v>667</v>
      </c>
      <c r="K123" s="344"/>
    </row>
    <row r="124" s="1" customFormat="1" ht="17.25" customHeight="1">
      <c r="B124" s="343"/>
      <c r="C124" s="317" t="s">
        <v>668</v>
      </c>
      <c r="D124" s="317"/>
      <c r="E124" s="317"/>
      <c r="F124" s="318" t="s">
        <v>669</v>
      </c>
      <c r="G124" s="319"/>
      <c r="H124" s="317"/>
      <c r="I124" s="317"/>
      <c r="J124" s="317" t="s">
        <v>670</v>
      </c>
      <c r="K124" s="344"/>
    </row>
    <row r="125" s="1" customFormat="1" ht="5.25" customHeight="1">
      <c r="B125" s="345"/>
      <c r="C125" s="320"/>
      <c r="D125" s="320"/>
      <c r="E125" s="320"/>
      <c r="F125" s="320"/>
      <c r="G125" s="346"/>
      <c r="H125" s="320"/>
      <c r="I125" s="320"/>
      <c r="J125" s="320"/>
      <c r="K125" s="347"/>
    </row>
    <row r="126" s="1" customFormat="1" ht="15" customHeight="1">
      <c r="B126" s="345"/>
      <c r="C126" s="300" t="s">
        <v>674</v>
      </c>
      <c r="D126" s="322"/>
      <c r="E126" s="322"/>
      <c r="F126" s="323" t="s">
        <v>671</v>
      </c>
      <c r="G126" s="300"/>
      <c r="H126" s="300" t="s">
        <v>711</v>
      </c>
      <c r="I126" s="300" t="s">
        <v>673</v>
      </c>
      <c r="J126" s="300">
        <v>120</v>
      </c>
      <c r="K126" s="348"/>
    </row>
    <row r="127" s="1" customFormat="1" ht="15" customHeight="1">
      <c r="B127" s="345"/>
      <c r="C127" s="300" t="s">
        <v>720</v>
      </c>
      <c r="D127" s="300"/>
      <c r="E127" s="300"/>
      <c r="F127" s="323" t="s">
        <v>671</v>
      </c>
      <c r="G127" s="300"/>
      <c r="H127" s="300" t="s">
        <v>721</v>
      </c>
      <c r="I127" s="300" t="s">
        <v>673</v>
      </c>
      <c r="J127" s="300" t="s">
        <v>722</v>
      </c>
      <c r="K127" s="348"/>
    </row>
    <row r="128" s="1" customFormat="1" ht="15" customHeight="1">
      <c r="B128" s="345"/>
      <c r="C128" s="300" t="s">
        <v>619</v>
      </c>
      <c r="D128" s="300"/>
      <c r="E128" s="300"/>
      <c r="F128" s="323" t="s">
        <v>671</v>
      </c>
      <c r="G128" s="300"/>
      <c r="H128" s="300" t="s">
        <v>723</v>
      </c>
      <c r="I128" s="300" t="s">
        <v>673</v>
      </c>
      <c r="J128" s="300" t="s">
        <v>722</v>
      </c>
      <c r="K128" s="348"/>
    </row>
    <row r="129" s="1" customFormat="1" ht="15" customHeight="1">
      <c r="B129" s="345"/>
      <c r="C129" s="300" t="s">
        <v>682</v>
      </c>
      <c r="D129" s="300"/>
      <c r="E129" s="300"/>
      <c r="F129" s="323" t="s">
        <v>677</v>
      </c>
      <c r="G129" s="300"/>
      <c r="H129" s="300" t="s">
        <v>683</v>
      </c>
      <c r="I129" s="300" t="s">
        <v>673</v>
      </c>
      <c r="J129" s="300">
        <v>15</v>
      </c>
      <c r="K129" s="348"/>
    </row>
    <row r="130" s="1" customFormat="1" ht="15" customHeight="1">
      <c r="B130" s="345"/>
      <c r="C130" s="326" t="s">
        <v>684</v>
      </c>
      <c r="D130" s="326"/>
      <c r="E130" s="326"/>
      <c r="F130" s="327" t="s">
        <v>677</v>
      </c>
      <c r="G130" s="326"/>
      <c r="H130" s="326" t="s">
        <v>685</v>
      </c>
      <c r="I130" s="326" t="s">
        <v>673</v>
      </c>
      <c r="J130" s="326">
        <v>15</v>
      </c>
      <c r="K130" s="348"/>
    </row>
    <row r="131" s="1" customFormat="1" ht="15" customHeight="1">
      <c r="B131" s="345"/>
      <c r="C131" s="326" t="s">
        <v>686</v>
      </c>
      <c r="D131" s="326"/>
      <c r="E131" s="326"/>
      <c r="F131" s="327" t="s">
        <v>677</v>
      </c>
      <c r="G131" s="326"/>
      <c r="H131" s="326" t="s">
        <v>687</v>
      </c>
      <c r="I131" s="326" t="s">
        <v>673</v>
      </c>
      <c r="J131" s="326">
        <v>20</v>
      </c>
      <c r="K131" s="348"/>
    </row>
    <row r="132" s="1" customFormat="1" ht="15" customHeight="1">
      <c r="B132" s="345"/>
      <c r="C132" s="326" t="s">
        <v>688</v>
      </c>
      <c r="D132" s="326"/>
      <c r="E132" s="326"/>
      <c r="F132" s="327" t="s">
        <v>677</v>
      </c>
      <c r="G132" s="326"/>
      <c r="H132" s="326" t="s">
        <v>689</v>
      </c>
      <c r="I132" s="326" t="s">
        <v>673</v>
      </c>
      <c r="J132" s="326">
        <v>20</v>
      </c>
      <c r="K132" s="348"/>
    </row>
    <row r="133" s="1" customFormat="1" ht="15" customHeight="1">
      <c r="B133" s="345"/>
      <c r="C133" s="300" t="s">
        <v>676</v>
      </c>
      <c r="D133" s="300"/>
      <c r="E133" s="300"/>
      <c r="F133" s="323" t="s">
        <v>677</v>
      </c>
      <c r="G133" s="300"/>
      <c r="H133" s="300" t="s">
        <v>711</v>
      </c>
      <c r="I133" s="300" t="s">
        <v>673</v>
      </c>
      <c r="J133" s="300">
        <v>50</v>
      </c>
      <c r="K133" s="348"/>
    </row>
    <row r="134" s="1" customFormat="1" ht="15" customHeight="1">
      <c r="B134" s="345"/>
      <c r="C134" s="300" t="s">
        <v>690</v>
      </c>
      <c r="D134" s="300"/>
      <c r="E134" s="300"/>
      <c r="F134" s="323" t="s">
        <v>677</v>
      </c>
      <c r="G134" s="300"/>
      <c r="H134" s="300" t="s">
        <v>711</v>
      </c>
      <c r="I134" s="300" t="s">
        <v>673</v>
      </c>
      <c r="J134" s="300">
        <v>50</v>
      </c>
      <c r="K134" s="348"/>
    </row>
    <row r="135" s="1" customFormat="1" ht="15" customHeight="1">
      <c r="B135" s="345"/>
      <c r="C135" s="300" t="s">
        <v>696</v>
      </c>
      <c r="D135" s="300"/>
      <c r="E135" s="300"/>
      <c r="F135" s="323" t="s">
        <v>677</v>
      </c>
      <c r="G135" s="300"/>
      <c r="H135" s="300" t="s">
        <v>711</v>
      </c>
      <c r="I135" s="300" t="s">
        <v>673</v>
      </c>
      <c r="J135" s="300">
        <v>50</v>
      </c>
      <c r="K135" s="348"/>
    </row>
    <row r="136" s="1" customFormat="1" ht="15" customHeight="1">
      <c r="B136" s="345"/>
      <c r="C136" s="300" t="s">
        <v>698</v>
      </c>
      <c r="D136" s="300"/>
      <c r="E136" s="300"/>
      <c r="F136" s="323" t="s">
        <v>677</v>
      </c>
      <c r="G136" s="300"/>
      <c r="H136" s="300" t="s">
        <v>711</v>
      </c>
      <c r="I136" s="300" t="s">
        <v>673</v>
      </c>
      <c r="J136" s="300">
        <v>50</v>
      </c>
      <c r="K136" s="348"/>
    </row>
    <row r="137" s="1" customFormat="1" ht="15" customHeight="1">
      <c r="B137" s="345"/>
      <c r="C137" s="300" t="s">
        <v>699</v>
      </c>
      <c r="D137" s="300"/>
      <c r="E137" s="300"/>
      <c r="F137" s="323" t="s">
        <v>677</v>
      </c>
      <c r="G137" s="300"/>
      <c r="H137" s="300" t="s">
        <v>724</v>
      </c>
      <c r="I137" s="300" t="s">
        <v>673</v>
      </c>
      <c r="J137" s="300">
        <v>255</v>
      </c>
      <c r="K137" s="348"/>
    </row>
    <row r="138" s="1" customFormat="1" ht="15" customHeight="1">
      <c r="B138" s="345"/>
      <c r="C138" s="300" t="s">
        <v>701</v>
      </c>
      <c r="D138" s="300"/>
      <c r="E138" s="300"/>
      <c r="F138" s="323" t="s">
        <v>671</v>
      </c>
      <c r="G138" s="300"/>
      <c r="H138" s="300" t="s">
        <v>725</v>
      </c>
      <c r="I138" s="300" t="s">
        <v>703</v>
      </c>
      <c r="J138" s="300"/>
      <c r="K138" s="348"/>
    </row>
    <row r="139" s="1" customFormat="1" ht="15" customHeight="1">
      <c r="B139" s="345"/>
      <c r="C139" s="300" t="s">
        <v>704</v>
      </c>
      <c r="D139" s="300"/>
      <c r="E139" s="300"/>
      <c r="F139" s="323" t="s">
        <v>671</v>
      </c>
      <c r="G139" s="300"/>
      <c r="H139" s="300" t="s">
        <v>726</v>
      </c>
      <c r="I139" s="300" t="s">
        <v>706</v>
      </c>
      <c r="J139" s="300"/>
      <c r="K139" s="348"/>
    </row>
    <row r="140" s="1" customFormat="1" ht="15" customHeight="1">
      <c r="B140" s="345"/>
      <c r="C140" s="300" t="s">
        <v>707</v>
      </c>
      <c r="D140" s="300"/>
      <c r="E140" s="300"/>
      <c r="F140" s="323" t="s">
        <v>671</v>
      </c>
      <c r="G140" s="300"/>
      <c r="H140" s="300" t="s">
        <v>707</v>
      </c>
      <c r="I140" s="300" t="s">
        <v>706</v>
      </c>
      <c r="J140" s="300"/>
      <c r="K140" s="348"/>
    </row>
    <row r="141" s="1" customFormat="1" ht="15" customHeight="1">
      <c r="B141" s="345"/>
      <c r="C141" s="300" t="s">
        <v>41</v>
      </c>
      <c r="D141" s="300"/>
      <c r="E141" s="300"/>
      <c r="F141" s="323" t="s">
        <v>671</v>
      </c>
      <c r="G141" s="300"/>
      <c r="H141" s="300" t="s">
        <v>727</v>
      </c>
      <c r="I141" s="300" t="s">
        <v>706</v>
      </c>
      <c r="J141" s="300"/>
      <c r="K141" s="348"/>
    </row>
    <row r="142" s="1" customFormat="1" ht="15" customHeight="1">
      <c r="B142" s="345"/>
      <c r="C142" s="300" t="s">
        <v>728</v>
      </c>
      <c r="D142" s="300"/>
      <c r="E142" s="300"/>
      <c r="F142" s="323" t="s">
        <v>671</v>
      </c>
      <c r="G142" s="300"/>
      <c r="H142" s="300" t="s">
        <v>729</v>
      </c>
      <c r="I142" s="300" t="s">
        <v>706</v>
      </c>
      <c r="J142" s="300"/>
      <c r="K142" s="348"/>
    </row>
    <row r="143" s="1" customFormat="1" ht="15" customHeight="1">
      <c r="B143" s="349"/>
      <c r="C143" s="350"/>
      <c r="D143" s="350"/>
      <c r="E143" s="350"/>
      <c r="F143" s="350"/>
      <c r="G143" s="350"/>
      <c r="H143" s="350"/>
      <c r="I143" s="350"/>
      <c r="J143" s="350"/>
      <c r="K143" s="351"/>
    </row>
    <row r="144" s="1" customFormat="1" ht="18.75" customHeight="1">
      <c r="B144" s="336"/>
      <c r="C144" s="336"/>
      <c r="D144" s="336"/>
      <c r="E144" s="336"/>
      <c r="F144" s="337"/>
      <c r="G144" s="336"/>
      <c r="H144" s="336"/>
      <c r="I144" s="336"/>
      <c r="J144" s="336"/>
      <c r="K144" s="336"/>
    </row>
    <row r="145" s="1" customFormat="1" ht="18.75" customHeight="1">
      <c r="B145" s="308"/>
      <c r="C145" s="308"/>
      <c r="D145" s="308"/>
      <c r="E145" s="308"/>
      <c r="F145" s="308"/>
      <c r="G145" s="308"/>
      <c r="H145" s="308"/>
      <c r="I145" s="308"/>
      <c r="J145" s="308"/>
      <c r="K145" s="308"/>
    </row>
    <row r="146" s="1" customFormat="1" ht="7.5" customHeight="1">
      <c r="B146" s="309"/>
      <c r="C146" s="310"/>
      <c r="D146" s="310"/>
      <c r="E146" s="310"/>
      <c r="F146" s="310"/>
      <c r="G146" s="310"/>
      <c r="H146" s="310"/>
      <c r="I146" s="310"/>
      <c r="J146" s="310"/>
      <c r="K146" s="311"/>
    </row>
    <row r="147" s="1" customFormat="1" ht="45" customHeight="1">
      <c r="B147" s="312"/>
      <c r="C147" s="313" t="s">
        <v>730</v>
      </c>
      <c r="D147" s="313"/>
      <c r="E147" s="313"/>
      <c r="F147" s="313"/>
      <c r="G147" s="313"/>
      <c r="H147" s="313"/>
      <c r="I147" s="313"/>
      <c r="J147" s="313"/>
      <c r="K147" s="314"/>
    </row>
    <row r="148" s="1" customFormat="1" ht="17.25" customHeight="1">
      <c r="B148" s="312"/>
      <c r="C148" s="315" t="s">
        <v>665</v>
      </c>
      <c r="D148" s="315"/>
      <c r="E148" s="315"/>
      <c r="F148" s="315" t="s">
        <v>666</v>
      </c>
      <c r="G148" s="316"/>
      <c r="H148" s="315" t="s">
        <v>57</v>
      </c>
      <c r="I148" s="315" t="s">
        <v>60</v>
      </c>
      <c r="J148" s="315" t="s">
        <v>667</v>
      </c>
      <c r="K148" s="314"/>
    </row>
    <row r="149" s="1" customFormat="1" ht="17.25" customHeight="1">
      <c r="B149" s="312"/>
      <c r="C149" s="317" t="s">
        <v>668</v>
      </c>
      <c r="D149" s="317"/>
      <c r="E149" s="317"/>
      <c r="F149" s="318" t="s">
        <v>669</v>
      </c>
      <c r="G149" s="319"/>
      <c r="H149" s="317"/>
      <c r="I149" s="317"/>
      <c r="J149" s="317" t="s">
        <v>670</v>
      </c>
      <c r="K149" s="314"/>
    </row>
    <row r="150" s="1" customFormat="1" ht="5.25" customHeight="1">
      <c r="B150" s="325"/>
      <c r="C150" s="320"/>
      <c r="D150" s="320"/>
      <c r="E150" s="320"/>
      <c r="F150" s="320"/>
      <c r="G150" s="321"/>
      <c r="H150" s="320"/>
      <c r="I150" s="320"/>
      <c r="J150" s="320"/>
      <c r="K150" s="348"/>
    </row>
    <row r="151" s="1" customFormat="1" ht="15" customHeight="1">
      <c r="B151" s="325"/>
      <c r="C151" s="352" t="s">
        <v>674</v>
      </c>
      <c r="D151" s="300"/>
      <c r="E151" s="300"/>
      <c r="F151" s="353" t="s">
        <v>671</v>
      </c>
      <c r="G151" s="300"/>
      <c r="H151" s="352" t="s">
        <v>711</v>
      </c>
      <c r="I151" s="352" t="s">
        <v>673</v>
      </c>
      <c r="J151" s="352">
        <v>120</v>
      </c>
      <c r="K151" s="348"/>
    </row>
    <row r="152" s="1" customFormat="1" ht="15" customHeight="1">
      <c r="B152" s="325"/>
      <c r="C152" s="352" t="s">
        <v>720</v>
      </c>
      <c r="D152" s="300"/>
      <c r="E152" s="300"/>
      <c r="F152" s="353" t="s">
        <v>671</v>
      </c>
      <c r="G152" s="300"/>
      <c r="H152" s="352" t="s">
        <v>731</v>
      </c>
      <c r="I152" s="352" t="s">
        <v>673</v>
      </c>
      <c r="J152" s="352" t="s">
        <v>722</v>
      </c>
      <c r="K152" s="348"/>
    </row>
    <row r="153" s="1" customFormat="1" ht="15" customHeight="1">
      <c r="B153" s="325"/>
      <c r="C153" s="352" t="s">
        <v>619</v>
      </c>
      <c r="D153" s="300"/>
      <c r="E153" s="300"/>
      <c r="F153" s="353" t="s">
        <v>671</v>
      </c>
      <c r="G153" s="300"/>
      <c r="H153" s="352" t="s">
        <v>732</v>
      </c>
      <c r="I153" s="352" t="s">
        <v>673</v>
      </c>
      <c r="J153" s="352" t="s">
        <v>722</v>
      </c>
      <c r="K153" s="348"/>
    </row>
    <row r="154" s="1" customFormat="1" ht="15" customHeight="1">
      <c r="B154" s="325"/>
      <c r="C154" s="352" t="s">
        <v>676</v>
      </c>
      <c r="D154" s="300"/>
      <c r="E154" s="300"/>
      <c r="F154" s="353" t="s">
        <v>677</v>
      </c>
      <c r="G154" s="300"/>
      <c r="H154" s="352" t="s">
        <v>711</v>
      </c>
      <c r="I154" s="352" t="s">
        <v>673</v>
      </c>
      <c r="J154" s="352">
        <v>50</v>
      </c>
      <c r="K154" s="348"/>
    </row>
    <row r="155" s="1" customFormat="1" ht="15" customHeight="1">
      <c r="B155" s="325"/>
      <c r="C155" s="352" t="s">
        <v>679</v>
      </c>
      <c r="D155" s="300"/>
      <c r="E155" s="300"/>
      <c r="F155" s="353" t="s">
        <v>671</v>
      </c>
      <c r="G155" s="300"/>
      <c r="H155" s="352" t="s">
        <v>711</v>
      </c>
      <c r="I155" s="352" t="s">
        <v>681</v>
      </c>
      <c r="J155" s="352"/>
      <c r="K155" s="348"/>
    </row>
    <row r="156" s="1" customFormat="1" ht="15" customHeight="1">
      <c r="B156" s="325"/>
      <c r="C156" s="352" t="s">
        <v>690</v>
      </c>
      <c r="D156" s="300"/>
      <c r="E156" s="300"/>
      <c r="F156" s="353" t="s">
        <v>677</v>
      </c>
      <c r="G156" s="300"/>
      <c r="H156" s="352" t="s">
        <v>711</v>
      </c>
      <c r="I156" s="352" t="s">
        <v>673</v>
      </c>
      <c r="J156" s="352">
        <v>50</v>
      </c>
      <c r="K156" s="348"/>
    </row>
    <row r="157" s="1" customFormat="1" ht="15" customHeight="1">
      <c r="B157" s="325"/>
      <c r="C157" s="352" t="s">
        <v>698</v>
      </c>
      <c r="D157" s="300"/>
      <c r="E157" s="300"/>
      <c r="F157" s="353" t="s">
        <v>677</v>
      </c>
      <c r="G157" s="300"/>
      <c r="H157" s="352" t="s">
        <v>711</v>
      </c>
      <c r="I157" s="352" t="s">
        <v>673</v>
      </c>
      <c r="J157" s="352">
        <v>50</v>
      </c>
      <c r="K157" s="348"/>
    </row>
    <row r="158" s="1" customFormat="1" ht="15" customHeight="1">
      <c r="B158" s="325"/>
      <c r="C158" s="352" t="s">
        <v>696</v>
      </c>
      <c r="D158" s="300"/>
      <c r="E158" s="300"/>
      <c r="F158" s="353" t="s">
        <v>677</v>
      </c>
      <c r="G158" s="300"/>
      <c r="H158" s="352" t="s">
        <v>711</v>
      </c>
      <c r="I158" s="352" t="s">
        <v>673</v>
      </c>
      <c r="J158" s="352">
        <v>50</v>
      </c>
      <c r="K158" s="348"/>
    </row>
    <row r="159" s="1" customFormat="1" ht="15" customHeight="1">
      <c r="B159" s="325"/>
      <c r="C159" s="352" t="s">
        <v>93</v>
      </c>
      <c r="D159" s="300"/>
      <c r="E159" s="300"/>
      <c r="F159" s="353" t="s">
        <v>671</v>
      </c>
      <c r="G159" s="300"/>
      <c r="H159" s="352" t="s">
        <v>733</v>
      </c>
      <c r="I159" s="352" t="s">
        <v>673</v>
      </c>
      <c r="J159" s="352" t="s">
        <v>734</v>
      </c>
      <c r="K159" s="348"/>
    </row>
    <row r="160" s="1" customFormat="1" ht="15" customHeight="1">
      <c r="B160" s="325"/>
      <c r="C160" s="352" t="s">
        <v>735</v>
      </c>
      <c r="D160" s="300"/>
      <c r="E160" s="300"/>
      <c r="F160" s="353" t="s">
        <v>671</v>
      </c>
      <c r="G160" s="300"/>
      <c r="H160" s="352" t="s">
        <v>736</v>
      </c>
      <c r="I160" s="352" t="s">
        <v>706</v>
      </c>
      <c r="J160" s="352"/>
      <c r="K160" s="348"/>
    </row>
    <row r="161" s="1" customFormat="1" ht="15" customHeight="1">
      <c r="B161" s="354"/>
      <c r="C161" s="334"/>
      <c r="D161" s="334"/>
      <c r="E161" s="334"/>
      <c r="F161" s="334"/>
      <c r="G161" s="334"/>
      <c r="H161" s="334"/>
      <c r="I161" s="334"/>
      <c r="J161" s="334"/>
      <c r="K161" s="355"/>
    </row>
    <row r="162" s="1" customFormat="1" ht="18.75" customHeight="1">
      <c r="B162" s="336"/>
      <c r="C162" s="346"/>
      <c r="D162" s="346"/>
      <c r="E162" s="346"/>
      <c r="F162" s="356"/>
      <c r="G162" s="346"/>
      <c r="H162" s="346"/>
      <c r="I162" s="346"/>
      <c r="J162" s="346"/>
      <c r="K162" s="336"/>
    </row>
    <row r="163" s="1" customFormat="1" ht="18.75" customHeight="1">
      <c r="B163" s="308"/>
      <c r="C163" s="308"/>
      <c r="D163" s="308"/>
      <c r="E163" s="308"/>
      <c r="F163" s="308"/>
      <c r="G163" s="308"/>
      <c r="H163" s="308"/>
      <c r="I163" s="308"/>
      <c r="J163" s="308"/>
      <c r="K163" s="308"/>
    </row>
    <row r="164" s="1" customFormat="1" ht="7.5" customHeight="1">
      <c r="B164" s="287"/>
      <c r="C164" s="288"/>
      <c r="D164" s="288"/>
      <c r="E164" s="288"/>
      <c r="F164" s="288"/>
      <c r="G164" s="288"/>
      <c r="H164" s="288"/>
      <c r="I164" s="288"/>
      <c r="J164" s="288"/>
      <c r="K164" s="289"/>
    </row>
    <row r="165" s="1" customFormat="1" ht="45" customHeight="1">
      <c r="B165" s="290"/>
      <c r="C165" s="291" t="s">
        <v>737</v>
      </c>
      <c r="D165" s="291"/>
      <c r="E165" s="291"/>
      <c r="F165" s="291"/>
      <c r="G165" s="291"/>
      <c r="H165" s="291"/>
      <c r="I165" s="291"/>
      <c r="J165" s="291"/>
      <c r="K165" s="292"/>
    </row>
    <row r="166" s="1" customFormat="1" ht="17.25" customHeight="1">
      <c r="B166" s="290"/>
      <c r="C166" s="315" t="s">
        <v>665</v>
      </c>
      <c r="D166" s="315"/>
      <c r="E166" s="315"/>
      <c r="F166" s="315" t="s">
        <v>666</v>
      </c>
      <c r="G166" s="357"/>
      <c r="H166" s="358" t="s">
        <v>57</v>
      </c>
      <c r="I166" s="358" t="s">
        <v>60</v>
      </c>
      <c r="J166" s="315" t="s">
        <v>667</v>
      </c>
      <c r="K166" s="292"/>
    </row>
    <row r="167" s="1" customFormat="1" ht="17.25" customHeight="1">
      <c r="B167" s="293"/>
      <c r="C167" s="317" t="s">
        <v>668</v>
      </c>
      <c r="D167" s="317"/>
      <c r="E167" s="317"/>
      <c r="F167" s="318" t="s">
        <v>669</v>
      </c>
      <c r="G167" s="359"/>
      <c r="H167" s="360"/>
      <c r="I167" s="360"/>
      <c r="J167" s="317" t="s">
        <v>670</v>
      </c>
      <c r="K167" s="295"/>
    </row>
    <row r="168" s="1" customFormat="1" ht="5.25" customHeight="1">
      <c r="B168" s="325"/>
      <c r="C168" s="320"/>
      <c r="D168" s="320"/>
      <c r="E168" s="320"/>
      <c r="F168" s="320"/>
      <c r="G168" s="321"/>
      <c r="H168" s="320"/>
      <c r="I168" s="320"/>
      <c r="J168" s="320"/>
      <c r="K168" s="348"/>
    </row>
    <row r="169" s="1" customFormat="1" ht="15" customHeight="1">
      <c r="B169" s="325"/>
      <c r="C169" s="300" t="s">
        <v>674</v>
      </c>
      <c r="D169" s="300"/>
      <c r="E169" s="300"/>
      <c r="F169" s="323" t="s">
        <v>671</v>
      </c>
      <c r="G169" s="300"/>
      <c r="H169" s="300" t="s">
        <v>711</v>
      </c>
      <c r="I169" s="300" t="s">
        <v>673</v>
      </c>
      <c r="J169" s="300">
        <v>120</v>
      </c>
      <c r="K169" s="348"/>
    </row>
    <row r="170" s="1" customFormat="1" ht="15" customHeight="1">
      <c r="B170" s="325"/>
      <c r="C170" s="300" t="s">
        <v>720</v>
      </c>
      <c r="D170" s="300"/>
      <c r="E170" s="300"/>
      <c r="F170" s="323" t="s">
        <v>671</v>
      </c>
      <c r="G170" s="300"/>
      <c r="H170" s="300" t="s">
        <v>721</v>
      </c>
      <c r="I170" s="300" t="s">
        <v>673</v>
      </c>
      <c r="J170" s="300" t="s">
        <v>722</v>
      </c>
      <c r="K170" s="348"/>
    </row>
    <row r="171" s="1" customFormat="1" ht="15" customHeight="1">
      <c r="B171" s="325"/>
      <c r="C171" s="300" t="s">
        <v>619</v>
      </c>
      <c r="D171" s="300"/>
      <c r="E171" s="300"/>
      <c r="F171" s="323" t="s">
        <v>671</v>
      </c>
      <c r="G171" s="300"/>
      <c r="H171" s="300" t="s">
        <v>738</v>
      </c>
      <c r="I171" s="300" t="s">
        <v>673</v>
      </c>
      <c r="J171" s="300" t="s">
        <v>722</v>
      </c>
      <c r="K171" s="348"/>
    </row>
    <row r="172" s="1" customFormat="1" ht="15" customHeight="1">
      <c r="B172" s="325"/>
      <c r="C172" s="300" t="s">
        <v>676</v>
      </c>
      <c r="D172" s="300"/>
      <c r="E172" s="300"/>
      <c r="F172" s="323" t="s">
        <v>677</v>
      </c>
      <c r="G172" s="300"/>
      <c r="H172" s="300" t="s">
        <v>738</v>
      </c>
      <c r="I172" s="300" t="s">
        <v>673</v>
      </c>
      <c r="J172" s="300">
        <v>50</v>
      </c>
      <c r="K172" s="348"/>
    </row>
    <row r="173" s="1" customFormat="1" ht="15" customHeight="1">
      <c r="B173" s="325"/>
      <c r="C173" s="300" t="s">
        <v>679</v>
      </c>
      <c r="D173" s="300"/>
      <c r="E173" s="300"/>
      <c r="F173" s="323" t="s">
        <v>671</v>
      </c>
      <c r="G173" s="300"/>
      <c r="H173" s="300" t="s">
        <v>738</v>
      </c>
      <c r="I173" s="300" t="s">
        <v>681</v>
      </c>
      <c r="J173" s="300"/>
      <c r="K173" s="348"/>
    </row>
    <row r="174" s="1" customFormat="1" ht="15" customHeight="1">
      <c r="B174" s="325"/>
      <c r="C174" s="300" t="s">
        <v>690</v>
      </c>
      <c r="D174" s="300"/>
      <c r="E174" s="300"/>
      <c r="F174" s="323" t="s">
        <v>677</v>
      </c>
      <c r="G174" s="300"/>
      <c r="H174" s="300" t="s">
        <v>738</v>
      </c>
      <c r="I174" s="300" t="s">
        <v>673</v>
      </c>
      <c r="J174" s="300">
        <v>50</v>
      </c>
      <c r="K174" s="348"/>
    </row>
    <row r="175" s="1" customFormat="1" ht="15" customHeight="1">
      <c r="B175" s="325"/>
      <c r="C175" s="300" t="s">
        <v>698</v>
      </c>
      <c r="D175" s="300"/>
      <c r="E175" s="300"/>
      <c r="F175" s="323" t="s">
        <v>677</v>
      </c>
      <c r="G175" s="300"/>
      <c r="H175" s="300" t="s">
        <v>738</v>
      </c>
      <c r="I175" s="300" t="s">
        <v>673</v>
      </c>
      <c r="J175" s="300">
        <v>50</v>
      </c>
      <c r="K175" s="348"/>
    </row>
    <row r="176" s="1" customFormat="1" ht="15" customHeight="1">
      <c r="B176" s="325"/>
      <c r="C176" s="300" t="s">
        <v>696</v>
      </c>
      <c r="D176" s="300"/>
      <c r="E176" s="300"/>
      <c r="F176" s="323" t="s">
        <v>677</v>
      </c>
      <c r="G176" s="300"/>
      <c r="H176" s="300" t="s">
        <v>738</v>
      </c>
      <c r="I176" s="300" t="s">
        <v>673</v>
      </c>
      <c r="J176" s="300">
        <v>50</v>
      </c>
      <c r="K176" s="348"/>
    </row>
    <row r="177" s="1" customFormat="1" ht="15" customHeight="1">
      <c r="B177" s="325"/>
      <c r="C177" s="300" t="s">
        <v>108</v>
      </c>
      <c r="D177" s="300"/>
      <c r="E177" s="300"/>
      <c r="F177" s="323" t="s">
        <v>671</v>
      </c>
      <c r="G177" s="300"/>
      <c r="H177" s="300" t="s">
        <v>739</v>
      </c>
      <c r="I177" s="300" t="s">
        <v>740</v>
      </c>
      <c r="J177" s="300"/>
      <c r="K177" s="348"/>
    </row>
    <row r="178" s="1" customFormat="1" ht="15" customHeight="1">
      <c r="B178" s="325"/>
      <c r="C178" s="300" t="s">
        <v>60</v>
      </c>
      <c r="D178" s="300"/>
      <c r="E178" s="300"/>
      <c r="F178" s="323" t="s">
        <v>671</v>
      </c>
      <c r="G178" s="300"/>
      <c r="H178" s="300" t="s">
        <v>741</v>
      </c>
      <c r="I178" s="300" t="s">
        <v>742</v>
      </c>
      <c r="J178" s="300">
        <v>1</v>
      </c>
      <c r="K178" s="348"/>
    </row>
    <row r="179" s="1" customFormat="1" ht="15" customHeight="1">
      <c r="B179" s="325"/>
      <c r="C179" s="300" t="s">
        <v>56</v>
      </c>
      <c r="D179" s="300"/>
      <c r="E179" s="300"/>
      <c r="F179" s="323" t="s">
        <v>671</v>
      </c>
      <c r="G179" s="300"/>
      <c r="H179" s="300" t="s">
        <v>743</v>
      </c>
      <c r="I179" s="300" t="s">
        <v>673</v>
      </c>
      <c r="J179" s="300">
        <v>20</v>
      </c>
      <c r="K179" s="348"/>
    </row>
    <row r="180" s="1" customFormat="1" ht="15" customHeight="1">
      <c r="B180" s="325"/>
      <c r="C180" s="300" t="s">
        <v>57</v>
      </c>
      <c r="D180" s="300"/>
      <c r="E180" s="300"/>
      <c r="F180" s="323" t="s">
        <v>671</v>
      </c>
      <c r="G180" s="300"/>
      <c r="H180" s="300" t="s">
        <v>744</v>
      </c>
      <c r="I180" s="300" t="s">
        <v>673</v>
      </c>
      <c r="J180" s="300">
        <v>255</v>
      </c>
      <c r="K180" s="348"/>
    </row>
    <row r="181" s="1" customFormat="1" ht="15" customHeight="1">
      <c r="B181" s="325"/>
      <c r="C181" s="300" t="s">
        <v>109</v>
      </c>
      <c r="D181" s="300"/>
      <c r="E181" s="300"/>
      <c r="F181" s="323" t="s">
        <v>671</v>
      </c>
      <c r="G181" s="300"/>
      <c r="H181" s="300" t="s">
        <v>635</v>
      </c>
      <c r="I181" s="300" t="s">
        <v>673</v>
      </c>
      <c r="J181" s="300">
        <v>10</v>
      </c>
      <c r="K181" s="348"/>
    </row>
    <row r="182" s="1" customFormat="1" ht="15" customHeight="1">
      <c r="B182" s="325"/>
      <c r="C182" s="300" t="s">
        <v>110</v>
      </c>
      <c r="D182" s="300"/>
      <c r="E182" s="300"/>
      <c r="F182" s="323" t="s">
        <v>671</v>
      </c>
      <c r="G182" s="300"/>
      <c r="H182" s="300" t="s">
        <v>745</v>
      </c>
      <c r="I182" s="300" t="s">
        <v>706</v>
      </c>
      <c r="J182" s="300"/>
      <c r="K182" s="348"/>
    </row>
    <row r="183" s="1" customFormat="1" ht="15" customHeight="1">
      <c r="B183" s="325"/>
      <c r="C183" s="300" t="s">
        <v>746</v>
      </c>
      <c r="D183" s="300"/>
      <c r="E183" s="300"/>
      <c r="F183" s="323" t="s">
        <v>671</v>
      </c>
      <c r="G183" s="300"/>
      <c r="H183" s="300" t="s">
        <v>747</v>
      </c>
      <c r="I183" s="300" t="s">
        <v>706</v>
      </c>
      <c r="J183" s="300"/>
      <c r="K183" s="348"/>
    </row>
    <row r="184" s="1" customFormat="1" ht="15" customHeight="1">
      <c r="B184" s="325"/>
      <c r="C184" s="300" t="s">
        <v>735</v>
      </c>
      <c r="D184" s="300"/>
      <c r="E184" s="300"/>
      <c r="F184" s="323" t="s">
        <v>671</v>
      </c>
      <c r="G184" s="300"/>
      <c r="H184" s="300" t="s">
        <v>748</v>
      </c>
      <c r="I184" s="300" t="s">
        <v>706</v>
      </c>
      <c r="J184" s="300"/>
      <c r="K184" s="348"/>
    </row>
    <row r="185" s="1" customFormat="1" ht="15" customHeight="1">
      <c r="B185" s="325"/>
      <c r="C185" s="300" t="s">
        <v>112</v>
      </c>
      <c r="D185" s="300"/>
      <c r="E185" s="300"/>
      <c r="F185" s="323" t="s">
        <v>677</v>
      </c>
      <c r="G185" s="300"/>
      <c r="H185" s="300" t="s">
        <v>749</v>
      </c>
      <c r="I185" s="300" t="s">
        <v>673</v>
      </c>
      <c r="J185" s="300">
        <v>50</v>
      </c>
      <c r="K185" s="348"/>
    </row>
    <row r="186" s="1" customFormat="1" ht="15" customHeight="1">
      <c r="B186" s="325"/>
      <c r="C186" s="300" t="s">
        <v>750</v>
      </c>
      <c r="D186" s="300"/>
      <c r="E186" s="300"/>
      <c r="F186" s="323" t="s">
        <v>677</v>
      </c>
      <c r="G186" s="300"/>
      <c r="H186" s="300" t="s">
        <v>751</v>
      </c>
      <c r="I186" s="300" t="s">
        <v>752</v>
      </c>
      <c r="J186" s="300"/>
      <c r="K186" s="348"/>
    </row>
    <row r="187" s="1" customFormat="1" ht="15" customHeight="1">
      <c r="B187" s="325"/>
      <c r="C187" s="300" t="s">
        <v>753</v>
      </c>
      <c r="D187" s="300"/>
      <c r="E187" s="300"/>
      <c r="F187" s="323" t="s">
        <v>677</v>
      </c>
      <c r="G187" s="300"/>
      <c r="H187" s="300" t="s">
        <v>754</v>
      </c>
      <c r="I187" s="300" t="s">
        <v>752</v>
      </c>
      <c r="J187" s="300"/>
      <c r="K187" s="348"/>
    </row>
    <row r="188" s="1" customFormat="1" ht="15" customHeight="1">
      <c r="B188" s="325"/>
      <c r="C188" s="300" t="s">
        <v>755</v>
      </c>
      <c r="D188" s="300"/>
      <c r="E188" s="300"/>
      <c r="F188" s="323" t="s">
        <v>677</v>
      </c>
      <c r="G188" s="300"/>
      <c r="H188" s="300" t="s">
        <v>756</v>
      </c>
      <c r="I188" s="300" t="s">
        <v>752</v>
      </c>
      <c r="J188" s="300"/>
      <c r="K188" s="348"/>
    </row>
    <row r="189" s="1" customFormat="1" ht="15" customHeight="1">
      <c r="B189" s="325"/>
      <c r="C189" s="361" t="s">
        <v>757</v>
      </c>
      <c r="D189" s="300"/>
      <c r="E189" s="300"/>
      <c r="F189" s="323" t="s">
        <v>677</v>
      </c>
      <c r="G189" s="300"/>
      <c r="H189" s="300" t="s">
        <v>758</v>
      </c>
      <c r="I189" s="300" t="s">
        <v>759</v>
      </c>
      <c r="J189" s="362" t="s">
        <v>760</v>
      </c>
      <c r="K189" s="348"/>
    </row>
    <row r="190" s="1" customFormat="1" ht="15" customHeight="1">
      <c r="B190" s="325"/>
      <c r="C190" s="361" t="s">
        <v>45</v>
      </c>
      <c r="D190" s="300"/>
      <c r="E190" s="300"/>
      <c r="F190" s="323" t="s">
        <v>671</v>
      </c>
      <c r="G190" s="300"/>
      <c r="H190" s="297" t="s">
        <v>761</v>
      </c>
      <c r="I190" s="300" t="s">
        <v>762</v>
      </c>
      <c r="J190" s="300"/>
      <c r="K190" s="348"/>
    </row>
    <row r="191" s="1" customFormat="1" ht="15" customHeight="1">
      <c r="B191" s="325"/>
      <c r="C191" s="361" t="s">
        <v>763</v>
      </c>
      <c r="D191" s="300"/>
      <c r="E191" s="300"/>
      <c r="F191" s="323" t="s">
        <v>671</v>
      </c>
      <c r="G191" s="300"/>
      <c r="H191" s="300" t="s">
        <v>764</v>
      </c>
      <c r="I191" s="300" t="s">
        <v>706</v>
      </c>
      <c r="J191" s="300"/>
      <c r="K191" s="348"/>
    </row>
    <row r="192" s="1" customFormat="1" ht="15" customHeight="1">
      <c r="B192" s="325"/>
      <c r="C192" s="361" t="s">
        <v>765</v>
      </c>
      <c r="D192" s="300"/>
      <c r="E192" s="300"/>
      <c r="F192" s="323" t="s">
        <v>671</v>
      </c>
      <c r="G192" s="300"/>
      <c r="H192" s="300" t="s">
        <v>766</v>
      </c>
      <c r="I192" s="300" t="s">
        <v>706</v>
      </c>
      <c r="J192" s="300"/>
      <c r="K192" s="348"/>
    </row>
    <row r="193" s="1" customFormat="1" ht="15" customHeight="1">
      <c r="B193" s="325"/>
      <c r="C193" s="361" t="s">
        <v>767</v>
      </c>
      <c r="D193" s="300"/>
      <c r="E193" s="300"/>
      <c r="F193" s="323" t="s">
        <v>677</v>
      </c>
      <c r="G193" s="300"/>
      <c r="H193" s="300" t="s">
        <v>768</v>
      </c>
      <c r="I193" s="300" t="s">
        <v>706</v>
      </c>
      <c r="J193" s="300"/>
      <c r="K193" s="348"/>
    </row>
    <row r="194" s="1" customFormat="1" ht="15" customHeight="1">
      <c r="B194" s="354"/>
      <c r="C194" s="363"/>
      <c r="D194" s="334"/>
      <c r="E194" s="334"/>
      <c r="F194" s="334"/>
      <c r="G194" s="334"/>
      <c r="H194" s="334"/>
      <c r="I194" s="334"/>
      <c r="J194" s="334"/>
      <c r="K194" s="355"/>
    </row>
    <row r="195" s="1" customFormat="1" ht="18.75" customHeight="1">
      <c r="B195" s="336"/>
      <c r="C195" s="346"/>
      <c r="D195" s="346"/>
      <c r="E195" s="346"/>
      <c r="F195" s="356"/>
      <c r="G195" s="346"/>
      <c r="H195" s="346"/>
      <c r="I195" s="346"/>
      <c r="J195" s="346"/>
      <c r="K195" s="336"/>
    </row>
    <row r="196" s="1" customFormat="1" ht="18.75" customHeight="1">
      <c r="B196" s="336"/>
      <c r="C196" s="346"/>
      <c r="D196" s="346"/>
      <c r="E196" s="346"/>
      <c r="F196" s="356"/>
      <c r="G196" s="346"/>
      <c r="H196" s="346"/>
      <c r="I196" s="346"/>
      <c r="J196" s="346"/>
      <c r="K196" s="336"/>
    </row>
    <row r="197" s="1" customFormat="1" ht="18.75" customHeight="1">
      <c r="B197" s="308"/>
      <c r="C197" s="308"/>
      <c r="D197" s="308"/>
      <c r="E197" s="308"/>
      <c r="F197" s="308"/>
      <c r="G197" s="308"/>
      <c r="H197" s="308"/>
      <c r="I197" s="308"/>
      <c r="J197" s="308"/>
      <c r="K197" s="308"/>
    </row>
    <row r="198" s="1" customFormat="1" ht="13.5">
      <c r="B198" s="287"/>
      <c r="C198" s="288"/>
      <c r="D198" s="288"/>
      <c r="E198" s="288"/>
      <c r="F198" s="288"/>
      <c r="G198" s="288"/>
      <c r="H198" s="288"/>
      <c r="I198" s="288"/>
      <c r="J198" s="288"/>
      <c r="K198" s="289"/>
    </row>
    <row r="199" s="1" customFormat="1" ht="21">
      <c r="B199" s="290"/>
      <c r="C199" s="291" t="s">
        <v>769</v>
      </c>
      <c r="D199" s="291"/>
      <c r="E199" s="291"/>
      <c r="F199" s="291"/>
      <c r="G199" s="291"/>
      <c r="H199" s="291"/>
      <c r="I199" s="291"/>
      <c r="J199" s="291"/>
      <c r="K199" s="292"/>
    </row>
    <row r="200" s="1" customFormat="1" ht="25.5" customHeight="1">
      <c r="B200" s="290"/>
      <c r="C200" s="364" t="s">
        <v>770</v>
      </c>
      <c r="D200" s="364"/>
      <c r="E200" s="364"/>
      <c r="F200" s="364" t="s">
        <v>771</v>
      </c>
      <c r="G200" s="365"/>
      <c r="H200" s="364" t="s">
        <v>772</v>
      </c>
      <c r="I200" s="364"/>
      <c r="J200" s="364"/>
      <c r="K200" s="292"/>
    </row>
    <row r="201" s="1" customFormat="1" ht="5.25" customHeight="1">
      <c r="B201" s="325"/>
      <c r="C201" s="320"/>
      <c r="D201" s="320"/>
      <c r="E201" s="320"/>
      <c r="F201" s="320"/>
      <c r="G201" s="346"/>
      <c r="H201" s="320"/>
      <c r="I201" s="320"/>
      <c r="J201" s="320"/>
      <c r="K201" s="348"/>
    </row>
    <row r="202" s="1" customFormat="1" ht="15" customHeight="1">
      <c r="B202" s="325"/>
      <c r="C202" s="300" t="s">
        <v>762</v>
      </c>
      <c r="D202" s="300"/>
      <c r="E202" s="300"/>
      <c r="F202" s="323" t="s">
        <v>46</v>
      </c>
      <c r="G202" s="300"/>
      <c r="H202" s="300" t="s">
        <v>773</v>
      </c>
      <c r="I202" s="300"/>
      <c r="J202" s="300"/>
      <c r="K202" s="348"/>
    </row>
    <row r="203" s="1" customFormat="1" ht="15" customHeight="1">
      <c r="B203" s="325"/>
      <c r="C203" s="300"/>
      <c r="D203" s="300"/>
      <c r="E203" s="300"/>
      <c r="F203" s="323" t="s">
        <v>47</v>
      </c>
      <c r="G203" s="300"/>
      <c r="H203" s="300" t="s">
        <v>774</v>
      </c>
      <c r="I203" s="300"/>
      <c r="J203" s="300"/>
      <c r="K203" s="348"/>
    </row>
    <row r="204" s="1" customFormat="1" ht="15" customHeight="1">
      <c r="B204" s="325"/>
      <c r="C204" s="300"/>
      <c r="D204" s="300"/>
      <c r="E204" s="300"/>
      <c r="F204" s="323" t="s">
        <v>50</v>
      </c>
      <c r="G204" s="300"/>
      <c r="H204" s="300" t="s">
        <v>775</v>
      </c>
      <c r="I204" s="300"/>
      <c r="J204" s="300"/>
      <c r="K204" s="348"/>
    </row>
    <row r="205" s="1" customFormat="1" ht="15" customHeight="1">
      <c r="B205" s="325"/>
      <c r="C205" s="300"/>
      <c r="D205" s="300"/>
      <c r="E205" s="300"/>
      <c r="F205" s="323" t="s">
        <v>48</v>
      </c>
      <c r="G205" s="300"/>
      <c r="H205" s="300" t="s">
        <v>776</v>
      </c>
      <c r="I205" s="300"/>
      <c r="J205" s="300"/>
      <c r="K205" s="348"/>
    </row>
    <row r="206" s="1" customFormat="1" ht="15" customHeight="1">
      <c r="B206" s="325"/>
      <c r="C206" s="300"/>
      <c r="D206" s="300"/>
      <c r="E206" s="300"/>
      <c r="F206" s="323" t="s">
        <v>49</v>
      </c>
      <c r="G206" s="300"/>
      <c r="H206" s="300" t="s">
        <v>777</v>
      </c>
      <c r="I206" s="300"/>
      <c r="J206" s="300"/>
      <c r="K206" s="348"/>
    </row>
    <row r="207" s="1" customFormat="1" ht="15" customHeight="1">
      <c r="B207" s="325"/>
      <c r="C207" s="300"/>
      <c r="D207" s="300"/>
      <c r="E207" s="300"/>
      <c r="F207" s="323"/>
      <c r="G207" s="300"/>
      <c r="H207" s="300"/>
      <c r="I207" s="300"/>
      <c r="J207" s="300"/>
      <c r="K207" s="348"/>
    </row>
    <row r="208" s="1" customFormat="1" ht="15" customHeight="1">
      <c r="B208" s="325"/>
      <c r="C208" s="300" t="s">
        <v>718</v>
      </c>
      <c r="D208" s="300"/>
      <c r="E208" s="300"/>
      <c r="F208" s="323" t="s">
        <v>82</v>
      </c>
      <c r="G208" s="300"/>
      <c r="H208" s="300" t="s">
        <v>778</v>
      </c>
      <c r="I208" s="300"/>
      <c r="J208" s="300"/>
      <c r="K208" s="348"/>
    </row>
    <row r="209" s="1" customFormat="1" ht="15" customHeight="1">
      <c r="B209" s="325"/>
      <c r="C209" s="300"/>
      <c r="D209" s="300"/>
      <c r="E209" s="300"/>
      <c r="F209" s="323" t="s">
        <v>613</v>
      </c>
      <c r="G209" s="300"/>
      <c r="H209" s="300" t="s">
        <v>614</v>
      </c>
      <c r="I209" s="300"/>
      <c r="J209" s="300"/>
      <c r="K209" s="348"/>
    </row>
    <row r="210" s="1" customFormat="1" ht="15" customHeight="1">
      <c r="B210" s="325"/>
      <c r="C210" s="300"/>
      <c r="D210" s="300"/>
      <c r="E210" s="300"/>
      <c r="F210" s="323" t="s">
        <v>611</v>
      </c>
      <c r="G210" s="300"/>
      <c r="H210" s="300" t="s">
        <v>779</v>
      </c>
      <c r="I210" s="300"/>
      <c r="J210" s="300"/>
      <c r="K210" s="348"/>
    </row>
    <row r="211" s="1" customFormat="1" ht="15" customHeight="1">
      <c r="B211" s="366"/>
      <c r="C211" s="300"/>
      <c r="D211" s="300"/>
      <c r="E211" s="300"/>
      <c r="F211" s="323" t="s">
        <v>615</v>
      </c>
      <c r="G211" s="361"/>
      <c r="H211" s="352" t="s">
        <v>616</v>
      </c>
      <c r="I211" s="352"/>
      <c r="J211" s="352"/>
      <c r="K211" s="367"/>
    </row>
    <row r="212" s="1" customFormat="1" ht="15" customHeight="1">
      <c r="B212" s="366"/>
      <c r="C212" s="300"/>
      <c r="D212" s="300"/>
      <c r="E212" s="300"/>
      <c r="F212" s="323" t="s">
        <v>617</v>
      </c>
      <c r="G212" s="361"/>
      <c r="H212" s="352" t="s">
        <v>780</v>
      </c>
      <c r="I212" s="352"/>
      <c r="J212" s="352"/>
      <c r="K212" s="367"/>
    </row>
    <row r="213" s="1" customFormat="1" ht="15" customHeight="1">
      <c r="B213" s="366"/>
      <c r="C213" s="300"/>
      <c r="D213" s="300"/>
      <c r="E213" s="300"/>
      <c r="F213" s="323"/>
      <c r="G213" s="361"/>
      <c r="H213" s="352"/>
      <c r="I213" s="352"/>
      <c r="J213" s="352"/>
      <c r="K213" s="367"/>
    </row>
    <row r="214" s="1" customFormat="1" ht="15" customHeight="1">
      <c r="B214" s="366"/>
      <c r="C214" s="300" t="s">
        <v>742</v>
      </c>
      <c r="D214" s="300"/>
      <c r="E214" s="300"/>
      <c r="F214" s="323">
        <v>1</v>
      </c>
      <c r="G214" s="361"/>
      <c r="H214" s="352" t="s">
        <v>781</v>
      </c>
      <c r="I214" s="352"/>
      <c r="J214" s="352"/>
      <c r="K214" s="367"/>
    </row>
    <row r="215" s="1" customFormat="1" ht="15" customHeight="1">
      <c r="B215" s="366"/>
      <c r="C215" s="300"/>
      <c r="D215" s="300"/>
      <c r="E215" s="300"/>
      <c r="F215" s="323">
        <v>2</v>
      </c>
      <c r="G215" s="361"/>
      <c r="H215" s="352" t="s">
        <v>782</v>
      </c>
      <c r="I215" s="352"/>
      <c r="J215" s="352"/>
      <c r="K215" s="367"/>
    </row>
    <row r="216" s="1" customFormat="1" ht="15" customHeight="1">
      <c r="B216" s="366"/>
      <c r="C216" s="300"/>
      <c r="D216" s="300"/>
      <c r="E216" s="300"/>
      <c r="F216" s="323">
        <v>3</v>
      </c>
      <c r="G216" s="361"/>
      <c r="H216" s="352" t="s">
        <v>783</v>
      </c>
      <c r="I216" s="352"/>
      <c r="J216" s="352"/>
      <c r="K216" s="367"/>
    </row>
    <row r="217" s="1" customFormat="1" ht="15" customHeight="1">
      <c r="B217" s="366"/>
      <c r="C217" s="300"/>
      <c r="D217" s="300"/>
      <c r="E217" s="300"/>
      <c r="F217" s="323">
        <v>4</v>
      </c>
      <c r="G217" s="361"/>
      <c r="H217" s="352" t="s">
        <v>784</v>
      </c>
      <c r="I217" s="352"/>
      <c r="J217" s="352"/>
      <c r="K217" s="367"/>
    </row>
    <row r="218" s="1" customFormat="1" ht="12.75" customHeight="1">
      <c r="B218" s="368"/>
      <c r="C218" s="369"/>
      <c r="D218" s="369"/>
      <c r="E218" s="369"/>
      <c r="F218" s="369"/>
      <c r="G218" s="369"/>
      <c r="H218" s="369"/>
      <c r="I218" s="369"/>
      <c r="J218" s="369"/>
      <c r="K218" s="370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Lukáš Třasák</dc:creator>
  <cp:lastModifiedBy>Lukáš Třasák</cp:lastModifiedBy>
  <dcterms:created xsi:type="dcterms:W3CDTF">2022-01-10T14:47:04Z</dcterms:created>
  <dcterms:modified xsi:type="dcterms:W3CDTF">2022-01-10T14:47:12Z</dcterms:modified>
</cp:coreProperties>
</file>