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\\fs\users\HOME\enovotna\Documents\NOVOTNÁ\EFOS 2020\"/>
    </mc:Choice>
  </mc:AlternateContent>
  <xr:revisionPtr revIDLastSave="0" documentId="8_{458744FA-BB6A-4452-B08B-3188B5830820}" xr6:coauthVersionLast="45" xr6:coauthVersionMax="45" xr10:uidLastSave="{00000000-0000-0000-0000-000000000000}"/>
  <bookViews>
    <workbookView xWindow="28680" yWindow="690" windowWidth="19440" windowHeight="15600" xr2:uid="{00000000-000D-0000-FFFF-FFFF00000000}"/>
  </bookViews>
  <sheets>
    <sheet name="2_Rozpocet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8" i="1" l="1"/>
  <c r="F37" i="1"/>
  <c r="H36" i="1"/>
  <c r="F35" i="1"/>
  <c r="H32" i="1"/>
  <c r="H31" i="1"/>
  <c r="C30" i="1"/>
  <c r="H30" i="1" s="1"/>
  <c r="H29" i="1"/>
  <c r="F28" i="1"/>
  <c r="H27" i="1"/>
  <c r="H26" i="1"/>
  <c r="H25" i="1"/>
  <c r="H24" i="1"/>
  <c r="H23" i="1"/>
  <c r="H22" i="1"/>
  <c r="H21" i="1"/>
  <c r="G20" i="1"/>
  <c r="G42" i="1" s="1"/>
  <c r="F51" i="1" s="1"/>
  <c r="G19" i="1"/>
  <c r="F17" i="1"/>
  <c r="C16" i="1"/>
  <c r="F16" i="1" s="1"/>
  <c r="F15" i="1"/>
  <c r="F14" i="1"/>
  <c r="F13" i="1"/>
  <c r="F12" i="1"/>
  <c r="F11" i="1"/>
  <c r="F10" i="1"/>
  <c r="F9" i="1"/>
  <c r="F8" i="1"/>
  <c r="F7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F6" i="1"/>
  <c r="G51" i="1" l="1"/>
  <c r="H51" i="1" s="1"/>
  <c r="C18" i="1"/>
  <c r="F18" i="1" s="1"/>
  <c r="C33" i="1"/>
  <c r="C34" i="1" l="1"/>
  <c r="F34" i="1" s="1"/>
  <c r="F33" i="1"/>
  <c r="F42" i="1" s="1"/>
  <c r="E39" i="1"/>
  <c r="H39" i="1" s="1"/>
  <c r="E40" i="1"/>
  <c r="H40" i="1" s="1"/>
  <c r="H42" i="1" l="1"/>
  <c r="F47" i="1" s="1"/>
  <c r="F46" i="1"/>
  <c r="C42" i="1"/>
  <c r="F45" i="1" s="1"/>
  <c r="F50" i="1"/>
  <c r="G50" i="1" l="1"/>
  <c r="H50" i="1" s="1"/>
  <c r="G45" i="1"/>
  <c r="H45" i="1" s="1"/>
  <c r="G46" i="1"/>
  <c r="H46" i="1" s="1"/>
  <c r="F49" i="1"/>
  <c r="D46" i="1"/>
  <c r="D47" i="1" s="1"/>
  <c r="G47" i="1"/>
  <c r="H47" i="1" s="1"/>
  <c r="G49" i="1" l="1"/>
  <c r="H49" i="1" s="1"/>
  <c r="D50" i="1"/>
  <c r="D51" i="1" s="1"/>
</calcChain>
</file>

<file path=xl/sharedStrings.xml><?xml version="1.0" encoding="utf-8"?>
<sst xmlns="http://schemas.openxmlformats.org/spreadsheetml/2006/main" count="112" uniqueCount="65">
  <si>
    <t>Název zakázky:</t>
  </si>
  <si>
    <t>č.</t>
  </si>
  <si>
    <t>Účastník vyplní pouze žlutě podbarvená pole !!</t>
  </si>
  <si>
    <t>Počet</t>
  </si>
  <si>
    <t>MJ</t>
  </si>
  <si>
    <t>Výdaje v Kč bez DPH</t>
  </si>
  <si>
    <t>Kč/MJ</t>
  </si>
  <si>
    <t>Způsobilé</t>
  </si>
  <si>
    <t>Nezpůsobilé</t>
  </si>
  <si>
    <t>Položka</t>
  </si>
  <si>
    <t>osvětlovací soustava</t>
  </si>
  <si>
    <t>řídící systém</t>
  </si>
  <si>
    <t>Svítidlo dle konfigurace 1</t>
  </si>
  <si>
    <t>ks</t>
  </si>
  <si>
    <t>Svítidlo dle konfigurace 2</t>
  </si>
  <si>
    <t>Svítidlo dle konfigurace 3</t>
  </si>
  <si>
    <t>Svítidlo dle konfigurace 4</t>
  </si>
  <si>
    <t>Svítidlo dle konfigurace 5</t>
  </si>
  <si>
    <t>Svítidlo dle konfigurace 6</t>
  </si>
  <si>
    <t>Svítidlo dle konfigurace 7</t>
  </si>
  <si>
    <t>Svítidlo dle konfigurace 8</t>
  </si>
  <si>
    <t>Svítidlo dle konfigurace 9</t>
  </si>
  <si>
    <t>Svítidlo dle konfigurace 10</t>
  </si>
  <si>
    <t>Popl. za recykl. svítidla</t>
  </si>
  <si>
    <t>Demont. sv. vč.eko.likv.</t>
  </si>
  <si>
    <t>Mont. sv. vč. zapoj.</t>
  </si>
  <si>
    <t>Optimalizace RVO (+ doplnění čítače provoz. hod. vč. Adm.)</t>
  </si>
  <si>
    <t>kmpl</t>
  </si>
  <si>
    <t>Komplet skříň a výzbroj vč. práce a oživení</t>
  </si>
  <si>
    <t>Dvojvýložník 1,5m vč. přísl.</t>
  </si>
  <si>
    <t>Výložník 250mm vč. přísl.</t>
  </si>
  <si>
    <t>Výložník 500mm vč. přísl.</t>
  </si>
  <si>
    <t>Výložník 1500mm vč. přísl.</t>
  </si>
  <si>
    <t xml:space="preserve">Dodávka Sloup 6m kon.elast.přír.svork.patka,uz.soust, přip. </t>
  </si>
  <si>
    <t xml:space="preserve">Dodávka Sloup 7m kon.elast.přír.svork.patka,uz.soust, přip. </t>
  </si>
  <si>
    <t>Usazení sloupu (Kab.svork. zap.a zem.práce</t>
  </si>
  <si>
    <t>Kabel CYKY 3x1,5mm2 vč.montáže</t>
  </si>
  <si>
    <t>m</t>
  </si>
  <si>
    <t xml:space="preserve">Ost.konstr.materiál </t>
  </si>
  <si>
    <t>Montáž výložníků či nástavců</t>
  </si>
  <si>
    <t>Demontáž stávajících výložníků</t>
  </si>
  <si>
    <t>Demontáž stávajících sloupů vč. likvidace a odvozu suti</t>
  </si>
  <si>
    <t>Plošina</t>
  </si>
  <si>
    <t>hod</t>
  </si>
  <si>
    <t xml:space="preserve">Technický dozor </t>
  </si>
  <si>
    <t>Zpracování revizní zprávy</t>
  </si>
  <si>
    <t>Proj. Dok. skutečného provedení</t>
  </si>
  <si>
    <t>Měření osvětlení autoriz.osobou, protokol</t>
  </si>
  <si>
    <t>Aktualizace pasportu</t>
  </si>
  <si>
    <t>Zařízení staveniště a dopravní značení (5,48% z ceny práce)</t>
  </si>
  <si>
    <t>Provozní vlivy (5% z ceny práce)</t>
  </si>
  <si>
    <t>Celkem</t>
  </si>
  <si>
    <t>Rekapitulace</t>
  </si>
  <si>
    <t>podíl</t>
  </si>
  <si>
    <t>bez DPH</t>
  </si>
  <si>
    <t>DPH (21%)</t>
  </si>
  <si>
    <t>s DPH</t>
  </si>
  <si>
    <t>Celkové výdaje</t>
  </si>
  <si>
    <t>tis. Kč</t>
  </si>
  <si>
    <t>z toho způsobilé výdaje</t>
  </si>
  <si>
    <t>z toho nezpůsobilé výdaje</t>
  </si>
  <si>
    <t>Způsobilé výdaje</t>
  </si>
  <si>
    <t>z toho výdaje na osvětlovací soustavu</t>
  </si>
  <si>
    <t>z toho výdaje na řídící systém</t>
  </si>
  <si>
    <t>VO Kostelec nad Orlicí - EFEKT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</si>
</sst>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rgb="FFDDDDDD"/>
      </patternFill>
    </fill>
    <fill>
      <patternFill patternType="solid">
        <fgColor rgb="FFFFFF00"/>
        <bgColor rgb="FFDDDDDD"/>
      </patternFill>
    </fill>
    <fill>
      <patternFill patternType="solid">
        <fgColor theme="0" tint="-0.14999847407452621"/>
        <bgColor rgb="FFDDDDDD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0">
    <xf numFmtId="0" fontId="0" fillId="0" borderId="0" xfId="0"/>
    <xf numFmtId="0" fontId="3" fillId="5" borderId="3" xfId="0" applyFont="1" applyFill="1" applyBorder="1" applyAlignment="1">
      <alignment wrapText="1"/>
    </xf>
    <xf numFmtId="0" fontId="3" fillId="3" borderId="3" xfId="0" applyFont="1" applyFill="1" applyBorder="1" applyAlignment="1">
      <alignment vertical="center" wrapText="1"/>
    </xf>
    <xf numFmtId="0" fontId="0" fillId="0" borderId="3" xfId="0" applyBorder="1"/>
    <xf numFmtId="4" fontId="0" fillId="0" borderId="3" xfId="0" applyNumberFormat="1" applyBorder="1"/>
    <xf numFmtId="0" fontId="0" fillId="0" borderId="3" xfId="0" applyFill="1" applyBorder="1"/>
    <xf numFmtId="4" fontId="0" fillId="0" borderId="3" xfId="0" applyNumberFormat="1" applyFill="1" applyBorder="1"/>
    <xf numFmtId="0" fontId="0" fillId="0" borderId="0" xfId="0" applyBorder="1"/>
    <xf numFmtId="0" fontId="3" fillId="0" borderId="3" xfId="0" applyFont="1" applyBorder="1"/>
    <xf numFmtId="4" fontId="4" fillId="0" borderId="3" xfId="0" applyNumberFormat="1" applyFont="1" applyBorder="1"/>
    <xf numFmtId="0" fontId="0" fillId="0" borderId="8" xfId="0" applyBorder="1"/>
    <xf numFmtId="0" fontId="0" fillId="0" borderId="9" xfId="0" applyBorder="1"/>
    <xf numFmtId="0" fontId="5" fillId="3" borderId="3" xfId="0" applyFont="1" applyFill="1" applyBorder="1"/>
    <xf numFmtId="0" fontId="5" fillId="0" borderId="0" xfId="0" applyFont="1"/>
    <xf numFmtId="0" fontId="5" fillId="0" borderId="3" xfId="0" applyFont="1" applyBorder="1"/>
    <xf numFmtId="164" fontId="5" fillId="0" borderId="3" xfId="0" applyNumberFormat="1" applyFont="1" applyBorder="1"/>
    <xf numFmtId="165" fontId="5" fillId="0" borderId="3" xfId="1" applyNumberFormat="1" applyFont="1" applyBorder="1" applyAlignment="1" applyProtection="1"/>
    <xf numFmtId="0" fontId="5" fillId="0" borderId="0" xfId="0" applyFont="1" applyBorder="1"/>
    <xf numFmtId="164" fontId="5" fillId="0" borderId="0" xfId="0" applyNumberFormat="1" applyFont="1" applyBorder="1"/>
    <xf numFmtId="0" fontId="6" fillId="0" borderId="0" xfId="0" applyFont="1" applyFill="1" applyBorder="1"/>
    <xf numFmtId="4" fontId="0" fillId="6" borderId="3" xfId="0" applyNumberFormat="1" applyFill="1" applyBorder="1"/>
    <xf numFmtId="4" fontId="3" fillId="0" borderId="3" xfId="0" applyNumberFormat="1" applyFont="1" applyBorder="1" applyAlignment="1">
      <alignment horizontal="left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3">
    <pageSetUpPr fitToPage="1"/>
  </sheetPr>
  <dimension ref="A1:H53"/>
  <sheetViews>
    <sheetView tabSelected="1" view="pageLayout" topLeftCell="A2" zoomScale="90" zoomScaleNormal="100" zoomScalePageLayoutView="90" workbookViewId="0">
      <selection activeCell="E37" sqref="E37"/>
    </sheetView>
  </sheetViews>
  <sheetFormatPr defaultRowHeight="15" x14ac:dyDescent="0.25"/>
  <cols>
    <col min="1" max="1" width="3.140625" bestFit="1" customWidth="1"/>
    <col min="2" max="2" width="65.7109375" customWidth="1"/>
    <col min="3" max="3" width="6.7109375" bestFit="1" customWidth="1"/>
    <col min="4" max="4" width="6.42578125" bestFit="1" customWidth="1"/>
    <col min="5" max="5" width="9.85546875" bestFit="1" customWidth="1"/>
    <col min="6" max="6" width="12.5703125" bestFit="1" customWidth="1"/>
    <col min="7" max="7" width="10.85546875" bestFit="1" customWidth="1"/>
    <col min="8" max="8" width="12" bestFit="1" customWidth="1"/>
  </cols>
  <sheetData>
    <row r="1" spans="1:8" x14ac:dyDescent="0.25">
      <c r="A1" s="22" t="s">
        <v>0</v>
      </c>
      <c r="B1" s="23"/>
      <c r="C1" s="26" t="s">
        <v>64</v>
      </c>
      <c r="D1" s="26" t="s">
        <v>64</v>
      </c>
      <c r="E1" s="26" t="s">
        <v>64</v>
      </c>
      <c r="F1" s="26" t="s">
        <v>64</v>
      </c>
      <c r="G1" s="26" t="s">
        <v>64</v>
      </c>
      <c r="H1" s="26" t="s">
        <v>64</v>
      </c>
    </row>
    <row r="2" spans="1:8" x14ac:dyDescent="0.25">
      <c r="A2" s="24"/>
      <c r="B2" s="25"/>
      <c r="C2" s="26" t="s">
        <v>64</v>
      </c>
      <c r="D2" s="26" t="s">
        <v>64</v>
      </c>
      <c r="E2" s="26" t="s">
        <v>64</v>
      </c>
      <c r="F2" s="26" t="s">
        <v>64</v>
      </c>
      <c r="G2" s="26" t="s">
        <v>64</v>
      </c>
      <c r="H2" s="26" t="s">
        <v>64</v>
      </c>
    </row>
    <row r="3" spans="1:8" x14ac:dyDescent="0.25">
      <c r="A3" s="27" t="s">
        <v>1</v>
      </c>
      <c r="B3" s="28" t="s">
        <v>2</v>
      </c>
      <c r="C3" s="27" t="s">
        <v>3</v>
      </c>
      <c r="D3" s="27" t="s">
        <v>4</v>
      </c>
      <c r="E3" s="27" t="s">
        <v>5</v>
      </c>
      <c r="F3" s="27"/>
      <c r="G3" s="27"/>
      <c r="H3" s="27"/>
    </row>
    <row r="4" spans="1:8" x14ac:dyDescent="0.25">
      <c r="A4" s="27"/>
      <c r="B4" s="29"/>
      <c r="C4" s="27"/>
      <c r="D4" s="27"/>
      <c r="E4" s="27" t="s">
        <v>6</v>
      </c>
      <c r="F4" s="27" t="s">
        <v>7</v>
      </c>
      <c r="G4" s="27"/>
      <c r="H4" s="27" t="s">
        <v>8</v>
      </c>
    </row>
    <row r="5" spans="1:8" ht="30" x14ac:dyDescent="0.25">
      <c r="A5" s="27"/>
      <c r="B5" s="1" t="s">
        <v>9</v>
      </c>
      <c r="C5" s="27"/>
      <c r="D5" s="27"/>
      <c r="E5" s="27"/>
      <c r="F5" s="2" t="s">
        <v>10</v>
      </c>
      <c r="G5" s="2" t="s">
        <v>11</v>
      </c>
      <c r="H5" s="27"/>
    </row>
    <row r="6" spans="1:8" x14ac:dyDescent="0.25">
      <c r="A6" s="3">
        <v>1</v>
      </c>
      <c r="B6" s="3" t="s">
        <v>12</v>
      </c>
      <c r="C6" s="3">
        <v>28</v>
      </c>
      <c r="D6" s="3" t="s">
        <v>13</v>
      </c>
      <c r="E6" s="20">
        <v>0</v>
      </c>
      <c r="F6" s="4">
        <f t="shared" ref="F6:F17" si="0">C6*E6</f>
        <v>0</v>
      </c>
      <c r="G6" s="4"/>
      <c r="H6" s="4"/>
    </row>
    <row r="7" spans="1:8" x14ac:dyDescent="0.25">
      <c r="A7" s="3">
        <f>1+A6</f>
        <v>2</v>
      </c>
      <c r="B7" s="3" t="s">
        <v>14</v>
      </c>
      <c r="C7" s="3">
        <v>12</v>
      </c>
      <c r="D7" s="3" t="s">
        <v>13</v>
      </c>
      <c r="E7" s="20">
        <v>0</v>
      </c>
      <c r="F7" s="4">
        <f t="shared" si="0"/>
        <v>0</v>
      </c>
      <c r="G7" s="4"/>
      <c r="H7" s="4"/>
    </row>
    <row r="8" spans="1:8" x14ac:dyDescent="0.25">
      <c r="A8" s="3">
        <f t="shared" ref="A8:A40" si="1">1+A7</f>
        <v>3</v>
      </c>
      <c r="B8" s="3" t="s">
        <v>15</v>
      </c>
      <c r="C8" s="3">
        <v>23</v>
      </c>
      <c r="D8" s="3" t="s">
        <v>13</v>
      </c>
      <c r="E8" s="20">
        <v>0</v>
      </c>
      <c r="F8" s="4">
        <f t="shared" si="0"/>
        <v>0</v>
      </c>
      <c r="G8" s="4"/>
      <c r="H8" s="4"/>
    </row>
    <row r="9" spans="1:8" x14ac:dyDescent="0.25">
      <c r="A9" s="3">
        <f t="shared" si="1"/>
        <v>4</v>
      </c>
      <c r="B9" s="3" t="s">
        <v>16</v>
      </c>
      <c r="C9" s="3">
        <v>21</v>
      </c>
      <c r="D9" s="3" t="s">
        <v>13</v>
      </c>
      <c r="E9" s="20">
        <v>0</v>
      </c>
      <c r="F9" s="4">
        <f t="shared" si="0"/>
        <v>0</v>
      </c>
      <c r="G9" s="4"/>
      <c r="H9" s="4"/>
    </row>
    <row r="10" spans="1:8" x14ac:dyDescent="0.25">
      <c r="A10" s="3">
        <f t="shared" si="1"/>
        <v>5</v>
      </c>
      <c r="B10" s="3" t="s">
        <v>17</v>
      </c>
      <c r="C10" s="3">
        <v>12</v>
      </c>
      <c r="D10" s="3" t="s">
        <v>13</v>
      </c>
      <c r="E10" s="20">
        <v>0</v>
      </c>
      <c r="F10" s="4">
        <f t="shared" si="0"/>
        <v>0</v>
      </c>
      <c r="G10" s="4"/>
      <c r="H10" s="4"/>
    </row>
    <row r="11" spans="1:8" x14ac:dyDescent="0.25">
      <c r="A11" s="3">
        <f t="shared" si="1"/>
        <v>6</v>
      </c>
      <c r="B11" s="3" t="s">
        <v>18</v>
      </c>
      <c r="C11" s="3">
        <v>24</v>
      </c>
      <c r="D11" s="3" t="s">
        <v>13</v>
      </c>
      <c r="E11" s="20">
        <v>0</v>
      </c>
      <c r="F11" s="4">
        <f t="shared" si="0"/>
        <v>0</v>
      </c>
      <c r="G11" s="4"/>
      <c r="H11" s="4"/>
    </row>
    <row r="12" spans="1:8" x14ac:dyDescent="0.25">
      <c r="A12" s="3">
        <f t="shared" si="1"/>
        <v>7</v>
      </c>
      <c r="B12" s="3" t="s">
        <v>19</v>
      </c>
      <c r="C12" s="3">
        <v>75</v>
      </c>
      <c r="D12" s="3" t="s">
        <v>13</v>
      </c>
      <c r="E12" s="20">
        <v>0</v>
      </c>
      <c r="F12" s="4">
        <f t="shared" si="0"/>
        <v>0</v>
      </c>
      <c r="G12" s="4"/>
      <c r="H12" s="4"/>
    </row>
    <row r="13" spans="1:8" x14ac:dyDescent="0.25">
      <c r="A13" s="3">
        <f t="shared" si="1"/>
        <v>8</v>
      </c>
      <c r="B13" s="3" t="s">
        <v>20</v>
      </c>
      <c r="C13" s="3">
        <v>8</v>
      </c>
      <c r="D13" s="3" t="s">
        <v>13</v>
      </c>
      <c r="E13" s="20">
        <v>0</v>
      </c>
      <c r="F13" s="4">
        <f t="shared" si="0"/>
        <v>0</v>
      </c>
      <c r="G13" s="4"/>
      <c r="H13" s="4"/>
    </row>
    <row r="14" spans="1:8" x14ac:dyDescent="0.25">
      <c r="A14" s="3">
        <f t="shared" si="1"/>
        <v>9</v>
      </c>
      <c r="B14" s="3" t="s">
        <v>21</v>
      </c>
      <c r="C14" s="3">
        <v>40</v>
      </c>
      <c r="D14" s="3" t="s">
        <v>13</v>
      </c>
      <c r="E14" s="20">
        <v>0</v>
      </c>
      <c r="F14" s="4">
        <f t="shared" si="0"/>
        <v>0</v>
      </c>
      <c r="G14" s="4"/>
      <c r="H14" s="4"/>
    </row>
    <row r="15" spans="1:8" x14ac:dyDescent="0.25">
      <c r="A15" s="3">
        <f t="shared" si="1"/>
        <v>10</v>
      </c>
      <c r="B15" s="3" t="s">
        <v>22</v>
      </c>
      <c r="C15" s="3">
        <v>7</v>
      </c>
      <c r="D15" s="3" t="s">
        <v>13</v>
      </c>
      <c r="E15" s="20">
        <v>0</v>
      </c>
      <c r="F15" s="4">
        <f t="shared" si="0"/>
        <v>0</v>
      </c>
      <c r="G15" s="4"/>
      <c r="H15" s="4"/>
    </row>
    <row r="16" spans="1:8" x14ac:dyDescent="0.25">
      <c r="A16" s="3">
        <f t="shared" si="1"/>
        <v>11</v>
      </c>
      <c r="B16" s="3" t="s">
        <v>23</v>
      </c>
      <c r="C16" s="3">
        <f>SUM(C6:C15)</f>
        <v>250</v>
      </c>
      <c r="D16" s="3" t="s">
        <v>13</v>
      </c>
      <c r="E16" s="20">
        <v>7.5</v>
      </c>
      <c r="F16" s="4">
        <f t="shared" si="0"/>
        <v>1875</v>
      </c>
      <c r="G16" s="4"/>
      <c r="H16" s="4"/>
    </row>
    <row r="17" spans="1:8" x14ac:dyDescent="0.25">
      <c r="A17" s="3">
        <f t="shared" si="1"/>
        <v>12</v>
      </c>
      <c r="B17" s="5" t="s">
        <v>24</v>
      </c>
      <c r="C17" s="5">
        <v>249</v>
      </c>
      <c r="D17" s="5" t="s">
        <v>13</v>
      </c>
      <c r="E17" s="20">
        <v>0</v>
      </c>
      <c r="F17" s="6">
        <f t="shared" si="0"/>
        <v>0</v>
      </c>
      <c r="G17" s="6"/>
      <c r="H17" s="4"/>
    </row>
    <row r="18" spans="1:8" x14ac:dyDescent="0.25">
      <c r="A18" s="3">
        <f t="shared" si="1"/>
        <v>13</v>
      </c>
      <c r="B18" s="3" t="s">
        <v>25</v>
      </c>
      <c r="C18" s="3">
        <f>C16</f>
        <v>250</v>
      </c>
      <c r="D18" s="3" t="s">
        <v>13</v>
      </c>
      <c r="E18" s="20">
        <v>0</v>
      </c>
      <c r="F18" s="4">
        <f>C18*E18</f>
        <v>0</v>
      </c>
      <c r="G18" s="4"/>
      <c r="H18" s="4"/>
    </row>
    <row r="19" spans="1:8" x14ac:dyDescent="0.25">
      <c r="A19" s="3">
        <f t="shared" si="1"/>
        <v>14</v>
      </c>
      <c r="B19" s="5" t="s">
        <v>26</v>
      </c>
      <c r="C19" s="5">
        <v>5</v>
      </c>
      <c r="D19" s="5" t="s">
        <v>27</v>
      </c>
      <c r="E19" s="20">
        <v>0</v>
      </c>
      <c r="F19" s="6"/>
      <c r="G19" s="6">
        <f>C19*E19</f>
        <v>0</v>
      </c>
      <c r="H19" s="4"/>
    </row>
    <row r="20" spans="1:8" x14ac:dyDescent="0.25">
      <c r="A20" s="3">
        <f t="shared" si="1"/>
        <v>15</v>
      </c>
      <c r="B20" s="5" t="s">
        <v>28</v>
      </c>
      <c r="C20" s="5">
        <v>3</v>
      </c>
      <c r="D20" s="5" t="s">
        <v>27</v>
      </c>
      <c r="E20" s="20">
        <v>0</v>
      </c>
      <c r="F20" s="6"/>
      <c r="G20" s="6">
        <f>C20*E20</f>
        <v>0</v>
      </c>
      <c r="H20" s="4"/>
    </row>
    <row r="21" spans="1:8" x14ac:dyDescent="0.25">
      <c r="A21" s="3">
        <f t="shared" si="1"/>
        <v>16</v>
      </c>
      <c r="B21" s="3" t="s">
        <v>29</v>
      </c>
      <c r="C21" s="3">
        <v>1</v>
      </c>
      <c r="D21" s="3" t="s">
        <v>13</v>
      </c>
      <c r="E21" s="20">
        <v>0</v>
      </c>
      <c r="F21" s="4"/>
      <c r="G21" s="3"/>
      <c r="H21" s="4">
        <f>C21*E21</f>
        <v>0</v>
      </c>
    </row>
    <row r="22" spans="1:8" x14ac:dyDescent="0.25">
      <c r="A22" s="3">
        <f t="shared" si="1"/>
        <v>17</v>
      </c>
      <c r="B22" s="3" t="s">
        <v>30</v>
      </c>
      <c r="C22" s="3">
        <v>4</v>
      </c>
      <c r="D22" s="3" t="s">
        <v>13</v>
      </c>
      <c r="E22" s="20">
        <v>0</v>
      </c>
      <c r="F22" s="4"/>
      <c r="G22" s="3"/>
      <c r="H22" s="4">
        <f t="shared" ref="H22:H25" si="2">C22*E22</f>
        <v>0</v>
      </c>
    </row>
    <row r="23" spans="1:8" x14ac:dyDescent="0.25">
      <c r="A23" s="3">
        <f t="shared" si="1"/>
        <v>18</v>
      </c>
      <c r="B23" s="3" t="s">
        <v>31</v>
      </c>
      <c r="C23" s="3">
        <v>11</v>
      </c>
      <c r="D23" s="3" t="s">
        <v>13</v>
      </c>
      <c r="E23" s="20">
        <v>0</v>
      </c>
      <c r="F23" s="4"/>
      <c r="G23" s="3"/>
      <c r="H23" s="4">
        <f t="shared" si="2"/>
        <v>0</v>
      </c>
    </row>
    <row r="24" spans="1:8" x14ac:dyDescent="0.25">
      <c r="A24" s="3">
        <f t="shared" si="1"/>
        <v>19</v>
      </c>
      <c r="B24" s="3" t="s">
        <v>32</v>
      </c>
      <c r="C24" s="3">
        <v>11</v>
      </c>
      <c r="D24" s="3" t="s">
        <v>13</v>
      </c>
      <c r="E24" s="20">
        <v>0</v>
      </c>
      <c r="F24" s="4"/>
      <c r="G24" s="3"/>
      <c r="H24" s="4">
        <f t="shared" si="2"/>
        <v>0</v>
      </c>
    </row>
    <row r="25" spans="1:8" x14ac:dyDescent="0.25">
      <c r="A25" s="3">
        <f t="shared" si="1"/>
        <v>20</v>
      </c>
      <c r="B25" s="3" t="s">
        <v>33</v>
      </c>
      <c r="C25" s="3">
        <v>13</v>
      </c>
      <c r="D25" s="3" t="s">
        <v>13</v>
      </c>
      <c r="E25" s="20">
        <v>0</v>
      </c>
      <c r="F25" s="4"/>
      <c r="G25" s="3"/>
      <c r="H25" s="4">
        <f t="shared" si="2"/>
        <v>0</v>
      </c>
    </row>
    <row r="26" spans="1:8" x14ac:dyDescent="0.25">
      <c r="A26" s="3">
        <f t="shared" si="1"/>
        <v>21</v>
      </c>
      <c r="B26" s="3" t="s">
        <v>34</v>
      </c>
      <c r="C26" s="3">
        <v>9</v>
      </c>
      <c r="D26" s="3" t="s">
        <v>27</v>
      </c>
      <c r="E26" s="20">
        <v>0</v>
      </c>
      <c r="F26" s="4"/>
      <c r="G26" s="3"/>
      <c r="H26" s="4">
        <f>C26*E26</f>
        <v>0</v>
      </c>
    </row>
    <row r="27" spans="1:8" x14ac:dyDescent="0.25">
      <c r="A27" s="3">
        <f t="shared" si="1"/>
        <v>22</v>
      </c>
      <c r="B27" s="3" t="s">
        <v>35</v>
      </c>
      <c r="C27" s="3">
        <v>22</v>
      </c>
      <c r="D27" s="3" t="s">
        <v>27</v>
      </c>
      <c r="E27" s="20">
        <v>0</v>
      </c>
      <c r="F27" s="4"/>
      <c r="G27" s="3"/>
      <c r="H27" s="4">
        <f>C27*E27</f>
        <v>0</v>
      </c>
    </row>
    <row r="28" spans="1:8" x14ac:dyDescent="0.25">
      <c r="A28" s="3">
        <f t="shared" si="1"/>
        <v>23</v>
      </c>
      <c r="B28" s="3" t="s">
        <v>36</v>
      </c>
      <c r="C28" s="3">
        <v>2450</v>
      </c>
      <c r="D28" s="3" t="s">
        <v>37</v>
      </c>
      <c r="E28" s="20">
        <v>0</v>
      </c>
      <c r="F28" s="4">
        <f>C28*E28</f>
        <v>0</v>
      </c>
      <c r="G28" s="4"/>
      <c r="H28" s="4"/>
    </row>
    <row r="29" spans="1:8" x14ac:dyDescent="0.25">
      <c r="A29" s="3">
        <f t="shared" si="1"/>
        <v>24</v>
      </c>
      <c r="B29" s="3" t="s">
        <v>38</v>
      </c>
      <c r="C29" s="3">
        <v>1</v>
      </c>
      <c r="D29" s="3" t="s">
        <v>27</v>
      </c>
      <c r="E29" s="20">
        <v>0</v>
      </c>
      <c r="F29" s="4"/>
      <c r="G29" s="4"/>
      <c r="H29" s="4">
        <f>C29*E29</f>
        <v>0</v>
      </c>
    </row>
    <row r="30" spans="1:8" x14ac:dyDescent="0.25">
      <c r="A30" s="3">
        <f t="shared" si="1"/>
        <v>25</v>
      </c>
      <c r="B30" s="3" t="s">
        <v>39</v>
      </c>
      <c r="C30" s="3">
        <f>SUM(C21:C24)</f>
        <v>27</v>
      </c>
      <c r="D30" s="3" t="s">
        <v>13</v>
      </c>
      <c r="E30" s="20">
        <v>0</v>
      </c>
      <c r="F30" s="4"/>
      <c r="G30" s="4"/>
      <c r="H30" s="4">
        <f>C30*E30</f>
        <v>0</v>
      </c>
    </row>
    <row r="31" spans="1:8" x14ac:dyDescent="0.25">
      <c r="A31" s="3">
        <f t="shared" si="1"/>
        <v>26</v>
      </c>
      <c r="B31" s="3" t="s">
        <v>40</v>
      </c>
      <c r="C31" s="3">
        <v>96</v>
      </c>
      <c r="D31" s="3" t="s">
        <v>13</v>
      </c>
      <c r="E31" s="20">
        <v>0</v>
      </c>
      <c r="F31" s="4"/>
      <c r="G31" s="4"/>
      <c r="H31" s="4">
        <f>C31*E31</f>
        <v>0</v>
      </c>
    </row>
    <row r="32" spans="1:8" x14ac:dyDescent="0.25">
      <c r="A32" s="3">
        <f t="shared" si="1"/>
        <v>27</v>
      </c>
      <c r="B32" s="3" t="s">
        <v>41</v>
      </c>
      <c r="C32" s="3">
        <v>22</v>
      </c>
      <c r="D32" s="3" t="s">
        <v>13</v>
      </c>
      <c r="E32" s="20">
        <v>0</v>
      </c>
      <c r="F32" s="4"/>
      <c r="G32" s="4"/>
      <c r="H32" s="4">
        <f>C32*E32</f>
        <v>0</v>
      </c>
    </row>
    <row r="33" spans="1:8" x14ac:dyDescent="0.25">
      <c r="A33" s="3">
        <f t="shared" si="1"/>
        <v>28</v>
      </c>
      <c r="B33" s="3" t="s">
        <v>42</v>
      </c>
      <c r="C33" s="3">
        <f>ROUND((C16/2)+(0.2*C16/2)+(C30/3),0)</f>
        <v>159</v>
      </c>
      <c r="D33" s="3" t="s">
        <v>43</v>
      </c>
      <c r="E33" s="20">
        <v>0</v>
      </c>
      <c r="F33" s="4">
        <f>C33*E33</f>
        <v>0</v>
      </c>
      <c r="G33" s="4"/>
      <c r="H33" s="4"/>
    </row>
    <row r="34" spans="1:8" x14ac:dyDescent="0.25">
      <c r="A34" s="3">
        <f t="shared" si="1"/>
        <v>29</v>
      </c>
      <c r="B34" s="5" t="s">
        <v>44</v>
      </c>
      <c r="C34" s="5">
        <f>ROUND(C33/5,0)</f>
        <v>32</v>
      </c>
      <c r="D34" s="5" t="s">
        <v>43</v>
      </c>
      <c r="E34" s="20">
        <v>0</v>
      </c>
      <c r="F34" s="6">
        <f>C34*E34</f>
        <v>0</v>
      </c>
      <c r="G34" s="4"/>
      <c r="H34" s="4"/>
    </row>
    <row r="35" spans="1:8" x14ac:dyDescent="0.25">
      <c r="A35" s="3">
        <f t="shared" si="1"/>
        <v>30</v>
      </c>
      <c r="B35" s="5" t="s">
        <v>45</v>
      </c>
      <c r="C35" s="5">
        <v>1</v>
      </c>
      <c r="D35" s="5" t="s">
        <v>27</v>
      </c>
      <c r="E35" s="20">
        <v>0</v>
      </c>
      <c r="F35" s="6">
        <f>C35*E35</f>
        <v>0</v>
      </c>
      <c r="G35" s="4"/>
      <c r="H35" s="4"/>
    </row>
    <row r="36" spans="1:8" x14ac:dyDescent="0.25">
      <c r="A36" s="3">
        <f t="shared" si="1"/>
        <v>31</v>
      </c>
      <c r="B36" s="5" t="s">
        <v>46</v>
      </c>
      <c r="C36" s="5">
        <v>1</v>
      </c>
      <c r="D36" s="5" t="s">
        <v>27</v>
      </c>
      <c r="E36" s="20">
        <v>0</v>
      </c>
      <c r="F36" s="6"/>
      <c r="G36" s="4"/>
      <c r="H36" s="4">
        <f>C36*E36</f>
        <v>0</v>
      </c>
    </row>
    <row r="37" spans="1:8" x14ac:dyDescent="0.25">
      <c r="A37" s="3">
        <f t="shared" si="1"/>
        <v>32</v>
      </c>
      <c r="B37" s="5" t="s">
        <v>47</v>
      </c>
      <c r="C37" s="5">
        <v>12</v>
      </c>
      <c r="D37" s="5" t="s">
        <v>13</v>
      </c>
      <c r="E37" s="20">
        <v>0</v>
      </c>
      <c r="F37" s="6">
        <f>C37*E37</f>
        <v>0</v>
      </c>
      <c r="G37" s="4"/>
      <c r="H37" s="4"/>
    </row>
    <row r="38" spans="1:8" x14ac:dyDescent="0.25">
      <c r="A38" s="3">
        <f t="shared" si="1"/>
        <v>33</v>
      </c>
      <c r="B38" s="5" t="s">
        <v>48</v>
      </c>
      <c r="C38" s="5">
        <v>1</v>
      </c>
      <c r="D38" s="5" t="s">
        <v>27</v>
      </c>
      <c r="E38" s="20">
        <v>0</v>
      </c>
      <c r="F38" s="7"/>
      <c r="G38" s="4"/>
      <c r="H38" s="6">
        <f>C38*E38</f>
        <v>0</v>
      </c>
    </row>
    <row r="39" spans="1:8" x14ac:dyDescent="0.25">
      <c r="A39" s="3">
        <f t="shared" si="1"/>
        <v>34</v>
      </c>
      <c r="B39" s="3" t="s">
        <v>49</v>
      </c>
      <c r="C39" s="3">
        <v>1</v>
      </c>
      <c r="D39" s="3" t="s">
        <v>27</v>
      </c>
      <c r="E39" s="20">
        <f>IF(((SUM(F17,F18,H30,F33)))&gt;0,(0.0548*((SUM(F17,F18,H30,F33)))+5000),0)</f>
        <v>0</v>
      </c>
      <c r="F39" s="4"/>
      <c r="G39" s="4"/>
      <c r="H39" s="4">
        <f>C39*E39</f>
        <v>0</v>
      </c>
    </row>
    <row r="40" spans="1:8" x14ac:dyDescent="0.25">
      <c r="A40" s="3">
        <f t="shared" si="1"/>
        <v>35</v>
      </c>
      <c r="B40" s="3" t="s">
        <v>50</v>
      </c>
      <c r="C40" s="3">
        <v>1</v>
      </c>
      <c r="D40" s="3" t="s">
        <v>27</v>
      </c>
      <c r="E40" s="20">
        <f>IF(((SUM(F17,F18,H30,F33)))&gt;0,(0.05*((SUM(F17,F18,H30,F33)))+5000),0)</f>
        <v>0</v>
      </c>
      <c r="F40" s="4"/>
      <c r="G40" s="4"/>
      <c r="H40" s="4">
        <f>C40*E40</f>
        <v>0</v>
      </c>
    </row>
    <row r="41" spans="1:8" x14ac:dyDescent="0.25">
      <c r="A41" s="7"/>
      <c r="B41" s="7"/>
      <c r="C41" s="7"/>
      <c r="D41" s="7"/>
      <c r="E41" s="7"/>
      <c r="F41" s="7"/>
      <c r="G41" s="7"/>
      <c r="H41" s="7"/>
    </row>
    <row r="42" spans="1:8" x14ac:dyDescent="0.25">
      <c r="A42" s="7"/>
      <c r="B42" s="8" t="s">
        <v>51</v>
      </c>
      <c r="C42" s="21">
        <f>SUM(F42:H42)</f>
        <v>1875</v>
      </c>
      <c r="D42" s="21"/>
      <c r="E42" s="7"/>
      <c r="F42" s="9">
        <f>SUM(F6:F40)</f>
        <v>1875</v>
      </c>
      <c r="G42" s="9">
        <f>SUM(G6:G40)</f>
        <v>0</v>
      </c>
      <c r="H42" s="9">
        <f>SUM(H6:H40)</f>
        <v>0</v>
      </c>
    </row>
    <row r="43" spans="1:8" x14ac:dyDescent="0.25">
      <c r="A43" s="10"/>
      <c r="B43" s="11"/>
      <c r="C43" s="10"/>
      <c r="D43" s="10"/>
      <c r="E43" s="10"/>
      <c r="F43" s="11"/>
      <c r="G43" s="11"/>
      <c r="H43" s="11"/>
    </row>
    <row r="44" spans="1:8" s="13" customFormat="1" ht="11.25" x14ac:dyDescent="0.2">
      <c r="A44" s="12"/>
      <c r="B44" s="12" t="s">
        <v>52</v>
      </c>
      <c r="C44" s="12"/>
      <c r="D44" s="12" t="s">
        <v>53</v>
      </c>
      <c r="E44" s="12"/>
      <c r="F44" s="12" t="s">
        <v>54</v>
      </c>
      <c r="G44" s="12" t="s">
        <v>55</v>
      </c>
      <c r="H44" s="12" t="s">
        <v>56</v>
      </c>
    </row>
    <row r="45" spans="1:8" s="13" customFormat="1" ht="11.25" x14ac:dyDescent="0.2">
      <c r="A45" s="14">
        <v>1</v>
      </c>
      <c r="B45" s="14" t="s">
        <v>57</v>
      </c>
      <c r="C45" s="14"/>
      <c r="D45" s="14"/>
      <c r="E45" s="14" t="s">
        <v>58</v>
      </c>
      <c r="F45" s="15">
        <f>C42</f>
        <v>1875</v>
      </c>
      <c r="G45" s="15">
        <f>0.21*F45</f>
        <v>393.75</v>
      </c>
      <c r="H45" s="15">
        <f>F45+G45</f>
        <v>2268.75</v>
      </c>
    </row>
    <row r="46" spans="1:8" s="13" customFormat="1" ht="11.25" x14ac:dyDescent="0.2">
      <c r="A46" s="14">
        <v>2</v>
      </c>
      <c r="B46" s="14" t="s">
        <v>59</v>
      </c>
      <c r="C46" s="14"/>
      <c r="D46" s="16">
        <f>F46/F45</f>
        <v>1</v>
      </c>
      <c r="E46" s="14" t="s">
        <v>58</v>
      </c>
      <c r="F46" s="15">
        <f>(F42+G42)</f>
        <v>1875</v>
      </c>
      <c r="G46" s="15">
        <f>0.21*F46</f>
        <v>393.75</v>
      </c>
      <c r="H46" s="15">
        <f>F46+G46</f>
        <v>2268.75</v>
      </c>
    </row>
    <row r="47" spans="1:8" s="13" customFormat="1" ht="11.25" x14ac:dyDescent="0.2">
      <c r="A47" s="14">
        <v>3</v>
      </c>
      <c r="B47" s="14" t="s">
        <v>60</v>
      </c>
      <c r="C47" s="14"/>
      <c r="D47" s="16">
        <f>1-D46</f>
        <v>0</v>
      </c>
      <c r="E47" s="14" t="s">
        <v>58</v>
      </c>
      <c r="F47" s="15">
        <f>H42</f>
        <v>0</v>
      </c>
      <c r="G47" s="15">
        <f>0.21*F47</f>
        <v>0</v>
      </c>
      <c r="H47" s="15">
        <f>F47+G47</f>
        <v>0</v>
      </c>
    </row>
    <row r="48" spans="1:8" s="13" customFormat="1" ht="11.25" x14ac:dyDescent="0.2">
      <c r="A48" s="17"/>
      <c r="B48" s="17"/>
      <c r="C48" s="17"/>
      <c r="D48" s="17"/>
      <c r="E48" s="17"/>
      <c r="F48" s="18"/>
      <c r="G48" s="18"/>
      <c r="H48" s="18"/>
    </row>
    <row r="49" spans="1:8" s="13" customFormat="1" ht="11.25" x14ac:dyDescent="0.2">
      <c r="A49" s="14">
        <v>4</v>
      </c>
      <c r="B49" s="14" t="s">
        <v>61</v>
      </c>
      <c r="C49" s="14"/>
      <c r="D49" s="14"/>
      <c r="E49" s="14" t="s">
        <v>58</v>
      </c>
      <c r="F49" s="15">
        <f>F46</f>
        <v>1875</v>
      </c>
      <c r="G49" s="15">
        <f>0.21*F49</f>
        <v>393.75</v>
      </c>
      <c r="H49" s="15">
        <f>F49+G49</f>
        <v>2268.75</v>
      </c>
    </row>
    <row r="50" spans="1:8" s="13" customFormat="1" ht="11.25" x14ac:dyDescent="0.2">
      <c r="A50" s="14">
        <v>5</v>
      </c>
      <c r="B50" s="14" t="s">
        <v>62</v>
      </c>
      <c r="C50" s="14"/>
      <c r="D50" s="16">
        <f>F50/F49</f>
        <v>1</v>
      </c>
      <c r="E50" s="14" t="s">
        <v>58</v>
      </c>
      <c r="F50" s="15">
        <f>F42</f>
        <v>1875</v>
      </c>
      <c r="G50" s="15">
        <f>0.21*F50</f>
        <v>393.75</v>
      </c>
      <c r="H50" s="15">
        <f>F50+G50</f>
        <v>2268.75</v>
      </c>
    </row>
    <row r="51" spans="1:8" s="13" customFormat="1" ht="11.25" x14ac:dyDescent="0.2">
      <c r="A51" s="14">
        <v>6</v>
      </c>
      <c r="B51" s="14" t="s">
        <v>63</v>
      </c>
      <c r="C51" s="14"/>
      <c r="D51" s="16">
        <f>1-D50</f>
        <v>0</v>
      </c>
      <c r="E51" s="14" t="s">
        <v>58</v>
      </c>
      <c r="F51" s="15">
        <f>G42</f>
        <v>0</v>
      </c>
      <c r="G51" s="15">
        <f>0.21*F51</f>
        <v>0</v>
      </c>
      <c r="H51" s="15">
        <f>F51+G51</f>
        <v>0</v>
      </c>
    </row>
    <row r="53" spans="1:8" ht="15.75" x14ac:dyDescent="0.25">
      <c r="B53" s="19"/>
    </row>
  </sheetData>
  <mergeCells count="11">
    <mergeCell ref="C42:D42"/>
    <mergeCell ref="A1:B2"/>
    <mergeCell ref="C1:H2"/>
    <mergeCell ref="A3:A5"/>
    <mergeCell ref="B3:B4"/>
    <mergeCell ref="C3:C5"/>
    <mergeCell ref="D3:D5"/>
    <mergeCell ref="E3:H3"/>
    <mergeCell ref="E4:E5"/>
    <mergeCell ref="F4:G4"/>
    <mergeCell ref="H4:H5"/>
  </mergeCells>
  <pageMargins left="0.51181102362204722" right="0.51181102362204722" top="0.59055118110236227" bottom="0.59055118110236227" header="0.31496062992125984" footer="0.31496062992125984"/>
  <pageSetup paperSize="9" scale="72" fitToHeight="0" orientation="portrait" r:id="rId1"/>
  <headerFooter>
    <oddHeader>&amp;C&amp;14Položkový rozpočet&amp;R&amp;8Příloha č.2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2_Rozpocet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Novotná Eva</cp:lastModifiedBy>
  <dcterms:created xsi:type="dcterms:W3CDTF">2020-03-02T08:42:58Z</dcterms:created>
  <dcterms:modified xsi:type="dcterms:W3CDTF">2020-03-02T14:16:15Z</dcterms:modified>
</cp:coreProperties>
</file>