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fs\users\Home\efabiankova\Documents\VŘ Sanace kanalizace Riegrova ulice, Kostelec nad Orlicí\VŘ-konečná verze\"/>
    </mc:Choice>
  </mc:AlternateContent>
  <xr:revisionPtr revIDLastSave="0" documentId="13_ncr:1_{5C2E95BC-4DAD-42C3-8268-A26666B6D283}" xr6:coauthVersionLast="40" xr6:coauthVersionMax="40" xr10:uidLastSave="{00000000-0000-0000-0000-000000000000}"/>
  <bookViews>
    <workbookView xWindow="0" yWindow="0" windowWidth="28800" windowHeight="12435" activeTab="1" xr2:uid="{00000000-000D-0000-FFFF-FFFF00000000}"/>
  </bookViews>
  <sheets>
    <sheet name="Rekapitulace stavby" sheetId="1" r:id="rId1"/>
    <sheet name="SO 301 - Kanalizace" sheetId="2" r:id="rId2"/>
    <sheet name="SO 302 - Vodovod" sheetId="3" state="hidden" r:id="rId3"/>
    <sheet name="Pokyny pro vyplnění" sheetId="4" r:id="rId4"/>
  </sheets>
  <definedNames>
    <definedName name="_xlnm._FilterDatabase" localSheetId="1" hidden="1">'SO 301 - Kanalizace'!$C$83:$K$248</definedName>
    <definedName name="_xlnm._FilterDatabase" localSheetId="2" hidden="1">'SO 302 - Vodovod'!$C$81:$K$260</definedName>
    <definedName name="_xlnm.Print_Titles" localSheetId="0">'Rekapitulace stavby'!$49:$49</definedName>
    <definedName name="_xlnm.Print_Titles" localSheetId="1">'SO 301 - Kanalizace'!$83:$83</definedName>
    <definedName name="_xlnm.Print_Titles" localSheetId="2">'SO 302 - Vodovod'!$81:$81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1">'SO 301 - Kanalizace'!$C$4:$J$36,'SO 301 - Kanalizace'!$C$42:$J$65,'SO 301 - Kanalizace'!$C$71:$K$248</definedName>
    <definedName name="_xlnm.Print_Area" localSheetId="2">'SO 302 - Vodovod'!$C$4:$J$36,'SO 302 - Vodovod'!$C$42:$J$63,'SO 302 - Vodovod'!$C$69:$K$260</definedName>
  </definedNames>
  <calcPr calcId="181029"/>
</workbook>
</file>

<file path=xl/calcChain.xml><?xml version="1.0" encoding="utf-8"?>
<calcChain xmlns="http://schemas.openxmlformats.org/spreadsheetml/2006/main">
  <c r="AY53" i="1" l="1"/>
  <c r="AX53" i="1"/>
  <c r="BI260" i="3"/>
  <c r="BH260" i="3"/>
  <c r="BG260" i="3"/>
  <c r="BF260" i="3"/>
  <c r="T260" i="3"/>
  <c r="T259" i="3" s="1"/>
  <c r="R260" i="3"/>
  <c r="R259" i="3" s="1"/>
  <c r="P260" i="3"/>
  <c r="P259" i="3" s="1"/>
  <c r="BK260" i="3"/>
  <c r="BK259" i="3"/>
  <c r="J259" i="3" s="1"/>
  <c r="J62" i="3" s="1"/>
  <c r="J260" i="3"/>
  <c r="BE260" i="3" s="1"/>
  <c r="BI257" i="3"/>
  <c r="BH257" i="3"/>
  <c r="BG257" i="3"/>
  <c r="BF257" i="3"/>
  <c r="T257" i="3"/>
  <c r="R257" i="3"/>
  <c r="P257" i="3"/>
  <c r="BK257" i="3"/>
  <c r="J257" i="3"/>
  <c r="BE257" i="3"/>
  <c r="BI255" i="3"/>
  <c r="BH255" i="3"/>
  <c r="BG255" i="3"/>
  <c r="BF255" i="3"/>
  <c r="T255" i="3"/>
  <c r="R255" i="3"/>
  <c r="P255" i="3"/>
  <c r="BK255" i="3"/>
  <c r="J255" i="3"/>
  <c r="BE255" i="3"/>
  <c r="BI254" i="3"/>
  <c r="BH254" i="3"/>
  <c r="BG254" i="3"/>
  <c r="BF254" i="3"/>
  <c r="T254" i="3"/>
  <c r="R254" i="3"/>
  <c r="P254" i="3"/>
  <c r="BK254" i="3"/>
  <c r="J254" i="3"/>
  <c r="BE254" i="3"/>
  <c r="BI251" i="3"/>
  <c r="BH251" i="3"/>
  <c r="BG251" i="3"/>
  <c r="BF251" i="3"/>
  <c r="T251" i="3"/>
  <c r="R251" i="3"/>
  <c r="P251" i="3"/>
  <c r="BK251" i="3"/>
  <c r="J251" i="3"/>
  <c r="BE251" i="3"/>
  <c r="BI250" i="3"/>
  <c r="BH250" i="3"/>
  <c r="BG250" i="3"/>
  <c r="BF250" i="3"/>
  <c r="T250" i="3"/>
  <c r="R250" i="3"/>
  <c r="P250" i="3"/>
  <c r="BK250" i="3"/>
  <c r="J250" i="3"/>
  <c r="BE250" i="3"/>
  <c r="BI247" i="3"/>
  <c r="BH247" i="3"/>
  <c r="BG247" i="3"/>
  <c r="BF247" i="3"/>
  <c r="T247" i="3"/>
  <c r="R247" i="3"/>
  <c r="P247" i="3"/>
  <c r="BK247" i="3"/>
  <c r="J247" i="3"/>
  <c r="BE247" i="3"/>
  <c r="BI246" i="3"/>
  <c r="BH246" i="3"/>
  <c r="BG246" i="3"/>
  <c r="BF246" i="3"/>
  <c r="T246" i="3"/>
  <c r="R246" i="3"/>
  <c r="P246" i="3"/>
  <c r="BK246" i="3"/>
  <c r="J246" i="3"/>
  <c r="BE246" i="3"/>
  <c r="BI245" i="3"/>
  <c r="BH245" i="3"/>
  <c r="BG245" i="3"/>
  <c r="BF245" i="3"/>
  <c r="T245" i="3"/>
  <c r="R245" i="3"/>
  <c r="P245" i="3"/>
  <c r="BK245" i="3"/>
  <c r="J245" i="3"/>
  <c r="BE245" i="3"/>
  <c r="BI244" i="3"/>
  <c r="BH244" i="3"/>
  <c r="BG244" i="3"/>
  <c r="BF244" i="3"/>
  <c r="T244" i="3"/>
  <c r="R244" i="3"/>
  <c r="P244" i="3"/>
  <c r="BK244" i="3"/>
  <c r="J244" i="3"/>
  <c r="BE244" i="3"/>
  <c r="BI241" i="3"/>
  <c r="BH241" i="3"/>
  <c r="BG241" i="3"/>
  <c r="BF241" i="3"/>
  <c r="T241" i="3"/>
  <c r="R241" i="3"/>
  <c r="P241" i="3"/>
  <c r="BK241" i="3"/>
  <c r="J241" i="3"/>
  <c r="BE241" i="3"/>
  <c r="BI238" i="3"/>
  <c r="BH238" i="3"/>
  <c r="BG238" i="3"/>
  <c r="BF238" i="3"/>
  <c r="T238" i="3"/>
  <c r="R238" i="3"/>
  <c r="P238" i="3"/>
  <c r="BK238" i="3"/>
  <c r="J238" i="3"/>
  <c r="BE238" i="3"/>
  <c r="BI235" i="3"/>
  <c r="BH235" i="3"/>
  <c r="BG235" i="3"/>
  <c r="BF235" i="3"/>
  <c r="T235" i="3"/>
  <c r="R235" i="3"/>
  <c r="P235" i="3"/>
  <c r="BK235" i="3"/>
  <c r="J235" i="3"/>
  <c r="BE235" i="3"/>
  <c r="BI232" i="3"/>
  <c r="BH232" i="3"/>
  <c r="BG232" i="3"/>
  <c r="BF232" i="3"/>
  <c r="T232" i="3"/>
  <c r="R232" i="3"/>
  <c r="P232" i="3"/>
  <c r="BK232" i="3"/>
  <c r="J232" i="3"/>
  <c r="BE232" i="3"/>
  <c r="BI231" i="3"/>
  <c r="BH231" i="3"/>
  <c r="BG231" i="3"/>
  <c r="BF231" i="3"/>
  <c r="T231" i="3"/>
  <c r="R231" i="3"/>
  <c r="P231" i="3"/>
  <c r="BK231" i="3"/>
  <c r="J231" i="3"/>
  <c r="BE231" i="3"/>
  <c r="BI228" i="3"/>
  <c r="BH228" i="3"/>
  <c r="BG228" i="3"/>
  <c r="BF228" i="3"/>
  <c r="T228" i="3"/>
  <c r="R228" i="3"/>
  <c r="P228" i="3"/>
  <c r="BK228" i="3"/>
  <c r="J228" i="3"/>
  <c r="BE228" i="3"/>
  <c r="BI227" i="3"/>
  <c r="BH227" i="3"/>
  <c r="BG227" i="3"/>
  <c r="BF227" i="3"/>
  <c r="T227" i="3"/>
  <c r="R227" i="3"/>
  <c r="P227" i="3"/>
  <c r="BK227" i="3"/>
  <c r="J227" i="3"/>
  <c r="BE227" i="3"/>
  <c r="BI226" i="3"/>
  <c r="BH226" i="3"/>
  <c r="BG226" i="3"/>
  <c r="BF226" i="3"/>
  <c r="T226" i="3"/>
  <c r="R226" i="3"/>
  <c r="P226" i="3"/>
  <c r="BK226" i="3"/>
  <c r="J226" i="3"/>
  <c r="BE226" i="3"/>
  <c r="BI225" i="3"/>
  <c r="BH225" i="3"/>
  <c r="BG225" i="3"/>
  <c r="BF225" i="3"/>
  <c r="T225" i="3"/>
  <c r="R225" i="3"/>
  <c r="P225" i="3"/>
  <c r="BK225" i="3"/>
  <c r="J225" i="3"/>
  <c r="BE225" i="3"/>
  <c r="BI222" i="3"/>
  <c r="BH222" i="3"/>
  <c r="BG222" i="3"/>
  <c r="BF222" i="3"/>
  <c r="T222" i="3"/>
  <c r="R222" i="3"/>
  <c r="P222" i="3"/>
  <c r="BK222" i="3"/>
  <c r="J222" i="3"/>
  <c r="BE222" i="3"/>
  <c r="BI221" i="3"/>
  <c r="BH221" i="3"/>
  <c r="BG221" i="3"/>
  <c r="BF221" i="3"/>
  <c r="T221" i="3"/>
  <c r="R221" i="3"/>
  <c r="P221" i="3"/>
  <c r="BK221" i="3"/>
  <c r="J221" i="3"/>
  <c r="BE221" i="3"/>
  <c r="BI218" i="3"/>
  <c r="BH218" i="3"/>
  <c r="BG218" i="3"/>
  <c r="BF218" i="3"/>
  <c r="T218" i="3"/>
  <c r="R218" i="3"/>
  <c r="P218" i="3"/>
  <c r="BK218" i="3"/>
  <c r="J218" i="3"/>
  <c r="BE218" i="3"/>
  <c r="BI217" i="3"/>
  <c r="BH217" i="3"/>
  <c r="BG217" i="3"/>
  <c r="BF217" i="3"/>
  <c r="T217" i="3"/>
  <c r="R217" i="3"/>
  <c r="P217" i="3"/>
  <c r="BK217" i="3"/>
  <c r="J217" i="3"/>
  <c r="BE217" i="3"/>
  <c r="BI216" i="3"/>
  <c r="BH216" i="3"/>
  <c r="BG216" i="3"/>
  <c r="BF216" i="3"/>
  <c r="T216" i="3"/>
  <c r="R216" i="3"/>
  <c r="P216" i="3"/>
  <c r="BK216" i="3"/>
  <c r="J216" i="3"/>
  <c r="BE216" i="3"/>
  <c r="BI213" i="3"/>
  <c r="BH213" i="3"/>
  <c r="BG213" i="3"/>
  <c r="BF213" i="3"/>
  <c r="T213" i="3"/>
  <c r="R213" i="3"/>
  <c r="P213" i="3"/>
  <c r="BK213" i="3"/>
  <c r="J213" i="3"/>
  <c r="BE213" i="3"/>
  <c r="BI212" i="3"/>
  <c r="BH212" i="3"/>
  <c r="BG212" i="3"/>
  <c r="BF212" i="3"/>
  <c r="T212" i="3"/>
  <c r="R212" i="3"/>
  <c r="P212" i="3"/>
  <c r="BK212" i="3"/>
  <c r="J212" i="3"/>
  <c r="BE212" i="3"/>
  <c r="BI211" i="3"/>
  <c r="BH211" i="3"/>
  <c r="BG211" i="3"/>
  <c r="BF211" i="3"/>
  <c r="T211" i="3"/>
  <c r="R211" i="3"/>
  <c r="P211" i="3"/>
  <c r="BK211" i="3"/>
  <c r="J211" i="3"/>
  <c r="BE211" i="3"/>
  <c r="BI208" i="3"/>
  <c r="BH208" i="3"/>
  <c r="BG208" i="3"/>
  <c r="BF208" i="3"/>
  <c r="T208" i="3"/>
  <c r="R208" i="3"/>
  <c r="P208" i="3"/>
  <c r="BK208" i="3"/>
  <c r="J208" i="3"/>
  <c r="BE208" i="3"/>
  <c r="BI205" i="3"/>
  <c r="BH205" i="3"/>
  <c r="BG205" i="3"/>
  <c r="BF205" i="3"/>
  <c r="T205" i="3"/>
  <c r="R205" i="3"/>
  <c r="P205" i="3"/>
  <c r="BK205" i="3"/>
  <c r="J205" i="3"/>
  <c r="BE205" i="3"/>
  <c r="BI202" i="3"/>
  <c r="BH202" i="3"/>
  <c r="BG202" i="3"/>
  <c r="BF202" i="3"/>
  <c r="T202" i="3"/>
  <c r="R202" i="3"/>
  <c r="P202" i="3"/>
  <c r="BK202" i="3"/>
  <c r="J202" i="3"/>
  <c r="BE202" i="3"/>
  <c r="BI199" i="3"/>
  <c r="BH199" i="3"/>
  <c r="BG199" i="3"/>
  <c r="BF199" i="3"/>
  <c r="T199" i="3"/>
  <c r="R199" i="3"/>
  <c r="P199" i="3"/>
  <c r="BK199" i="3"/>
  <c r="J199" i="3"/>
  <c r="BE199" i="3"/>
  <c r="BI198" i="3"/>
  <c r="BH198" i="3"/>
  <c r="BG198" i="3"/>
  <c r="BF198" i="3"/>
  <c r="T198" i="3"/>
  <c r="R198" i="3"/>
  <c r="P198" i="3"/>
  <c r="BK198" i="3"/>
  <c r="J198" i="3"/>
  <c r="BE198" i="3"/>
  <c r="BI196" i="3"/>
  <c r="BH196" i="3"/>
  <c r="BG196" i="3"/>
  <c r="BF196" i="3"/>
  <c r="T196" i="3"/>
  <c r="R196" i="3"/>
  <c r="P196" i="3"/>
  <c r="BK196" i="3"/>
  <c r="J196" i="3"/>
  <c r="BE196" i="3"/>
  <c r="BI193" i="3"/>
  <c r="BH193" i="3"/>
  <c r="BG193" i="3"/>
  <c r="BF193" i="3"/>
  <c r="T193" i="3"/>
  <c r="R193" i="3"/>
  <c r="P193" i="3"/>
  <c r="BK193" i="3"/>
  <c r="J193" i="3"/>
  <c r="BE193" i="3"/>
  <c r="BI191" i="3"/>
  <c r="BH191" i="3"/>
  <c r="BG191" i="3"/>
  <c r="BF191" i="3"/>
  <c r="T191" i="3"/>
  <c r="R191" i="3"/>
  <c r="P191" i="3"/>
  <c r="BK191" i="3"/>
  <c r="J191" i="3"/>
  <c r="BE191" i="3"/>
  <c r="BI188" i="3"/>
  <c r="BH188" i="3"/>
  <c r="BG188" i="3"/>
  <c r="BF188" i="3"/>
  <c r="T188" i="3"/>
  <c r="R188" i="3"/>
  <c r="P188" i="3"/>
  <c r="BK188" i="3"/>
  <c r="J188" i="3"/>
  <c r="BE188" i="3"/>
  <c r="BI186" i="3"/>
  <c r="BH186" i="3"/>
  <c r="BG186" i="3"/>
  <c r="BF186" i="3"/>
  <c r="T186" i="3"/>
  <c r="R186" i="3"/>
  <c r="P186" i="3"/>
  <c r="BK186" i="3"/>
  <c r="J186" i="3"/>
  <c r="BE186" i="3"/>
  <c r="BI183" i="3"/>
  <c r="BH183" i="3"/>
  <c r="BG183" i="3"/>
  <c r="BF183" i="3"/>
  <c r="T183" i="3"/>
  <c r="R183" i="3"/>
  <c r="P183" i="3"/>
  <c r="BK183" i="3"/>
  <c r="J183" i="3"/>
  <c r="BE183" i="3"/>
  <c r="BI182" i="3"/>
  <c r="BH182" i="3"/>
  <c r="BG182" i="3"/>
  <c r="BF182" i="3"/>
  <c r="T182" i="3"/>
  <c r="R182" i="3"/>
  <c r="P182" i="3"/>
  <c r="BK182" i="3"/>
  <c r="J182" i="3"/>
  <c r="BE182" i="3"/>
  <c r="BI181" i="3"/>
  <c r="BH181" i="3"/>
  <c r="BG181" i="3"/>
  <c r="BF181" i="3"/>
  <c r="T181" i="3"/>
  <c r="R181" i="3"/>
  <c r="P181" i="3"/>
  <c r="BK181" i="3"/>
  <c r="J181" i="3"/>
  <c r="BE181" i="3"/>
  <c r="BI180" i="3"/>
  <c r="BH180" i="3"/>
  <c r="BG180" i="3"/>
  <c r="BF180" i="3"/>
  <c r="T180" i="3"/>
  <c r="R180" i="3"/>
  <c r="P180" i="3"/>
  <c r="BK180" i="3"/>
  <c r="J180" i="3"/>
  <c r="BE180" i="3"/>
  <c r="BI177" i="3"/>
  <c r="BH177" i="3"/>
  <c r="BG177" i="3"/>
  <c r="BF177" i="3"/>
  <c r="T177" i="3"/>
  <c r="R177" i="3"/>
  <c r="P177" i="3"/>
  <c r="BK177" i="3"/>
  <c r="J177" i="3"/>
  <c r="BE177" i="3"/>
  <c r="BI176" i="3"/>
  <c r="BH176" i="3"/>
  <c r="BG176" i="3"/>
  <c r="BF176" i="3"/>
  <c r="T176" i="3"/>
  <c r="R176" i="3"/>
  <c r="P176" i="3"/>
  <c r="BK176" i="3"/>
  <c r="J176" i="3"/>
  <c r="BE176" i="3"/>
  <c r="BI173" i="3"/>
  <c r="BH173" i="3"/>
  <c r="BG173" i="3"/>
  <c r="BF173" i="3"/>
  <c r="T173" i="3"/>
  <c r="R173" i="3"/>
  <c r="R168" i="3" s="1"/>
  <c r="P173" i="3"/>
  <c r="BK173" i="3"/>
  <c r="J173" i="3"/>
  <c r="BE173" i="3"/>
  <c r="BI172" i="3"/>
  <c r="BH172" i="3"/>
  <c r="BG172" i="3"/>
  <c r="BF172" i="3"/>
  <c r="T172" i="3"/>
  <c r="R172" i="3"/>
  <c r="P172" i="3"/>
  <c r="BK172" i="3"/>
  <c r="BK168" i="3" s="1"/>
  <c r="J168" i="3" s="1"/>
  <c r="J61" i="3" s="1"/>
  <c r="J172" i="3"/>
  <c r="BE172" i="3"/>
  <c r="BI169" i="3"/>
  <c r="BH169" i="3"/>
  <c r="BG169" i="3"/>
  <c r="BF169" i="3"/>
  <c r="T169" i="3"/>
  <c r="T168" i="3"/>
  <c r="R169" i="3"/>
  <c r="P169" i="3"/>
  <c r="P168" i="3"/>
  <c r="BK169" i="3"/>
  <c r="J169" i="3"/>
  <c r="BE169" i="3" s="1"/>
  <c r="BI165" i="3"/>
  <c r="BH165" i="3"/>
  <c r="BG165" i="3"/>
  <c r="BF165" i="3"/>
  <c r="T165" i="3"/>
  <c r="R165" i="3"/>
  <c r="P165" i="3"/>
  <c r="BK165" i="3"/>
  <c r="J165" i="3"/>
  <c r="BE165" i="3" s="1"/>
  <c r="BI156" i="3"/>
  <c r="BH156" i="3"/>
  <c r="BG156" i="3"/>
  <c r="BF156" i="3"/>
  <c r="T156" i="3"/>
  <c r="T155" i="3" s="1"/>
  <c r="R156" i="3"/>
  <c r="R155" i="3" s="1"/>
  <c r="P156" i="3"/>
  <c r="P155" i="3" s="1"/>
  <c r="BK156" i="3"/>
  <c r="J156" i="3"/>
  <c r="BE156" i="3" s="1"/>
  <c r="BI152" i="3"/>
  <c r="BH152" i="3"/>
  <c r="BG152" i="3"/>
  <c r="BF152" i="3"/>
  <c r="T152" i="3"/>
  <c r="T151" i="3" s="1"/>
  <c r="R152" i="3"/>
  <c r="R151" i="3" s="1"/>
  <c r="P152" i="3"/>
  <c r="P151" i="3" s="1"/>
  <c r="BK152" i="3"/>
  <c r="BK151" i="3" s="1"/>
  <c r="J151" i="3" s="1"/>
  <c r="J59" i="3" s="1"/>
  <c r="J152" i="3"/>
  <c r="BE152" i="3" s="1"/>
  <c r="BI149" i="3"/>
  <c r="BH149" i="3"/>
  <c r="BG149" i="3"/>
  <c r="BF149" i="3"/>
  <c r="T149" i="3"/>
  <c r="R149" i="3"/>
  <c r="P149" i="3"/>
  <c r="BK149" i="3"/>
  <c r="J149" i="3"/>
  <c r="BE149" i="3"/>
  <c r="BI140" i="3"/>
  <c r="BH140" i="3"/>
  <c r="BG140" i="3"/>
  <c r="BF140" i="3"/>
  <c r="T140" i="3"/>
  <c r="R140" i="3"/>
  <c r="P140" i="3"/>
  <c r="BK140" i="3"/>
  <c r="J140" i="3"/>
  <c r="BE140" i="3"/>
  <c r="BI138" i="3"/>
  <c r="BH138" i="3"/>
  <c r="BG138" i="3"/>
  <c r="BF138" i="3"/>
  <c r="T138" i="3"/>
  <c r="R138" i="3"/>
  <c r="P138" i="3"/>
  <c r="BK138" i="3"/>
  <c r="J138" i="3"/>
  <c r="BE138" i="3"/>
  <c r="BI135" i="3"/>
  <c r="BH135" i="3"/>
  <c r="BG135" i="3"/>
  <c r="BF135" i="3"/>
  <c r="T135" i="3"/>
  <c r="R135" i="3"/>
  <c r="P135" i="3"/>
  <c r="BK135" i="3"/>
  <c r="J135" i="3"/>
  <c r="BE135" i="3"/>
  <c r="BI133" i="3"/>
  <c r="BH133" i="3"/>
  <c r="BG133" i="3"/>
  <c r="BF133" i="3"/>
  <c r="T133" i="3"/>
  <c r="R133" i="3"/>
  <c r="P133" i="3"/>
  <c r="BK133" i="3"/>
  <c r="J133" i="3"/>
  <c r="BE133" i="3"/>
  <c r="BI132" i="3"/>
  <c r="BH132" i="3"/>
  <c r="BG132" i="3"/>
  <c r="BF132" i="3"/>
  <c r="T132" i="3"/>
  <c r="R132" i="3"/>
  <c r="P132" i="3"/>
  <c r="BK132" i="3"/>
  <c r="J132" i="3"/>
  <c r="BE132" i="3"/>
  <c r="BI130" i="3"/>
  <c r="BH130" i="3"/>
  <c r="BG130" i="3"/>
  <c r="BF130" i="3"/>
  <c r="T130" i="3"/>
  <c r="R130" i="3"/>
  <c r="P130" i="3"/>
  <c r="BK130" i="3"/>
  <c r="J130" i="3"/>
  <c r="BE130" i="3"/>
  <c r="BI127" i="3"/>
  <c r="BH127" i="3"/>
  <c r="BG127" i="3"/>
  <c r="BF127" i="3"/>
  <c r="T127" i="3"/>
  <c r="R127" i="3"/>
  <c r="P127" i="3"/>
  <c r="BK127" i="3"/>
  <c r="J127" i="3"/>
  <c r="BE127" i="3"/>
  <c r="BI125" i="3"/>
  <c r="BH125" i="3"/>
  <c r="BG125" i="3"/>
  <c r="BF125" i="3"/>
  <c r="T125" i="3"/>
  <c r="R125" i="3"/>
  <c r="P125" i="3"/>
  <c r="BK125" i="3"/>
  <c r="J125" i="3"/>
  <c r="BE125" i="3"/>
  <c r="BI124" i="3"/>
  <c r="BH124" i="3"/>
  <c r="BG124" i="3"/>
  <c r="BF124" i="3"/>
  <c r="T124" i="3"/>
  <c r="R124" i="3"/>
  <c r="P124" i="3"/>
  <c r="BK124" i="3"/>
  <c r="J124" i="3"/>
  <c r="BE124" i="3"/>
  <c r="BI115" i="3"/>
  <c r="BH115" i="3"/>
  <c r="BG115" i="3"/>
  <c r="BF115" i="3"/>
  <c r="T115" i="3"/>
  <c r="R115" i="3"/>
  <c r="P115" i="3"/>
  <c r="BK115" i="3"/>
  <c r="J115" i="3"/>
  <c r="BE115" i="3"/>
  <c r="BI113" i="3"/>
  <c r="BH113" i="3"/>
  <c r="BG113" i="3"/>
  <c r="BF113" i="3"/>
  <c r="T113" i="3"/>
  <c r="R113" i="3"/>
  <c r="P113" i="3"/>
  <c r="BK113" i="3"/>
  <c r="J113" i="3"/>
  <c r="BE113" i="3"/>
  <c r="BI103" i="3"/>
  <c r="BH103" i="3"/>
  <c r="BG103" i="3"/>
  <c r="BF103" i="3"/>
  <c r="T103" i="3"/>
  <c r="R103" i="3"/>
  <c r="P103" i="3"/>
  <c r="BK103" i="3"/>
  <c r="J103" i="3"/>
  <c r="BE103" i="3"/>
  <c r="BI101" i="3"/>
  <c r="BH101" i="3"/>
  <c r="BG101" i="3"/>
  <c r="BF101" i="3"/>
  <c r="T101" i="3"/>
  <c r="R101" i="3"/>
  <c r="P101" i="3"/>
  <c r="BK101" i="3"/>
  <c r="J101" i="3"/>
  <c r="BE101" i="3"/>
  <c r="BI91" i="3"/>
  <c r="BH91" i="3"/>
  <c r="F33" i="3" s="1"/>
  <c r="BC53" i="1" s="1"/>
  <c r="BG91" i="3"/>
  <c r="BF91" i="3"/>
  <c r="T91" i="3"/>
  <c r="R91" i="3"/>
  <c r="P91" i="3"/>
  <c r="BK91" i="3"/>
  <c r="J91" i="3"/>
  <c r="BE91" i="3"/>
  <c r="BI88" i="3"/>
  <c r="BH88" i="3"/>
  <c r="BG88" i="3"/>
  <c r="BF88" i="3"/>
  <c r="T88" i="3"/>
  <c r="R88" i="3"/>
  <c r="P88" i="3"/>
  <c r="BK88" i="3"/>
  <c r="J88" i="3"/>
  <c r="BE88" i="3"/>
  <c r="BI85" i="3"/>
  <c r="F34" i="3"/>
  <c r="BD53" i="1" s="1"/>
  <c r="BH85" i="3"/>
  <c r="BG85" i="3"/>
  <c r="BF85" i="3"/>
  <c r="T85" i="3"/>
  <c r="R85" i="3"/>
  <c r="P85" i="3"/>
  <c r="BK85" i="3"/>
  <c r="J85" i="3"/>
  <c r="BE85" i="3" s="1"/>
  <c r="F78" i="3"/>
  <c r="F76" i="3"/>
  <c r="E74" i="3"/>
  <c r="F51" i="3"/>
  <c r="F49" i="3"/>
  <c r="E47" i="3"/>
  <c r="J21" i="3"/>
  <c r="E21" i="3"/>
  <c r="J78" i="3" s="1"/>
  <c r="J20" i="3"/>
  <c r="J18" i="3"/>
  <c r="E18" i="3"/>
  <c r="F52" i="3" s="1"/>
  <c r="J17" i="3"/>
  <c r="J12" i="3"/>
  <c r="J49" i="3" s="1"/>
  <c r="E7" i="3"/>
  <c r="E72" i="3" s="1"/>
  <c r="AY52" i="1"/>
  <c r="AX52" i="1"/>
  <c r="BI248" i="2"/>
  <c r="BH248" i="2"/>
  <c r="BG248" i="2"/>
  <c r="BF248" i="2"/>
  <c r="T248" i="2"/>
  <c r="R248" i="2"/>
  <c r="P248" i="2"/>
  <c r="BK248" i="2"/>
  <c r="J248" i="2"/>
  <c r="BE248" i="2" s="1"/>
  <c r="BI247" i="2"/>
  <c r="BH247" i="2"/>
  <c r="BG247" i="2"/>
  <c r="BF247" i="2"/>
  <c r="T247" i="2"/>
  <c r="R247" i="2"/>
  <c r="P247" i="2"/>
  <c r="BK247" i="2"/>
  <c r="J247" i="2"/>
  <c r="BE247" i="2" s="1"/>
  <c r="BI246" i="2"/>
  <c r="BH246" i="2"/>
  <c r="BG246" i="2"/>
  <c r="BF246" i="2"/>
  <c r="T246" i="2"/>
  <c r="R246" i="2"/>
  <c r="P246" i="2"/>
  <c r="BK246" i="2"/>
  <c r="J246" i="2"/>
  <c r="BE246" i="2" s="1"/>
  <c r="BI245" i="2"/>
  <c r="BH245" i="2"/>
  <c r="BG245" i="2"/>
  <c r="BF245" i="2"/>
  <c r="T245" i="2"/>
  <c r="R245" i="2"/>
  <c r="P245" i="2"/>
  <c r="BK245" i="2"/>
  <c r="J245" i="2"/>
  <c r="BE245" i="2"/>
  <c r="BI244" i="2"/>
  <c r="BH244" i="2"/>
  <c r="BG244" i="2"/>
  <c r="BF244" i="2"/>
  <c r="T244" i="2"/>
  <c r="R244" i="2"/>
  <c r="P244" i="2"/>
  <c r="BK244" i="2"/>
  <c r="J244" i="2"/>
  <c r="BE244" i="2" s="1"/>
  <c r="BI243" i="2"/>
  <c r="BH243" i="2"/>
  <c r="BG243" i="2"/>
  <c r="BF243" i="2"/>
  <c r="T243" i="2"/>
  <c r="R243" i="2"/>
  <c r="P243" i="2"/>
  <c r="BK243" i="2"/>
  <c r="J243" i="2"/>
  <c r="BE243" i="2" s="1"/>
  <c r="BI242" i="2"/>
  <c r="BH242" i="2"/>
  <c r="BG242" i="2"/>
  <c r="BF242" i="2"/>
  <c r="T242" i="2"/>
  <c r="R242" i="2"/>
  <c r="P242" i="2"/>
  <c r="BK242" i="2"/>
  <c r="J242" i="2"/>
  <c r="BE242" i="2" s="1"/>
  <c r="BI241" i="2"/>
  <c r="BH241" i="2"/>
  <c r="BG241" i="2"/>
  <c r="BF241" i="2"/>
  <c r="T241" i="2"/>
  <c r="R241" i="2"/>
  <c r="P241" i="2"/>
  <c r="BK241" i="2"/>
  <c r="J241" i="2"/>
  <c r="BE241" i="2"/>
  <c r="BI240" i="2"/>
  <c r="BH240" i="2"/>
  <c r="BG240" i="2"/>
  <c r="BF240" i="2"/>
  <c r="T240" i="2"/>
  <c r="R240" i="2"/>
  <c r="P240" i="2"/>
  <c r="BK240" i="2"/>
  <c r="J240" i="2"/>
  <c r="BE240" i="2"/>
  <c r="BI239" i="2"/>
  <c r="BH239" i="2"/>
  <c r="BG239" i="2"/>
  <c r="BF239" i="2"/>
  <c r="T239" i="2"/>
  <c r="R239" i="2"/>
  <c r="P239" i="2"/>
  <c r="BK239" i="2"/>
  <c r="J239" i="2"/>
  <c r="BE239" i="2"/>
  <c r="BI238" i="2"/>
  <c r="BH238" i="2"/>
  <c r="BG238" i="2"/>
  <c r="BF238" i="2"/>
  <c r="T238" i="2"/>
  <c r="R238" i="2"/>
  <c r="P238" i="2"/>
  <c r="BK238" i="2"/>
  <c r="J238" i="2"/>
  <c r="BE238" i="2"/>
  <c r="BI237" i="2"/>
  <c r="BH237" i="2"/>
  <c r="BG237" i="2"/>
  <c r="BF237" i="2"/>
  <c r="T237" i="2"/>
  <c r="R237" i="2"/>
  <c r="R234" i="2" s="1"/>
  <c r="P237" i="2"/>
  <c r="BK237" i="2"/>
  <c r="J237" i="2"/>
  <c r="BE237" i="2"/>
  <c r="BI236" i="2"/>
  <c r="BH236" i="2"/>
  <c r="BG236" i="2"/>
  <c r="BF236" i="2"/>
  <c r="T236" i="2"/>
  <c r="R236" i="2"/>
  <c r="P236" i="2"/>
  <c r="BK236" i="2"/>
  <c r="J236" i="2"/>
  <c r="BE236" i="2"/>
  <c r="BI235" i="2"/>
  <c r="BH235" i="2"/>
  <c r="BG235" i="2"/>
  <c r="BF235" i="2"/>
  <c r="T235" i="2"/>
  <c r="T234" i="2"/>
  <c r="R235" i="2"/>
  <c r="P235" i="2"/>
  <c r="P234" i="2" s="1"/>
  <c r="BK235" i="2"/>
  <c r="J235" i="2"/>
  <c r="BE235" i="2" s="1"/>
  <c r="BI233" i="2"/>
  <c r="BH233" i="2"/>
  <c r="BG233" i="2"/>
  <c r="BF233" i="2"/>
  <c r="T233" i="2"/>
  <c r="T232" i="2" s="1"/>
  <c r="R233" i="2"/>
  <c r="R232" i="2" s="1"/>
  <c r="P233" i="2"/>
  <c r="P232" i="2" s="1"/>
  <c r="BK233" i="2"/>
  <c r="BK232" i="2" s="1"/>
  <c r="J232" i="2" s="1"/>
  <c r="J63" i="2" s="1"/>
  <c r="J233" i="2"/>
  <c r="BE233" i="2" s="1"/>
  <c r="BI231" i="2"/>
  <c r="BH231" i="2"/>
  <c r="BG231" i="2"/>
  <c r="BF231" i="2"/>
  <c r="T231" i="2"/>
  <c r="R231" i="2"/>
  <c r="P231" i="2"/>
  <c r="BK231" i="2"/>
  <c r="J231" i="2"/>
  <c r="BE231" i="2" s="1"/>
  <c r="BI228" i="2"/>
  <c r="BH228" i="2"/>
  <c r="BG228" i="2"/>
  <c r="BF228" i="2"/>
  <c r="T228" i="2"/>
  <c r="R228" i="2"/>
  <c r="P228" i="2"/>
  <c r="BK228" i="2"/>
  <c r="J228" i="2"/>
  <c r="BE228" i="2" s="1"/>
  <c r="BI227" i="2"/>
  <c r="BH227" i="2"/>
  <c r="BG227" i="2"/>
  <c r="BF227" i="2"/>
  <c r="T227" i="2"/>
  <c r="R227" i="2"/>
  <c r="P227" i="2"/>
  <c r="BK227" i="2"/>
  <c r="J227" i="2"/>
  <c r="BE227" i="2" s="1"/>
  <c r="BI226" i="2"/>
  <c r="BH226" i="2"/>
  <c r="BG226" i="2"/>
  <c r="BF226" i="2"/>
  <c r="T226" i="2"/>
  <c r="R226" i="2"/>
  <c r="P226" i="2"/>
  <c r="BK226" i="2"/>
  <c r="J226" i="2"/>
  <c r="BE226" i="2" s="1"/>
  <c r="BI225" i="2"/>
  <c r="BH225" i="2"/>
  <c r="BG225" i="2"/>
  <c r="BF225" i="2"/>
  <c r="T225" i="2"/>
  <c r="R225" i="2"/>
  <c r="P225" i="2"/>
  <c r="BK225" i="2"/>
  <c r="J225" i="2"/>
  <c r="BE225" i="2"/>
  <c r="BI224" i="2"/>
  <c r="BH224" i="2"/>
  <c r="BG224" i="2"/>
  <c r="BF224" i="2"/>
  <c r="T224" i="2"/>
  <c r="R224" i="2"/>
  <c r="P224" i="2"/>
  <c r="BK224" i="2"/>
  <c r="J224" i="2"/>
  <c r="BE224" i="2" s="1"/>
  <c r="BI223" i="2"/>
  <c r="BH223" i="2"/>
  <c r="BG223" i="2"/>
  <c r="BF223" i="2"/>
  <c r="T223" i="2"/>
  <c r="R223" i="2"/>
  <c r="P223" i="2"/>
  <c r="BK223" i="2"/>
  <c r="J223" i="2"/>
  <c r="BE223" i="2"/>
  <c r="BI220" i="2"/>
  <c r="BH220" i="2"/>
  <c r="BG220" i="2"/>
  <c r="BF220" i="2"/>
  <c r="T220" i="2"/>
  <c r="R220" i="2"/>
  <c r="P220" i="2"/>
  <c r="BK220" i="2"/>
  <c r="J220" i="2"/>
  <c r="BE220" i="2" s="1"/>
  <c r="BI219" i="2"/>
  <c r="BH219" i="2"/>
  <c r="BG219" i="2"/>
  <c r="BF219" i="2"/>
  <c r="T219" i="2"/>
  <c r="R219" i="2"/>
  <c r="P219" i="2"/>
  <c r="BK219" i="2"/>
  <c r="J219" i="2"/>
  <c r="BE219" i="2"/>
  <c r="BI218" i="2"/>
  <c r="BH218" i="2"/>
  <c r="BG218" i="2"/>
  <c r="BF218" i="2"/>
  <c r="T218" i="2"/>
  <c r="R218" i="2"/>
  <c r="P218" i="2"/>
  <c r="BK218" i="2"/>
  <c r="J218" i="2"/>
  <c r="BE218" i="2" s="1"/>
  <c r="BI217" i="2"/>
  <c r="BH217" i="2"/>
  <c r="BG217" i="2"/>
  <c r="BF217" i="2"/>
  <c r="T217" i="2"/>
  <c r="R217" i="2"/>
  <c r="P217" i="2"/>
  <c r="BK217" i="2"/>
  <c r="J217" i="2"/>
  <c r="BE217" i="2" s="1"/>
  <c r="BI216" i="2"/>
  <c r="BH216" i="2"/>
  <c r="BG216" i="2"/>
  <c r="BF216" i="2"/>
  <c r="T216" i="2"/>
  <c r="R216" i="2"/>
  <c r="P216" i="2"/>
  <c r="BK216" i="2"/>
  <c r="J216" i="2"/>
  <c r="BE216" i="2" s="1"/>
  <c r="BI215" i="2"/>
  <c r="BH215" i="2"/>
  <c r="BG215" i="2"/>
  <c r="BF215" i="2"/>
  <c r="T215" i="2"/>
  <c r="R215" i="2"/>
  <c r="P215" i="2"/>
  <c r="BK215" i="2"/>
  <c r="J215" i="2"/>
  <c r="BE215" i="2"/>
  <c r="BI212" i="2"/>
  <c r="BH212" i="2"/>
  <c r="BG212" i="2"/>
  <c r="BF212" i="2"/>
  <c r="T212" i="2"/>
  <c r="R212" i="2"/>
  <c r="P212" i="2"/>
  <c r="BK212" i="2"/>
  <c r="J212" i="2"/>
  <c r="BE212" i="2" s="1"/>
  <c r="BI209" i="2"/>
  <c r="BH209" i="2"/>
  <c r="BG209" i="2"/>
  <c r="BF209" i="2"/>
  <c r="T209" i="2"/>
  <c r="R209" i="2"/>
  <c r="P209" i="2"/>
  <c r="BK209" i="2"/>
  <c r="J209" i="2"/>
  <c r="BE209" i="2"/>
  <c r="BI206" i="2"/>
  <c r="BH206" i="2"/>
  <c r="BG206" i="2"/>
  <c r="BF206" i="2"/>
  <c r="T206" i="2"/>
  <c r="R206" i="2"/>
  <c r="P206" i="2"/>
  <c r="BK206" i="2"/>
  <c r="J206" i="2"/>
  <c r="BE206" i="2" s="1"/>
  <c r="BI205" i="2"/>
  <c r="BH205" i="2"/>
  <c r="BG205" i="2"/>
  <c r="BF205" i="2"/>
  <c r="T205" i="2"/>
  <c r="R205" i="2"/>
  <c r="P205" i="2"/>
  <c r="BK205" i="2"/>
  <c r="J205" i="2"/>
  <c r="BE205" i="2"/>
  <c r="BI204" i="2"/>
  <c r="BH204" i="2"/>
  <c r="BG204" i="2"/>
  <c r="BF204" i="2"/>
  <c r="T204" i="2"/>
  <c r="R204" i="2"/>
  <c r="P204" i="2"/>
  <c r="BK204" i="2"/>
  <c r="J204" i="2"/>
  <c r="BE204" i="2" s="1"/>
  <c r="BI203" i="2"/>
  <c r="BH203" i="2"/>
  <c r="BG203" i="2"/>
  <c r="BF203" i="2"/>
  <c r="T203" i="2"/>
  <c r="R203" i="2"/>
  <c r="P203" i="2"/>
  <c r="BK203" i="2"/>
  <c r="J203" i="2"/>
  <c r="BE203" i="2" s="1"/>
  <c r="BI200" i="2"/>
  <c r="BH200" i="2"/>
  <c r="BG200" i="2"/>
  <c r="BF200" i="2"/>
  <c r="T200" i="2"/>
  <c r="R200" i="2"/>
  <c r="P200" i="2"/>
  <c r="BK200" i="2"/>
  <c r="J200" i="2"/>
  <c r="BE200" i="2" s="1"/>
  <c r="BI199" i="2"/>
  <c r="BH199" i="2"/>
  <c r="BG199" i="2"/>
  <c r="BF199" i="2"/>
  <c r="T199" i="2"/>
  <c r="R199" i="2"/>
  <c r="P199" i="2"/>
  <c r="BK199" i="2"/>
  <c r="J199" i="2"/>
  <c r="BE199" i="2"/>
  <c r="BI198" i="2"/>
  <c r="BH198" i="2"/>
  <c r="BG198" i="2"/>
  <c r="BF198" i="2"/>
  <c r="T198" i="2"/>
  <c r="R198" i="2"/>
  <c r="P198" i="2"/>
  <c r="BK198" i="2"/>
  <c r="J198" i="2"/>
  <c r="BE198" i="2" s="1"/>
  <c r="BI196" i="2"/>
  <c r="BH196" i="2"/>
  <c r="BG196" i="2"/>
  <c r="BF196" i="2"/>
  <c r="T196" i="2"/>
  <c r="R196" i="2"/>
  <c r="P196" i="2"/>
  <c r="BK196" i="2"/>
  <c r="J196" i="2"/>
  <c r="BE196" i="2" s="1"/>
  <c r="BI193" i="2"/>
  <c r="BH193" i="2"/>
  <c r="BG193" i="2"/>
  <c r="BF193" i="2"/>
  <c r="T193" i="2"/>
  <c r="R193" i="2"/>
  <c r="P193" i="2"/>
  <c r="BK193" i="2"/>
  <c r="J193" i="2"/>
  <c r="BE193" i="2" s="1"/>
  <c r="BI191" i="2"/>
  <c r="BH191" i="2"/>
  <c r="BG191" i="2"/>
  <c r="BF191" i="2"/>
  <c r="T191" i="2"/>
  <c r="T187" i="2" s="1"/>
  <c r="R191" i="2"/>
  <c r="P191" i="2"/>
  <c r="BK191" i="2"/>
  <c r="J191" i="2"/>
  <c r="BE191" i="2" s="1"/>
  <c r="BI188" i="2"/>
  <c r="BH188" i="2"/>
  <c r="BG188" i="2"/>
  <c r="BF188" i="2"/>
  <c r="T188" i="2"/>
  <c r="R188" i="2"/>
  <c r="P188" i="2"/>
  <c r="BK188" i="2"/>
  <c r="BK187" i="2" s="1"/>
  <c r="J187" i="2" s="1"/>
  <c r="J62" i="2" s="1"/>
  <c r="J188" i="2"/>
  <c r="BE188" i="2" s="1"/>
  <c r="BI186" i="2"/>
  <c r="BH186" i="2"/>
  <c r="BG186" i="2"/>
  <c r="BF186" i="2"/>
  <c r="T186" i="2"/>
  <c r="R186" i="2"/>
  <c r="P186" i="2"/>
  <c r="BK186" i="2"/>
  <c r="J186" i="2"/>
  <c r="BE186" i="2"/>
  <c r="BI183" i="2"/>
  <c r="BH183" i="2"/>
  <c r="BG183" i="2"/>
  <c r="BF183" i="2"/>
  <c r="T183" i="2"/>
  <c r="R183" i="2"/>
  <c r="P183" i="2"/>
  <c r="BK183" i="2"/>
  <c r="J183" i="2"/>
  <c r="BE183" i="2" s="1"/>
  <c r="BI182" i="2"/>
  <c r="BH182" i="2"/>
  <c r="BG182" i="2"/>
  <c r="BF182" i="2"/>
  <c r="T182" i="2"/>
  <c r="R182" i="2"/>
  <c r="P182" i="2"/>
  <c r="BK182" i="2"/>
  <c r="BK167" i="2" s="1"/>
  <c r="J167" i="2" s="1"/>
  <c r="J61" i="2" s="1"/>
  <c r="J182" i="2"/>
  <c r="BE182" i="2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T180" i="2"/>
  <c r="R180" i="2"/>
  <c r="P180" i="2"/>
  <c r="BK180" i="2"/>
  <c r="J180" i="2"/>
  <c r="BE180" i="2" s="1"/>
  <c r="BI177" i="2"/>
  <c r="BH177" i="2"/>
  <c r="BG177" i="2"/>
  <c r="BF177" i="2"/>
  <c r="T177" i="2"/>
  <c r="R177" i="2"/>
  <c r="P177" i="2"/>
  <c r="BK177" i="2"/>
  <c r="J177" i="2"/>
  <c r="BE177" i="2" s="1"/>
  <c r="BI168" i="2"/>
  <c r="BH168" i="2"/>
  <c r="BG168" i="2"/>
  <c r="BF168" i="2"/>
  <c r="T168" i="2"/>
  <c r="R168" i="2"/>
  <c r="R167" i="2" s="1"/>
  <c r="P168" i="2"/>
  <c r="BK168" i="2"/>
  <c r="J168" i="2"/>
  <c r="BE168" i="2" s="1"/>
  <c r="BI165" i="2"/>
  <c r="BH165" i="2"/>
  <c r="BG165" i="2"/>
  <c r="BF165" i="2"/>
  <c r="T165" i="2"/>
  <c r="T164" i="2" s="1"/>
  <c r="R165" i="2"/>
  <c r="R164" i="2" s="1"/>
  <c r="P165" i="2"/>
  <c r="P164" i="2" s="1"/>
  <c r="BK165" i="2"/>
  <c r="BK164" i="2"/>
  <c r="J164" i="2" s="1"/>
  <c r="J60" i="2" s="1"/>
  <c r="J165" i="2"/>
  <c r="BE165" i="2"/>
  <c r="BI161" i="2"/>
  <c r="BH161" i="2"/>
  <c r="BG161" i="2"/>
  <c r="BF161" i="2"/>
  <c r="T161" i="2"/>
  <c r="T160" i="2" s="1"/>
  <c r="R161" i="2"/>
  <c r="R160" i="2" s="1"/>
  <c r="P161" i="2"/>
  <c r="P160" i="2" s="1"/>
  <c r="BK161" i="2"/>
  <c r="BK160" i="2" s="1"/>
  <c r="J160" i="2" s="1"/>
  <c r="J59" i="2" s="1"/>
  <c r="J161" i="2"/>
  <c r="BE161" i="2" s="1"/>
  <c r="BI158" i="2"/>
  <c r="BH158" i="2"/>
  <c r="BG158" i="2"/>
  <c r="BF158" i="2"/>
  <c r="T158" i="2"/>
  <c r="R158" i="2"/>
  <c r="P158" i="2"/>
  <c r="BK158" i="2"/>
  <c r="J158" i="2"/>
  <c r="BE158" i="2" s="1"/>
  <c r="BI146" i="2"/>
  <c r="BH146" i="2"/>
  <c r="BG146" i="2"/>
  <c r="BF146" i="2"/>
  <c r="T146" i="2"/>
  <c r="R146" i="2"/>
  <c r="P146" i="2"/>
  <c r="BK146" i="2"/>
  <c r="J146" i="2"/>
  <c r="BE146" i="2" s="1"/>
  <c r="BI144" i="2"/>
  <c r="BH144" i="2"/>
  <c r="BG144" i="2"/>
  <c r="BF144" i="2"/>
  <c r="T144" i="2"/>
  <c r="R144" i="2"/>
  <c r="P144" i="2"/>
  <c r="BK144" i="2"/>
  <c r="J144" i="2"/>
  <c r="BE144" i="2" s="1"/>
  <c r="BI140" i="2"/>
  <c r="BH140" i="2"/>
  <c r="BG140" i="2"/>
  <c r="BF140" i="2"/>
  <c r="T140" i="2"/>
  <c r="R140" i="2"/>
  <c r="P140" i="2"/>
  <c r="BK140" i="2"/>
  <c r="J140" i="2"/>
  <c r="BE140" i="2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 s="1"/>
  <c r="BI136" i="2"/>
  <c r="BH136" i="2"/>
  <c r="BG136" i="2"/>
  <c r="BF136" i="2"/>
  <c r="T136" i="2"/>
  <c r="R136" i="2"/>
  <c r="P136" i="2"/>
  <c r="BK136" i="2"/>
  <c r="J136" i="2"/>
  <c r="BE136" i="2" s="1"/>
  <c r="BI133" i="2"/>
  <c r="BH133" i="2"/>
  <c r="BG133" i="2"/>
  <c r="BF133" i="2"/>
  <c r="T133" i="2"/>
  <c r="R133" i="2"/>
  <c r="P133" i="2"/>
  <c r="BK133" i="2"/>
  <c r="J133" i="2"/>
  <c r="BE133" i="2"/>
  <c r="BI130" i="2"/>
  <c r="BH130" i="2"/>
  <c r="BG130" i="2"/>
  <c r="BF130" i="2"/>
  <c r="T130" i="2"/>
  <c r="R130" i="2"/>
  <c r="P130" i="2"/>
  <c r="BK130" i="2"/>
  <c r="J130" i="2"/>
  <c r="BE130" i="2" s="1"/>
  <c r="BI129" i="2"/>
  <c r="BH129" i="2"/>
  <c r="BG129" i="2"/>
  <c r="BF129" i="2"/>
  <c r="T129" i="2"/>
  <c r="R129" i="2"/>
  <c r="P129" i="2"/>
  <c r="BK129" i="2"/>
  <c r="J129" i="2"/>
  <c r="BE129" i="2"/>
  <c r="BI128" i="2"/>
  <c r="BH128" i="2"/>
  <c r="BG128" i="2"/>
  <c r="BF128" i="2"/>
  <c r="T128" i="2"/>
  <c r="R128" i="2"/>
  <c r="P128" i="2"/>
  <c r="BK128" i="2"/>
  <c r="J128" i="2"/>
  <c r="BE128" i="2" s="1"/>
  <c r="BI123" i="2"/>
  <c r="BH123" i="2"/>
  <c r="BG123" i="2"/>
  <c r="BF123" i="2"/>
  <c r="T123" i="2"/>
  <c r="R123" i="2"/>
  <c r="P123" i="2"/>
  <c r="BK123" i="2"/>
  <c r="J123" i="2"/>
  <c r="BE123" i="2"/>
  <c r="BI114" i="2"/>
  <c r="BH114" i="2"/>
  <c r="BG114" i="2"/>
  <c r="BF114" i="2"/>
  <c r="T114" i="2"/>
  <c r="R114" i="2"/>
  <c r="P114" i="2"/>
  <c r="BK114" i="2"/>
  <c r="J114" i="2"/>
  <c r="BE114" i="2" s="1"/>
  <c r="BI113" i="2"/>
  <c r="BH113" i="2"/>
  <c r="BG113" i="2"/>
  <c r="BF113" i="2"/>
  <c r="T113" i="2"/>
  <c r="R113" i="2"/>
  <c r="P113" i="2"/>
  <c r="BK113" i="2"/>
  <c r="J113" i="2"/>
  <c r="BE113" i="2" s="1"/>
  <c r="BI103" i="2"/>
  <c r="BH103" i="2"/>
  <c r="BG103" i="2"/>
  <c r="BF103" i="2"/>
  <c r="T103" i="2"/>
  <c r="R103" i="2"/>
  <c r="P103" i="2"/>
  <c r="BK103" i="2"/>
  <c r="J103" i="2"/>
  <c r="BE103" i="2" s="1"/>
  <c r="BI101" i="2"/>
  <c r="BH101" i="2"/>
  <c r="BG101" i="2"/>
  <c r="BF101" i="2"/>
  <c r="T101" i="2"/>
  <c r="R101" i="2"/>
  <c r="P101" i="2"/>
  <c r="BK101" i="2"/>
  <c r="J101" i="2"/>
  <c r="BE101" i="2"/>
  <c r="BI91" i="2"/>
  <c r="BH91" i="2"/>
  <c r="BG91" i="2"/>
  <c r="BF91" i="2"/>
  <c r="T91" i="2"/>
  <c r="R91" i="2"/>
  <c r="P91" i="2"/>
  <c r="BK91" i="2"/>
  <c r="J91" i="2"/>
  <c r="BE91" i="2" s="1"/>
  <c r="BI90" i="2"/>
  <c r="BH90" i="2"/>
  <c r="BG90" i="2"/>
  <c r="BF90" i="2"/>
  <c r="T90" i="2"/>
  <c r="R90" i="2"/>
  <c r="P90" i="2"/>
  <c r="BK90" i="2"/>
  <c r="J90" i="2"/>
  <c r="BE90" i="2"/>
  <c r="BI87" i="2"/>
  <c r="F34" i="2" s="1"/>
  <c r="BD52" i="1" s="1"/>
  <c r="BD51" i="1" s="1"/>
  <c r="W30" i="1" s="1"/>
  <c r="BH87" i="2"/>
  <c r="BG87" i="2"/>
  <c r="BF87" i="2"/>
  <c r="T87" i="2"/>
  <c r="R87" i="2"/>
  <c r="P87" i="2"/>
  <c r="BK87" i="2"/>
  <c r="J87" i="2"/>
  <c r="BE87" i="2" s="1"/>
  <c r="F80" i="2"/>
  <c r="F78" i="2"/>
  <c r="E76" i="2"/>
  <c r="F51" i="2"/>
  <c r="F49" i="2"/>
  <c r="E47" i="2"/>
  <c r="J21" i="2"/>
  <c r="E21" i="2"/>
  <c r="J80" i="2" s="1"/>
  <c r="J20" i="2"/>
  <c r="J18" i="2"/>
  <c r="E18" i="2"/>
  <c r="F52" i="2" s="1"/>
  <c r="J17" i="2"/>
  <c r="J12" i="2"/>
  <c r="J49" i="2" s="1"/>
  <c r="J78" i="2"/>
  <c r="E7" i="2"/>
  <c r="E74" i="2" s="1"/>
  <c r="AS51" i="1"/>
  <c r="L47" i="1"/>
  <c r="AM46" i="1"/>
  <c r="L46" i="1"/>
  <c r="AM44" i="1"/>
  <c r="L44" i="1"/>
  <c r="L42" i="1"/>
  <c r="L41" i="1"/>
  <c r="F32" i="2" l="1"/>
  <c r="BB52" i="1" s="1"/>
  <c r="P86" i="2"/>
  <c r="P85" i="2" s="1"/>
  <c r="P84" i="2" s="1"/>
  <c r="AU52" i="1" s="1"/>
  <c r="AU51" i="1" s="1"/>
  <c r="R86" i="2"/>
  <c r="R85" i="2" s="1"/>
  <c r="R84" i="2" s="1"/>
  <c r="R187" i="2"/>
  <c r="P167" i="2"/>
  <c r="P187" i="2"/>
  <c r="J31" i="2"/>
  <c r="AW52" i="1" s="1"/>
  <c r="T86" i="2"/>
  <c r="T167" i="2"/>
  <c r="BK84" i="3"/>
  <c r="F31" i="3"/>
  <c r="BA53" i="1" s="1"/>
  <c r="BK155" i="3"/>
  <c r="J155" i="3" s="1"/>
  <c r="J60" i="3" s="1"/>
  <c r="E45" i="2"/>
  <c r="BK86" i="2"/>
  <c r="P84" i="3"/>
  <c r="P83" i="3" s="1"/>
  <c r="P82" i="3" s="1"/>
  <c r="AU53" i="1" s="1"/>
  <c r="F32" i="3"/>
  <c r="BB53" i="1" s="1"/>
  <c r="BK234" i="2"/>
  <c r="J234" i="2" s="1"/>
  <c r="J64" i="2" s="1"/>
  <c r="T84" i="3"/>
  <c r="F81" i="2"/>
  <c r="J51" i="2"/>
  <c r="F33" i="2"/>
  <c r="BC52" i="1" s="1"/>
  <c r="BC51" i="1" s="1"/>
  <c r="AY51" i="1" s="1"/>
  <c r="R84" i="3"/>
  <c r="R83" i="3" s="1"/>
  <c r="R82" i="3" s="1"/>
  <c r="BK83" i="3"/>
  <c r="J84" i="3"/>
  <c r="J58" i="3" s="1"/>
  <c r="F30" i="2"/>
  <c r="AZ52" i="1" s="1"/>
  <c r="AZ51" i="1" s="1"/>
  <c r="F30" i="3"/>
  <c r="AZ53" i="1" s="1"/>
  <c r="J30" i="3"/>
  <c r="AV53" i="1" s="1"/>
  <c r="T83" i="3"/>
  <c r="T82" i="3" s="1"/>
  <c r="J30" i="2"/>
  <c r="AV52" i="1" s="1"/>
  <c r="BK85" i="2"/>
  <c r="J86" i="2"/>
  <c r="J58" i="2" s="1"/>
  <c r="W29" i="1"/>
  <c r="E45" i="3"/>
  <c r="J76" i="3"/>
  <c r="F79" i="3"/>
  <c r="J51" i="3"/>
  <c r="F31" i="2"/>
  <c r="BA52" i="1" s="1"/>
  <c r="BA51" i="1" s="1"/>
  <c r="J31" i="3"/>
  <c r="AW53" i="1" s="1"/>
  <c r="BB51" i="1" l="1"/>
  <c r="W28" i="1" s="1"/>
  <c r="T85" i="2"/>
  <c r="T84" i="2" s="1"/>
  <c r="AT52" i="1"/>
  <c r="AX51" i="1"/>
  <c r="AV51" i="1"/>
  <c r="W26" i="1"/>
  <c r="J85" i="2"/>
  <c r="J57" i="2" s="1"/>
  <c r="BK84" i="2"/>
  <c r="J84" i="2" s="1"/>
  <c r="AW51" i="1"/>
  <c r="AK27" i="1" s="1"/>
  <c r="W27" i="1"/>
  <c r="AT53" i="1"/>
  <c r="BK82" i="3"/>
  <c r="J82" i="3" s="1"/>
  <c r="J83" i="3"/>
  <c r="J57" i="3" s="1"/>
  <c r="J56" i="3" l="1"/>
  <c r="J27" i="3"/>
  <c r="J56" i="2"/>
  <c r="J27" i="2"/>
  <c r="AK26" i="1"/>
  <c r="AT51" i="1"/>
  <c r="AG52" i="1" l="1"/>
  <c r="J36" i="2"/>
  <c r="AG53" i="1"/>
  <c r="AN53" i="1" s="1"/>
  <c r="J36" i="3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<sst xmlns="http://schemas.openxmlformats.org/spreadsheetml/2006/main" count="4745" uniqueCount="863">
  <si>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</si>
  <si>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</si>
  <si>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</si>
  <si>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</si>
  <si>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</si>
  <si>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</si>
  <si>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</si>
  <si>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{1d359564-097d-4548-a74a-f88d8dc087f3}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</si>
  <si>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</si>
  <si>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</si>
  <si>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</si>
  <si>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</si>
  <si>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</si>
  <si>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</si>
  <si>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</si>
  <si>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</si>
  <si>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</si>
  <si>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</si>
  <si>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</si>
  <si>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Kostelec nad Orlicí - rekonstrukce Riegrova ulice II.etapa a Žižkova ulice</t>
  </si>
  <si>
    <t>KSO:</t>
  </si>
  <si>
    <t>CC-CZ:</t>
  </si>
  <si>
    <t>Místo:</t>
  </si>
  <si>
    <t xml:space="preserve"> </t>
  </si>
  <si>
    <t>Datum:</t>
  </si>
  <si>
    <t>2. 9. 2018</t>
  </si>
  <si>
    <t>Zadavatel:</t>
  </si>
  <si>
    <t>IČ:</t>
  </si>
  <si>
    <t>Město Kostelec nad Orlicí, Palackého náměstí 38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</si>
  <si>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</si>
  <si>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</si>
  <si>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</si>
  <si>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</si>
  <si>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</si>
  <si>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</si>
  <si>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</si>
  <si>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</si>
  <si>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</si>
  <si>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</si>
  <si>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</si>
  <si>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</si>
  <si>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</si>
  <si>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</si>
  <si>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</si>
  <si>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</si>
  <si>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</si>
  <si>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</si>
  <si>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</si>
  <si>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</si>
  <si>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</si>
  <si>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</si>
  <si>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</si>
  <si>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</si>
  <si>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</si>
  <si>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</si>
  <si>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</si>
  <si>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</si>
  <si>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</si>
  <si>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</si>
  <si>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</si>
  <si>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</si>
  <si>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</si>
  <si>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</si>
  <si>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</si>
  <si>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</si>
  <si>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</si>
  <si>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</si>
  <si>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</si>
  <si>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</si>
  <si>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</si>
  <si>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</si>
  <si>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</si>
  <si>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</si>
  <si>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</si>
  <si>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301</t>
  </si>
  <si>
    <t>Kanalizace</t>
  </si>
  <si>
    <t>STA</t>
  </si>
  <si>
    <t>1</t>
  </si>
  <si>
    <t>{3e647c61-17cc-43ac-ba24-06decaa4ed51}</t>
  </si>
  <si>
    <t>2</t>
  </si>
  <si>
    <t>SO 302</t>
  </si>
  <si>
    <t>Vodovod</t>
  </si>
  <si>
    <t>{222c7a65-3243-481c-a861-52b6511678e8}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</si>
  <si>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</si>
  <si>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</si>
  <si>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</si>
  <si>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</si>
  <si>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</si>
  <si>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</si>
  <si>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</si>
  <si>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301 - Kanalizace</t>
  </si>
  <si>
    <t>REKAPITULACE ČLENĚNÍ SOUPISU PRACÍ</t>
  </si>
  <si>
    <t>Kód dílu - Popis</t>
  </si>
  <si>
    <t>Cena celkem [CZK]</t>
  </si>
  <si>
    <t>Náklady soupisu celkem</t>
  </si>
  <si>
    <t>-1</t>
  </si>
  <si>
    <t>HSV -  Práce a dodávky HSV</t>
  </si>
  <si>
    <t xml:space="preserve">    1 -  Zemní práce</t>
  </si>
  <si>
    <t xml:space="preserve">      13 -  Zemní práce</t>
  </si>
  <si>
    <t xml:space="preserve">    3 - Svislé a kompletní konstrukce</t>
  </si>
  <si>
    <t xml:space="preserve">    4 - Vodorovné konstrukce</t>
  </si>
  <si>
    <t xml:space="preserve">    8 -  Trubní vedení</t>
  </si>
  <si>
    <t xml:space="preserve">    998 - Přesun hmot</t>
  </si>
  <si>
    <t>OST - Sanace kanalizačního potrubí v ulici Riegrova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</si>
  <si>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</si>
  <si>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</si>
  <si>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</si>
  <si>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</si>
  <si>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</si>
  <si>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</si>
  <si>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</si>
  <si>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</si>
  <si>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</si>
  <si>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</si>
  <si>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</si>
  <si>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</si>
  <si>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</si>
  <si>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</si>
  <si>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</si>
  <si>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 xml:space="preserve"> Práce a dodávky HSV</t>
  </si>
  <si>
    <t>ROZPOCET</t>
  </si>
  <si>
    <t xml:space="preserve"> Zemní práce</t>
  </si>
  <si>
    <t>K</t>
  </si>
  <si>
    <t>115101201</t>
  </si>
  <si>
    <t>Čerpání vody na dopravní výšku do 10 m průměrný přítok do 500 l/min</t>
  </si>
  <si>
    <t>hod</t>
  </si>
  <si>
    <t>CS ÚRS 2018 01</t>
  </si>
  <si>
    <t>4</t>
  </si>
  <si>
    <t>890595707</t>
  </si>
  <si>
    <t>VV</t>
  </si>
  <si>
    <t>240</t>
  </si>
  <si>
    <t>"viz výkresy PD C.3 SO 301 č.přílohy 1.- 4."</t>
  </si>
  <si>
    <t>115101301</t>
  </si>
  <si>
    <t>Pohotovost čerpací soupravy pro dopravní výšku do 10 m přítok do 500 l/min</t>
  </si>
  <si>
    <t>den</t>
  </si>
  <si>
    <t>-1759624173</t>
  </si>
  <si>
    <t>3</t>
  </si>
  <si>
    <t>132201202</t>
  </si>
  <si>
    <t>Hloubení rýh š do 2000 mm v hornině tř. 3 objemu do 1000 m3</t>
  </si>
  <si>
    <t>m3</t>
  </si>
  <si>
    <t>1564225071</t>
  </si>
  <si>
    <t>"kanalizace Riegrova - Žižkova ulice"</t>
  </si>
  <si>
    <t>107,4*1,3*2,2</t>
  </si>
  <si>
    <t>"kanalizační přípojky"</t>
  </si>
  <si>
    <t>43*1,1*1,8</t>
  </si>
  <si>
    <t>"přípojky UV"</t>
  </si>
  <si>
    <t>9*1,1*1,8</t>
  </si>
  <si>
    <t>Součet</t>
  </si>
  <si>
    <t>410,124*0,6"zatřídění 60% v zemině tř.3"</t>
  </si>
  <si>
    <t>132201209</t>
  </si>
  <si>
    <t>Příplatek za lepivost k hloubení rýh š do 2000 mm v hornině tř. 3</t>
  </si>
  <si>
    <t>1273034276</t>
  </si>
  <si>
    <t>246,074*0,5 'Přepočtené koeficientem množství</t>
  </si>
  <si>
    <t>5</t>
  </si>
  <si>
    <t>132301202</t>
  </si>
  <si>
    <t>Hloubení rýh š do 2000 mm v hornině tř. 4 objemu do 1000 m3</t>
  </si>
  <si>
    <t>784147898</t>
  </si>
  <si>
    <t>410,124*0,4"zatřídění 40% v zemině tř.4"</t>
  </si>
  <si>
    <t>6</t>
  </si>
  <si>
    <t>132301209</t>
  </si>
  <si>
    <t>Příplatek za lepivost k hloubení rýh š do 2000 mm v hornině tř. 4</t>
  </si>
  <si>
    <t>-2049671766</t>
  </si>
  <si>
    <t>7</t>
  </si>
  <si>
    <t>151101101</t>
  </si>
  <si>
    <t>Zřízení příložného pažení a rozepření stěn rýh hl do 2 m</t>
  </si>
  <si>
    <t>m2</t>
  </si>
  <si>
    <t>222473670</t>
  </si>
  <si>
    <t>107,4*2*2</t>
  </si>
  <si>
    <t>43*2*1,8</t>
  </si>
  <si>
    <t>9*2*1,8</t>
  </si>
  <si>
    <t>8</t>
  </si>
  <si>
    <t>151101102</t>
  </si>
  <si>
    <t>Zřízení příložného pažení a rozepření stěn rýh hl do 4 m</t>
  </si>
  <si>
    <t>-1936863775</t>
  </si>
  <si>
    <t>107,4*2*0,2</t>
  </si>
  <si>
    <t>9</t>
  </si>
  <si>
    <t>151101111</t>
  </si>
  <si>
    <t>Odstranění příložného pažení a rozepření stěn rýh hl do 2 m</t>
  </si>
  <si>
    <t>-418211250</t>
  </si>
  <si>
    <t>10</t>
  </si>
  <si>
    <t>151101112</t>
  </si>
  <si>
    <t>Odstranění příložného pažení a rozepření stěn rýh hl do 4 m</t>
  </si>
  <si>
    <t>-234636726</t>
  </si>
  <si>
    <t>11</t>
  </si>
  <si>
    <t>161101101</t>
  </si>
  <si>
    <t>Svislé přemístění výkopku z horniny tř. 1 až 4 hl výkopu do 2,5 m</t>
  </si>
  <si>
    <t>-615231436</t>
  </si>
  <si>
    <t>410,124*0,55</t>
  </si>
  <si>
    <t>12</t>
  </si>
  <si>
    <t>162701105</t>
  </si>
  <si>
    <t>Vodorovné přemístění do 10000 m výkopku/sypaniny z horniny tř. 1 až 4</t>
  </si>
  <si>
    <t>2023990259</t>
  </si>
  <si>
    <t>410,124</t>
  </si>
  <si>
    <t>13</t>
  </si>
  <si>
    <t>162701109</t>
  </si>
  <si>
    <t>Příplatek k vodorovnému přemístění výkopku/sypaniny z horniny tř. 1 až 4 ZKD 1000 m přes 10000 m</t>
  </si>
  <si>
    <t>345059633</t>
  </si>
  <si>
    <t>410,124*2 'Přepočtené koeficientem množství</t>
  </si>
  <si>
    <t>14</t>
  </si>
  <si>
    <t>171201201</t>
  </si>
  <si>
    <t>Uložení sypaniny na skládky</t>
  </si>
  <si>
    <t>841667806</t>
  </si>
  <si>
    <t>171201211</t>
  </si>
  <si>
    <t>Poplatek za uložení odpadu ze sypaniny na skládce (skládkovné)</t>
  </si>
  <si>
    <t>t</t>
  </si>
  <si>
    <t>-566453224</t>
  </si>
  <si>
    <t>16</t>
  </si>
  <si>
    <t>174101101</t>
  </si>
  <si>
    <t>Zásyp jam, šachet rýh nebo kolem objektů sypaninou se zhutněním</t>
  </si>
  <si>
    <t>1211587637</t>
  </si>
  <si>
    <t>410,124-134,576-19,682</t>
  </si>
  <si>
    <t>17</t>
  </si>
  <si>
    <t>M</t>
  </si>
  <si>
    <t>583312020</t>
  </si>
  <si>
    <t>štěrkodrť netříděná do 100 mm amfibolit</t>
  </si>
  <si>
    <t>-1350752297</t>
  </si>
  <si>
    <t>255,866*2 'Přepočtené koeficientem množství</t>
  </si>
  <si>
    <t>18</t>
  </si>
  <si>
    <t>175101101</t>
  </si>
  <si>
    <t>Obsypání potrubí bez prohození sypaniny z hornin tř. 1 až 4 uloženým do 3 m od kraje výkopu</t>
  </si>
  <si>
    <t>-1211424299</t>
  </si>
  <si>
    <t>107,4*1,3*0,8</t>
  </si>
  <si>
    <t>43*1,1*0,4</t>
  </si>
  <si>
    <t>9*1,1*0,4</t>
  </si>
  <si>
    <t>Mezisoučet</t>
  </si>
  <si>
    <t>-3,14*(0,3)^2*107,4</t>
  </si>
  <si>
    <t>19</t>
  </si>
  <si>
    <t>583373020</t>
  </si>
  <si>
    <t>štěrkopísek frakce 0-16</t>
  </si>
  <si>
    <t>1700599197</t>
  </si>
  <si>
    <t>104,225*2 'Přepočtené koeficientem množství</t>
  </si>
  <si>
    <t>20</t>
  </si>
  <si>
    <t>130001101</t>
  </si>
  <si>
    <t>Příplatek za ztížení vykopávky v blízkosti podzemního vedení</t>
  </si>
  <si>
    <t>378567031</t>
  </si>
  <si>
    <t>410,124*0,15</t>
  </si>
  <si>
    <t>Svislé a kompletní konstrukce</t>
  </si>
  <si>
    <t>359901211</t>
  </si>
  <si>
    <t>Monitoring stoky jakékoli výšky na nové kanalizaci</t>
  </si>
  <si>
    <t>m</t>
  </si>
  <si>
    <t>742665272</t>
  </si>
  <si>
    <t>107,4</t>
  </si>
  <si>
    <t>Vodorovné konstrukce</t>
  </si>
  <si>
    <t>22</t>
  </si>
  <si>
    <t>451573111</t>
  </si>
  <si>
    <t>Lože pod potrubí otevřený výkop ze štěrkopísku</t>
  </si>
  <si>
    <t>-954332402</t>
  </si>
  <si>
    <t>107,4*1,3*0,1</t>
  </si>
  <si>
    <t>43*1,1*0,1</t>
  </si>
  <si>
    <t>9*1,1*0,1</t>
  </si>
  <si>
    <t>23</t>
  </si>
  <si>
    <t>452112111</t>
  </si>
  <si>
    <t>Osazení betonových prstenců nebo rámů v do 100 mm</t>
  </si>
  <si>
    <t>kus</t>
  </si>
  <si>
    <t>-339269595</t>
  </si>
  <si>
    <t>24</t>
  </si>
  <si>
    <t>59224011</t>
  </si>
  <si>
    <t>prstenec betonový vyrovnávací ke krytu šachty 62,5x6x10 cm</t>
  </si>
  <si>
    <t>-320807603</t>
  </si>
  <si>
    <t>25</t>
  </si>
  <si>
    <t>59224012</t>
  </si>
  <si>
    <t>prstenec betonový vyrovnávací ke krytu šachty 62,5x8x10 cm</t>
  </si>
  <si>
    <t>340606391</t>
  </si>
  <si>
    <t>26</t>
  </si>
  <si>
    <t>59224013</t>
  </si>
  <si>
    <t>prstenec betonový vyrovnávací ke krytu šachty 62,5x10x10 cm</t>
  </si>
  <si>
    <t>437460097</t>
  </si>
  <si>
    <t>27</t>
  </si>
  <si>
    <t>452112121</t>
  </si>
  <si>
    <t>Osazení betonových prstenců nebo rámů v do 200 mm</t>
  </si>
  <si>
    <t>1546979738</t>
  </si>
  <si>
    <t>28</t>
  </si>
  <si>
    <t>592241775</t>
  </si>
  <si>
    <t>prstenec betonový vyrovnávací ke krytu šachty 62,5x12x10 cm</t>
  </si>
  <si>
    <t>160906583</t>
  </si>
  <si>
    <t xml:space="preserve"> Trubní vedení</t>
  </si>
  <si>
    <t>29</t>
  </si>
  <si>
    <t>871353121</t>
  </si>
  <si>
    <t>Montáž kanalizačního potrubí z PVC těsněné gumovým kroužkem otevřený výkop sklon do 20 % DN 200</t>
  </si>
  <si>
    <t>-1412206728</t>
  </si>
  <si>
    <t>43+9</t>
  </si>
  <si>
    <t>30</t>
  </si>
  <si>
    <t>286110R00</t>
  </si>
  <si>
    <t>trubka kanalizace plastová s hrdlem PVC SN 12 DN 200/6</t>
  </si>
  <si>
    <t>1992242030</t>
  </si>
  <si>
    <t>52/6*1,03</t>
  </si>
  <si>
    <t>31</t>
  </si>
  <si>
    <t>871443121</t>
  </si>
  <si>
    <t>Montáž kanalizačního potrubí z PVC těsněné gumovým kroužkem otevřený výkop sklon do 20 % DN 600</t>
  </si>
  <si>
    <t>-1707335269</t>
  </si>
  <si>
    <t>107,40</t>
  </si>
  <si>
    <t>32</t>
  </si>
  <si>
    <t>286121R00</t>
  </si>
  <si>
    <t>trubka kanalizačn plastová s hrdlem PVC SN16  600/6 m</t>
  </si>
  <si>
    <t>1546888351</t>
  </si>
  <si>
    <t>107,4/6*1,03</t>
  </si>
  <si>
    <t>33</t>
  </si>
  <si>
    <t>877440420</t>
  </si>
  <si>
    <t>Montáž odboček na potrubí z PP trub korugovaných DN 600</t>
  </si>
  <si>
    <t>-1173854034</t>
  </si>
  <si>
    <t>34</t>
  </si>
  <si>
    <t>286174125</t>
  </si>
  <si>
    <t>odbočka sedlová DN 600/200</t>
  </si>
  <si>
    <t>-447932373</t>
  </si>
  <si>
    <t>35</t>
  </si>
  <si>
    <t>877440430</t>
  </si>
  <si>
    <t>Montáž spojek na potrubí z PP trub korugovaných  DN 600</t>
  </si>
  <si>
    <t>1155748975</t>
  </si>
  <si>
    <t>36</t>
  </si>
  <si>
    <t>286174265</t>
  </si>
  <si>
    <t>spojka pružná DN 300</t>
  </si>
  <si>
    <t>-1417902122</t>
  </si>
  <si>
    <t>37</t>
  </si>
  <si>
    <t>892351111</t>
  </si>
  <si>
    <t>Zkouška těsnosti potrubí kanalizace DN 150 nebo 200</t>
  </si>
  <si>
    <t>-1418142306</t>
  </si>
  <si>
    <t>38</t>
  </si>
  <si>
    <t>892441111</t>
  </si>
  <si>
    <t>Zkouška těsnosti potrubí kanalizace DN 600</t>
  </si>
  <si>
    <t>909508602</t>
  </si>
  <si>
    <t>39</t>
  </si>
  <si>
    <t>894118001</t>
  </si>
  <si>
    <t>Příplatek ZKD 0,60 m výšky vstupu na potrubí</t>
  </si>
  <si>
    <t>593901575</t>
  </si>
  <si>
    <t>40</t>
  </si>
  <si>
    <t>894211151</t>
  </si>
  <si>
    <t>Šachty kanalizační kruhové z prostého betonu na potrubí DN 550 nebo 600 dno beton tř. C 25/30</t>
  </si>
  <si>
    <t>2045657499</t>
  </si>
  <si>
    <t>41</t>
  </si>
  <si>
    <t>894411151</t>
  </si>
  <si>
    <t>Zřízení šachet kanalizačních z betonových dílců na potrubí DN 600 dno beton tř. C 25/30</t>
  </si>
  <si>
    <t>1492240329</t>
  </si>
  <si>
    <t>42</t>
  </si>
  <si>
    <t>592241R00</t>
  </si>
  <si>
    <t>dno betonové šachtové TBZ-Q.1 120/1047 KOM</t>
  </si>
  <si>
    <t>CS ÚRS 2017 01</t>
  </si>
  <si>
    <t>465943086</t>
  </si>
  <si>
    <t>43</t>
  </si>
  <si>
    <t>592243555</t>
  </si>
  <si>
    <t>těsnění elastomerové pro spojení šachetních dílů DN 1000</t>
  </si>
  <si>
    <t>-1807525912</t>
  </si>
  <si>
    <t>44</t>
  </si>
  <si>
    <t>592243065</t>
  </si>
  <si>
    <t>skruž betonová šachetní TBS-Q.1 120/50 D120x50 cm</t>
  </si>
  <si>
    <t>423883942</t>
  </si>
  <si>
    <t>45</t>
  </si>
  <si>
    <t>592243075</t>
  </si>
  <si>
    <t>skruž betonová šachetní TBS-Q.1 120/100 D120x100 cm</t>
  </si>
  <si>
    <t>-801440439</t>
  </si>
  <si>
    <t>46</t>
  </si>
  <si>
    <t>592243155</t>
  </si>
  <si>
    <t xml:space="preserve">deska betonová zákrytová TZK-Q.1 120-63/17 </t>
  </si>
  <si>
    <t>-1719762832</t>
  </si>
  <si>
    <t>47</t>
  </si>
  <si>
    <t>894811126</t>
  </si>
  <si>
    <t>Revizní šachta z PVC systém RV typ přímý, DN 315/200 hl od 2160 do 2530 mm</t>
  </si>
  <si>
    <t>1467820713</t>
  </si>
  <si>
    <t>48</t>
  </si>
  <si>
    <t>899.R01</t>
  </si>
  <si>
    <t xml:space="preserve">Propojení stávajících kanalizačních potrubí  přípojek – přechodka beton plast, montáž a dodávka </t>
  </si>
  <si>
    <t>-1443061195</t>
  </si>
  <si>
    <t>49</t>
  </si>
  <si>
    <t>899.R02</t>
  </si>
  <si>
    <t xml:space="preserve">Provizorní připojení nové kanalizace na stávajícív průběhu provádění </t>
  </si>
  <si>
    <t>soubor</t>
  </si>
  <si>
    <t>-713488919</t>
  </si>
  <si>
    <t>50</t>
  </si>
  <si>
    <t>899.R03</t>
  </si>
  <si>
    <t xml:space="preserve">Napojení na stávající rozvod  a další práce a materiál ve výkaze neuvedený avšak nezbytně nutný k řádnému zkompletování </t>
  </si>
  <si>
    <t>26499388</t>
  </si>
  <si>
    <t>51</t>
  </si>
  <si>
    <t>899102111</t>
  </si>
  <si>
    <t>Osazení poklopů litinových nebo ocelových včetně rámů hmotnosti nad 50 do 100 kg</t>
  </si>
  <si>
    <t>986049711</t>
  </si>
  <si>
    <t>52</t>
  </si>
  <si>
    <t>286611R00</t>
  </si>
  <si>
    <t xml:space="preserve">teleskop s gumovou manžetou a litinovým poklopem DN 315, nosnost 40t + pryžová manžeta </t>
  </si>
  <si>
    <t>-2055732790</t>
  </si>
  <si>
    <t>53</t>
  </si>
  <si>
    <t>899104111</t>
  </si>
  <si>
    <t>Osazení poklopů litinových nebo ocelových včetně rámů hmotnosti nad 150 kg</t>
  </si>
  <si>
    <t>-859297390</t>
  </si>
  <si>
    <t>54</t>
  </si>
  <si>
    <t>552434420</t>
  </si>
  <si>
    <t>poklop na vstupní šachtu litinový 600 D400, vzor DIN</t>
  </si>
  <si>
    <t>-1500332673</t>
  </si>
  <si>
    <t>998</t>
  </si>
  <si>
    <t>Přesun hmot</t>
  </si>
  <si>
    <t>55</t>
  </si>
  <si>
    <t>998276101</t>
  </si>
  <si>
    <t>Přesun hmot pro trubní vedení z trub z plastických hmot otevřený výkop</t>
  </si>
  <si>
    <t>-1185235733</t>
  </si>
  <si>
    <t>OST</t>
  </si>
  <si>
    <t>Sanace kanalizačního potrubí v ulici Riegrova</t>
  </si>
  <si>
    <t>56</t>
  </si>
  <si>
    <t>01</t>
  </si>
  <si>
    <t>Vyčištění kanalizace před sanací</t>
  </si>
  <si>
    <t>262144</t>
  </si>
  <si>
    <t>727335009</t>
  </si>
  <si>
    <t>57</t>
  </si>
  <si>
    <t>02</t>
  </si>
  <si>
    <t>Monitoring kanalizace - kontrola čistoty před sanací</t>
  </si>
  <si>
    <t>-423327493</t>
  </si>
  <si>
    <t>58</t>
  </si>
  <si>
    <t>03</t>
  </si>
  <si>
    <t>Frézování nerovností kanalizace</t>
  </si>
  <si>
    <t>-1923448377</t>
  </si>
  <si>
    <t>59</t>
  </si>
  <si>
    <t>04</t>
  </si>
  <si>
    <t>Odfrézování přesazených přípojek</t>
  </si>
  <si>
    <t>-157690600</t>
  </si>
  <si>
    <t>60</t>
  </si>
  <si>
    <t>05</t>
  </si>
  <si>
    <t>Otevření přípojek po sanaci</t>
  </si>
  <si>
    <t>1034208487</t>
  </si>
  <si>
    <t>61</t>
  </si>
  <si>
    <t>06</t>
  </si>
  <si>
    <t>min. tl. staticky relevantní vrstvy 8,6 mm, min. krátkodobý modul pružnosti rukávce E=8 500N/mm2 dle ISO 178</t>
  </si>
  <si>
    <t>638516768</t>
  </si>
  <si>
    <t>62</t>
  </si>
  <si>
    <t>07</t>
  </si>
  <si>
    <t>Sanace kanalizace DN 800 - metoda UV LINER  min. tl. staticky relevantní vrstvy 7,2 mm, min. krátkodobý modul pružnosti rukávce E=8 500N/mm2 dle ISO 178</t>
  </si>
  <si>
    <t>-216053655</t>
  </si>
  <si>
    <t>63</t>
  </si>
  <si>
    <t>08</t>
  </si>
  <si>
    <t xml:space="preserve">Zatěsnění přípojek po sanaci                                                                                                                 </t>
  </si>
  <si>
    <t>285496489</t>
  </si>
  <si>
    <t>64</t>
  </si>
  <si>
    <t>09</t>
  </si>
  <si>
    <t xml:space="preserve">Výplň + reprofilace stěn potrubí                                                                                                    </t>
  </si>
  <si>
    <t>kpl</t>
  </si>
  <si>
    <t>-515824964</t>
  </si>
  <si>
    <t>65</t>
  </si>
  <si>
    <t>Monitoring kanalizace - závěrečný monitoring po provedení prací s dodáním záznamu na DVD</t>
  </si>
  <si>
    <t>-424084607</t>
  </si>
  <si>
    <t>66</t>
  </si>
  <si>
    <t>Sanace šachet - zednicky (dno, stěny, stupačky)</t>
  </si>
  <si>
    <t>890727467</t>
  </si>
  <si>
    <t>67</t>
  </si>
  <si>
    <t>Přečerpávání splašků po dobu sanace - pohotovost čerpadel</t>
  </si>
  <si>
    <t>-1673006564</t>
  </si>
  <si>
    <t>68</t>
  </si>
  <si>
    <t>Zřízení staveniště, přípravné a dokončovací práce</t>
  </si>
  <si>
    <t>-2024497949</t>
  </si>
  <si>
    <t>69</t>
  </si>
  <si>
    <t>Doprava kolony vozidel</t>
  </si>
  <si>
    <t>1489379053</t>
  </si>
  <si>
    <t>SO 302 - Vodovod</t>
  </si>
  <si>
    <t>HSV - Práce a dodávky HSV</t>
  </si>
  <si>
    <t xml:space="preserve">    1 - Zemní práce</t>
  </si>
  <si>
    <t xml:space="preserve">      13 - Zemní práce - hloubené vykopávky</t>
  </si>
  <si>
    <t xml:space="preserve">    8 - Trubní vedení</t>
  </si>
  <si>
    <t>Práce a dodávky HSV</t>
  </si>
  <si>
    <t>Zemní práce</t>
  </si>
  <si>
    <t>119001401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</si>
  <si>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</si>
  <si>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1208830726</t>
  </si>
  <si>
    <t>4*0,9</t>
  </si>
  <si>
    <t>"viz výkresy PD C.4. SO 302 č.přílohy 1.- 4."</t>
  </si>
  <si>
    <t>119001421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</si>
  <si>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</si>
  <si>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-1164625835</t>
  </si>
  <si>
    <t>18*0,9</t>
  </si>
  <si>
    <t>Hloubení zapažených i nezapažených rýh šířky přes 600 do 2 000 mm s urovnáním dna do předepsaného profilu a spádu v hornině tř. 3 přes 100 do 1 000 m3</t>
  </si>
  <si>
    <t>178428538</t>
  </si>
  <si>
    <t>"vodovodní přípojky"</t>
  </si>
  <si>
    <t>62*0,9*1,3</t>
  </si>
  <si>
    <t>"Riegrova ulice"</t>
  </si>
  <si>
    <t>221*0,9*1,3</t>
  </si>
  <si>
    <t>331,110*0,6"zatřídění 60% v zemině tř.3"</t>
  </si>
  <si>
    <t>Hloubení zapažených i nezapažených rýh šířky přes 600 do 2 000 mm s urovnáním dna do předepsaného profilu a spádu v hornině tř. 3 Příplatek k cenám za lepivost horniny tř. 3</t>
  </si>
  <si>
    <t>1270167928</t>
  </si>
  <si>
    <t>198,666*0,5 "Přepočtené koeficientem množství</t>
  </si>
  <si>
    <t>Hloubení zapažených i nezapažených rýh šířky přes 600 do 2 000 mm s urovnáním dna do předepsaného profilu a spádu v hornině tř. 4 přes 100 do 1 000 m3</t>
  </si>
  <si>
    <t>1625304217</t>
  </si>
  <si>
    <t>331,110*0,4"zatřídění 40% v zemině tř.4"</t>
  </si>
  <si>
    <t>Hloubení zapažených i nezapažených rýh šířky přes 600 do 2 000 mm s urovnáním dna do předepsaného profilu a spádu v hornině tř. 4 Příplatek k cenám za lepivost horniny tř. 4</t>
  </si>
  <si>
    <t>674942768</t>
  </si>
  <si>
    <t>132,444*0,5 "Přepočtené koeficientem množství</t>
  </si>
  <si>
    <t>Zřízení pažení a rozepření stěn rýh pro podzemní vedení pro všechny šířky rýhy příložné pro jakoukoliv mezerovitost, hloubky do 2 m</t>
  </si>
  <si>
    <t>552612007</t>
  </si>
  <si>
    <t>62*2*1,3</t>
  </si>
  <si>
    <t>221*2*1,3</t>
  </si>
  <si>
    <t>Odstranění pažení a rozepření stěn rýh pro podzemní vedení s uložením materiálu na vzdálenost do 3 m od kraje výkopu příložné, hloubky do 2 m</t>
  </si>
  <si>
    <t>1737625336</t>
  </si>
  <si>
    <t>Svislé přemístění výkopku bez naložení do dopravní nádoby avšak s vyprázdněním dopravní nádoby na hromadu nebo do dopravního prostředku z horniny tř. 1 až 4, při hloubce výkopu přes 1 do 2,5 m</t>
  </si>
  <si>
    <t>-1681578227</t>
  </si>
  <si>
    <t>331,110*0,55</t>
  </si>
  <si>
    <t>Vodorovné přemístění výkopku nebo sypaniny po suchu na obvyklém dopravním prostředku, bez naložení výkopku, avšak se složením bez rozhrnutí z horniny tř. 1 až 4 na vzdálenost přes 9 000 do 10 000 m</t>
  </si>
  <si>
    <t>1412636727</t>
  </si>
  <si>
    <t>331,110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</si>
  <si>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</si>
  <si>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-1083694998</t>
  </si>
  <si>
    <t>331,110*2</t>
  </si>
  <si>
    <t>-186085443</t>
  </si>
  <si>
    <t>Uložení sypaniny poplatek za uložení sypaniny na skládce ( skládkovné )</t>
  </si>
  <si>
    <t>-2039407516</t>
  </si>
  <si>
    <t>331,110*1,8 "Přepočtené koeficientem množství</t>
  </si>
  <si>
    <t>Zásyp sypaninou z jakékoliv horniny s uložením výkopku ve vrstvách se zhutněním jam, šachet, rýh nebo kolem objektů v těchto vykopávkách</t>
  </si>
  <si>
    <t>1989755719</t>
  </si>
  <si>
    <t>331,110-25,47-101,88</t>
  </si>
  <si>
    <t>-1848277983</t>
  </si>
  <si>
    <t>203,760*2 "Přepočtené koeficientem množství</t>
  </si>
  <si>
    <t>Obsypání potrubí sypaninou z vhodných hornin tř. 1 až 4 nebo materiálem připraveným podél výkopu ve vzdálenosti do 3 m od jeho kraje, pro jakoukoliv hloubku výkopu a míru zhutnění bez prohození sypaniny</t>
  </si>
  <si>
    <t>1950614905</t>
  </si>
  <si>
    <t>62*0,9*0,4</t>
  </si>
  <si>
    <t>221*0,9*0,4</t>
  </si>
  <si>
    <t>kamenivo přírodní těžené pro stavební účely  PTK  (drobné, hrubé, štěrkopísky) štěrkopísky ČSN 72  1511-2 frakce   0-16</t>
  </si>
  <si>
    <t>199127126</t>
  </si>
  <si>
    <t>101,88*2 "Přepočtené koeficientem množství</t>
  </si>
  <si>
    <t>Zemní práce - hloubené vykopávky</t>
  </si>
  <si>
    <t>Příplatek k cenám hloubených vykopávek za ztížení vykopávky v blízkosti podzemního vedení nebo výbušnin pro jakoukoliv třídu horniny</t>
  </si>
  <si>
    <t>-1107367634</t>
  </si>
  <si>
    <t>331,110*0,15</t>
  </si>
  <si>
    <t>Lože pod potrubí, stoky a drobné objekty v otevřeném výkopu z písku a štěrkopísku do 63 mm</t>
  </si>
  <si>
    <t>1494190046</t>
  </si>
  <si>
    <t>62*0,9*0,1</t>
  </si>
  <si>
    <t>221*0,9*0,1</t>
  </si>
  <si>
    <t>452313131</t>
  </si>
  <si>
    <t>Podkladní a zajišťovací konstrukce z betonu prostého v otevřeném výkopu bloky pro potrubí z betonu tř. C 12/15</t>
  </si>
  <si>
    <t>590111447</t>
  </si>
  <si>
    <t>8*0,25</t>
  </si>
  <si>
    <t>Trubní vedení</t>
  </si>
  <si>
    <t>852241122</t>
  </si>
  <si>
    <t>Montáž potrubí z trub litinových tlakových přírubových normálních délek v otevřeném výkopu, kanálu nebo v šachtě DN 80</t>
  </si>
  <si>
    <t>-1289622146</t>
  </si>
  <si>
    <t>552532410</t>
  </si>
  <si>
    <t>trouba přírubová litinová práškový epoxid tl.250µm FF DN 80 mm délka 500 mm</t>
  </si>
  <si>
    <t>644707311</t>
  </si>
  <si>
    <t>857244121</t>
  </si>
  <si>
    <t>Montáž litinových tvarovek na potrubí litinovém tlakovém odbočných na potrubí z trub přírubových v otevřeném výkopu, kanálu nebo v šachtě DN 80</t>
  </si>
  <si>
    <t>-984790581</t>
  </si>
  <si>
    <t>552506425</t>
  </si>
  <si>
    <t>koleno přírubové s patkou PP litinové DN 80</t>
  </si>
  <si>
    <t>-1289352117</t>
  </si>
  <si>
    <t>857264122</t>
  </si>
  <si>
    <t>Montáž litinových tvarovek na potrubí litinovém tlakovém odbočných na potrubí z trub přírubových v otevřeném výkopu, kanálu nebo v šachtě DN 100</t>
  </si>
  <si>
    <t>-1081092043</t>
  </si>
  <si>
    <t>3+2+1</t>
  </si>
  <si>
    <t>82</t>
  </si>
  <si>
    <t>55253522</t>
  </si>
  <si>
    <t>tvarovka přírubová litinová s přírubovou odbočkou,práškový epoxid tl250µm T-kus DN 125/100mm</t>
  </si>
  <si>
    <t>2031481448</t>
  </si>
  <si>
    <t>552535155</t>
  </si>
  <si>
    <t>tvarovka přírubová litinová s přírubovou odbočkou T-kus DN 100/80 mm</t>
  </si>
  <si>
    <t>1455436857</t>
  </si>
  <si>
    <t>552598150</t>
  </si>
  <si>
    <t>přechod přírubový tvárná litina DN100/80 L200 mm</t>
  </si>
  <si>
    <t>-918247070</t>
  </si>
  <si>
    <t>871161141</t>
  </si>
  <si>
    <t>Montáž potrubí z PE100 SDR 11 otevřený výkop svařovaných na tupo D 32 x 3,0 mm</t>
  </si>
  <si>
    <t>-1288705064</t>
  </si>
  <si>
    <t>286137520</t>
  </si>
  <si>
    <t>trubky z polyetylénu vodovodní potrubí PE PE LD (rPE) D  32 x 4,4 mm</t>
  </si>
  <si>
    <t>-502778073</t>
  </si>
  <si>
    <t>62*1,03 "Přepočtené koeficientem množství</t>
  </si>
  <si>
    <t>77</t>
  </si>
  <si>
    <t>871241141</t>
  </si>
  <si>
    <t>Montáž vodovodního potrubí z plastů v otevřeném výkopu z polyetylenu PE 100 svařovaných na tupo SDR 11/PN16 D 90 x 8,2 mm</t>
  </si>
  <si>
    <t>122777899</t>
  </si>
  <si>
    <t>78</t>
  </si>
  <si>
    <t>28613556</t>
  </si>
  <si>
    <t>potrubí dvouvrstvé PE100 RC, SDR11, 90x8,2 dl 12m</t>
  </si>
  <si>
    <t>-11979830</t>
  </si>
  <si>
    <t>14*1,03 'Přepočtené koeficientem množství</t>
  </si>
  <si>
    <t>871251141</t>
  </si>
  <si>
    <t>Montáž potrubí z PE100 SDR 11 otevřený výkop svařovaných na tupo D 110 x 10,0 mm</t>
  </si>
  <si>
    <t>403956911</t>
  </si>
  <si>
    <t>207</t>
  </si>
  <si>
    <t>79</t>
  </si>
  <si>
    <t>28613557</t>
  </si>
  <si>
    <t>potrubí dvouvrstvé PE100 RC, SDR11, 110x10,0 dl 12m</t>
  </si>
  <si>
    <t>728122758</t>
  </si>
  <si>
    <t>207*1,03 'Přepočtené koeficientem množství</t>
  </si>
  <si>
    <t>286123455</t>
  </si>
  <si>
    <t>nákružek lemový  PE100 SDR 11, d 110</t>
  </si>
  <si>
    <t>-1476529909</t>
  </si>
  <si>
    <t>879171R11</t>
  </si>
  <si>
    <t>Propojení vodovodní přípojky na potrubí DN 32, spojka PE/PE</t>
  </si>
  <si>
    <t>1853342141</t>
  </si>
  <si>
    <t>879221R15</t>
  </si>
  <si>
    <t>Propojení vodovodní přípojky na potrubí DN 63, spojka PE/PE</t>
  </si>
  <si>
    <t>214673674</t>
  </si>
  <si>
    <t>879221R20</t>
  </si>
  <si>
    <t>-1479520031</t>
  </si>
  <si>
    <t>891181111</t>
  </si>
  <si>
    <t>Montáž vodovodních šoupátek otevřený výkop DN 40</t>
  </si>
  <si>
    <t>-941902257</t>
  </si>
  <si>
    <t>422211015</t>
  </si>
  <si>
    <t>kulový kohout pro domovní přípojky DN 25x1"</t>
  </si>
  <si>
    <t>922422921</t>
  </si>
  <si>
    <t>422910660</t>
  </si>
  <si>
    <t>souprava zemní pro domovní šoupátka</t>
  </si>
  <si>
    <t>-731426117</t>
  </si>
  <si>
    <t>891241111</t>
  </si>
  <si>
    <t>Montáž vodovodních šoupátek otevřený výkop DN 80</t>
  </si>
  <si>
    <t>-1319418698</t>
  </si>
  <si>
    <t>422211060</t>
  </si>
  <si>
    <t>šoupátko s přírubami, voda, DN 80 mm PN 16</t>
  </si>
  <si>
    <t>1661239125</t>
  </si>
  <si>
    <t>422910635</t>
  </si>
  <si>
    <t>souprava zemní pro šoupátka DN 80</t>
  </si>
  <si>
    <t>1076223984</t>
  </si>
  <si>
    <t>891247111</t>
  </si>
  <si>
    <t>Montáž vodovodních armatur na potrubí hydrantů podzemních (bez osazení poklopů) DN 80</t>
  </si>
  <si>
    <t>633534178</t>
  </si>
  <si>
    <t>422736615</t>
  </si>
  <si>
    <t>hydrant podzemní  DN80 PN16</t>
  </si>
  <si>
    <t>926078868</t>
  </si>
  <si>
    <t>891261111</t>
  </si>
  <si>
    <t>Montáž vodovodních armatur na potrubí šoupátek v otevřeném výkopu nebo v šachtách s osazením zemní soupravy (bez poklopů) DN 100</t>
  </si>
  <si>
    <t>-839669734</t>
  </si>
  <si>
    <t>4+2</t>
  </si>
  <si>
    <t>80</t>
  </si>
  <si>
    <t>422211R</t>
  </si>
  <si>
    <t>šoupátko s přírubami, voda, kat.č.: 4000A DN 100 mm PN16</t>
  </si>
  <si>
    <t>-734649316</t>
  </si>
  <si>
    <t>81</t>
  </si>
  <si>
    <t>42221117</t>
  </si>
  <si>
    <t>šoupátko s přírubami, voda DN 100mm PN16</t>
  </si>
  <si>
    <t>106651672</t>
  </si>
  <si>
    <t>422910815</t>
  </si>
  <si>
    <t>souprava zemní pro šoupátka DN 100-150 mm</t>
  </si>
  <si>
    <t>528840533</t>
  </si>
  <si>
    <t>891269111</t>
  </si>
  <si>
    <t>Montáž vodovodních armatur na potrubí navrtávacích pasů s ventilem Jt 1 Mpa, na potrubí z trub osinkocementových, litinových, ocelových nebo plastických hmot DN 100</t>
  </si>
  <si>
    <t>-1103202526</t>
  </si>
  <si>
    <t>422735490</t>
  </si>
  <si>
    <t>navrtávací pasy HAKU se závitovým výstupem z tvárné litiny, pro vodovodní PE a PVC potrubí 110-1”</t>
  </si>
  <si>
    <t>2081460060</t>
  </si>
  <si>
    <t>892233121</t>
  </si>
  <si>
    <t>Proplach a desinfekce vodovodního potrubí DN od 40 do 70</t>
  </si>
  <si>
    <t>1607747561</t>
  </si>
  <si>
    <t>892241111</t>
  </si>
  <si>
    <t>Tlakové zkoušky vodou na potrubí DN do 80</t>
  </si>
  <si>
    <t>-1186605695</t>
  </si>
  <si>
    <t>892271111</t>
  </si>
  <si>
    <t>Tlaková zkouška vodou potrubí DN 100 nebo 125</t>
  </si>
  <si>
    <t>236994362</t>
  </si>
  <si>
    <t>221</t>
  </si>
  <si>
    <t>892273121</t>
  </si>
  <si>
    <t>Proplach a desinfekce vodovodního potrubí DN od 80 do 125</t>
  </si>
  <si>
    <t>1034588509</t>
  </si>
  <si>
    <t>899.R273</t>
  </si>
  <si>
    <t>Propojení se stávajícími řady a další práce a materiál ve výkaze výměr neuvedený avšak nezbytně nutný k řádnému zkompletování díla</t>
  </si>
  <si>
    <t>851233806</t>
  </si>
  <si>
    <t>899.R274</t>
  </si>
  <si>
    <t>Rozbor pitné vody zpracovaný odborně způsobilou osobou</t>
  </si>
  <si>
    <t>2031295167</t>
  </si>
  <si>
    <t>83</t>
  </si>
  <si>
    <t>899.R275</t>
  </si>
  <si>
    <t xml:space="preserve">Oprava stávající armaturní šachty </t>
  </si>
  <si>
    <t>364352855</t>
  </si>
  <si>
    <t>70</t>
  </si>
  <si>
    <t>899401112</t>
  </si>
  <si>
    <t>Osazení poklopů litinových šoupátkových</t>
  </si>
  <si>
    <t>-865818637</t>
  </si>
  <si>
    <t>71</t>
  </si>
  <si>
    <t>422913525</t>
  </si>
  <si>
    <t>díly (sestavy) k armaturám průmyslovým poklopy litinové, GGG-400 typ 504 - šoupátkový</t>
  </si>
  <si>
    <t>1167470309</t>
  </si>
  <si>
    <t>72</t>
  </si>
  <si>
    <t>899401113</t>
  </si>
  <si>
    <t>Osazení poklopů litinových hydrantových</t>
  </si>
  <si>
    <t>1623336912</t>
  </si>
  <si>
    <t>73</t>
  </si>
  <si>
    <t>422914525</t>
  </si>
  <si>
    <t>poklop litinový hydrantový DN 80</t>
  </si>
  <si>
    <t>76193724</t>
  </si>
  <si>
    <t>74</t>
  </si>
  <si>
    <t>899721111</t>
  </si>
  <si>
    <t>Signalizační vodič na potrubí PVC DN do 150 mm</t>
  </si>
  <si>
    <t>1116420425</t>
  </si>
  <si>
    <t>221+62</t>
  </si>
  <si>
    <t>75</t>
  </si>
  <si>
    <t>899722112</t>
  </si>
  <si>
    <t>Krytí potrubí z plastů výstražnou fólií z PVC šířky 25 cm</t>
  </si>
  <si>
    <t>1648872356</t>
  </si>
  <si>
    <t>76</t>
  </si>
  <si>
    <t>Přesun hmot pro trubní vedení hloubené z trub z plastických hmot nebo sklolaminátových pro vodovody nebo kanalizace v otevřeném výkopu dopravní vzdálenost do 15 m</t>
  </si>
  <si>
    <t>-1658102297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</si>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</sst>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" fontId="30" fillId="0" borderId="18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>
      <alignment vertical="center"/>
    </xf>
    <xf numFmtId="4" fontId="30" fillId="0" borderId="24" xfId="0" applyNumberFormat="1" applyFont="1" applyBorder="1" applyAlignment="1">
      <alignment vertical="center"/>
    </xf>
    <xf numFmtId="166" fontId="30" fillId="0" borderId="24" xfId="0" applyNumberFormat="1" applyFont="1" applyBorder="1" applyAlignment="1">
      <alignment vertical="center"/>
    </xf>
    <xf numFmtId="4" fontId="30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6" xfId="0" applyNumberFormat="1" applyFont="1" applyBorder="1" applyAlignment="1"/>
    <xf numFmtId="166" fontId="33" fillId="0" borderId="17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6" fillId="0" borderId="28" xfId="0" applyFont="1" applyBorder="1" applyAlignment="1" applyProtection="1">
      <alignment horizontal="center" vertical="center"/>
      <protection locked="0"/>
    </xf>
    <xf numFmtId="49" fontId="36" fillId="0" borderId="28" xfId="0" applyNumberFormat="1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center" vertical="center" wrapText="1"/>
      <protection locked="0"/>
    </xf>
    <xf numFmtId="167" fontId="36" fillId="0" borderId="28" xfId="0" applyNumberFormat="1" applyFont="1" applyBorder="1" applyAlignment="1" applyProtection="1">
      <alignment vertical="center"/>
      <protection locked="0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  <protection locked="0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1" fillId="2" borderId="0" xfId="1" applyFont="1" applyFill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5"/>
  <sheetViews>
    <sheetView showGridLines="0" workbookViewId="0">
      <pane ySplit="1" topLeftCell="A23" activePane="bottomLeft" state="frozen"/>
      <selection pane="bottomLeft" activeCell="A53" sqref="A53:XFD5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12" t="s">
        <v>8</v>
      </c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S2" s="24" t="s">
        <v>9</v>
      </c>
      <c r="BT2" s="24" t="s">
        <v>10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38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29"/>
      <c r="AQ5" s="31"/>
      <c r="BE5" s="336" t="s">
        <v>17</v>
      </c>
      <c r="BS5" s="24" t="s">
        <v>9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0" t="s">
        <v>19</v>
      </c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29"/>
      <c r="AQ6" s="31"/>
      <c r="BE6" s="337"/>
      <c r="BS6" s="24" t="s">
        <v>9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21</v>
      </c>
      <c r="AL7" s="29"/>
      <c r="AM7" s="29"/>
      <c r="AN7" s="35" t="s">
        <v>5</v>
      </c>
      <c r="AO7" s="29"/>
      <c r="AP7" s="29"/>
      <c r="AQ7" s="31"/>
      <c r="BE7" s="337"/>
      <c r="BS7" s="24" t="s">
        <v>9</v>
      </c>
    </row>
    <row r="8" spans="1:74" ht="14.45" customHeight="1">
      <c r="B8" s="28"/>
      <c r="C8" s="29"/>
      <c r="D8" s="37" t="s">
        <v>22</v>
      </c>
      <c r="E8" s="29"/>
      <c r="F8" s="29"/>
      <c r="G8" s="29"/>
      <c r="H8" s="29"/>
      <c r="I8" s="29"/>
      <c r="J8" s="29"/>
      <c r="K8" s="35" t="s">
        <v>23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24</v>
      </c>
      <c r="AL8" s="29"/>
      <c r="AM8" s="29"/>
      <c r="AN8" s="38" t="s">
        <v>25</v>
      </c>
      <c r="AO8" s="29"/>
      <c r="AP8" s="29"/>
      <c r="AQ8" s="31"/>
      <c r="BE8" s="337"/>
      <c r="BS8" s="24" t="s">
        <v>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37"/>
      <c r="BS9" s="24" t="s">
        <v>9</v>
      </c>
    </row>
    <row r="10" spans="1:74" ht="14.45" customHeight="1">
      <c r="B10" s="28"/>
      <c r="C10" s="29"/>
      <c r="D10" s="37" t="s">
        <v>26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27</v>
      </c>
      <c r="AL10" s="29"/>
      <c r="AM10" s="29"/>
      <c r="AN10" s="35" t="s">
        <v>5</v>
      </c>
      <c r="AO10" s="29"/>
      <c r="AP10" s="29"/>
      <c r="AQ10" s="31"/>
      <c r="BE10" s="337"/>
      <c r="BS10" s="24" t="s">
        <v>9</v>
      </c>
    </row>
    <row r="11" spans="1:74" ht="18.399999999999999" customHeight="1">
      <c r="B11" s="28"/>
      <c r="C11" s="29"/>
      <c r="D11" s="29"/>
      <c r="E11" s="35" t="s">
        <v>28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29</v>
      </c>
      <c r="AL11" s="29"/>
      <c r="AM11" s="29"/>
      <c r="AN11" s="35" t="s">
        <v>5</v>
      </c>
      <c r="AO11" s="29"/>
      <c r="AP11" s="29"/>
      <c r="AQ11" s="31"/>
      <c r="BE11" s="337"/>
      <c r="BS11" s="24" t="s">
        <v>9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37"/>
      <c r="BS12" s="24" t="s">
        <v>9</v>
      </c>
    </row>
    <row r="13" spans="1:74" ht="14.45" customHeight="1">
      <c r="B13" s="28"/>
      <c r="C13" s="29"/>
      <c r="D13" s="37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27</v>
      </c>
      <c r="AL13" s="29"/>
      <c r="AM13" s="29"/>
      <c r="AN13" s="39" t="s">
        <v>31</v>
      </c>
      <c r="AO13" s="29"/>
      <c r="AP13" s="29"/>
      <c r="AQ13" s="31"/>
      <c r="BE13" s="337"/>
      <c r="BS13" s="24" t="s">
        <v>9</v>
      </c>
    </row>
    <row r="14" spans="1:74" ht="15">
      <c r="B14" s="28"/>
      <c r="C14" s="29"/>
      <c r="D14" s="29"/>
      <c r="E14" s="341" t="s">
        <v>31</v>
      </c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7" t="s">
        <v>29</v>
      </c>
      <c r="AL14" s="29"/>
      <c r="AM14" s="29"/>
      <c r="AN14" s="39" t="s">
        <v>31</v>
      </c>
      <c r="AO14" s="29"/>
      <c r="AP14" s="29"/>
      <c r="AQ14" s="31"/>
      <c r="BE14" s="337"/>
      <c r="BS14" s="24" t="s">
        <v>9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37"/>
      <c r="BS15" s="24" t="s">
        <v>6</v>
      </c>
    </row>
    <row r="16" spans="1:74" ht="14.45" customHeight="1">
      <c r="B16" s="28"/>
      <c r="C16" s="29"/>
      <c r="D16" s="37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27</v>
      </c>
      <c r="AL16" s="29"/>
      <c r="AM16" s="29"/>
      <c r="AN16" s="35" t="s">
        <v>5</v>
      </c>
      <c r="AO16" s="29"/>
      <c r="AP16" s="29"/>
      <c r="AQ16" s="31"/>
      <c r="BE16" s="337"/>
      <c r="BS16" s="24" t="s">
        <v>6</v>
      </c>
    </row>
    <row r="17" spans="2:71" ht="18.399999999999999" customHeight="1">
      <c r="B17" s="28"/>
      <c r="C17" s="29"/>
      <c r="D17" s="29"/>
      <c r="E17" s="35" t="s">
        <v>23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29</v>
      </c>
      <c r="AL17" s="29"/>
      <c r="AM17" s="29"/>
      <c r="AN17" s="35" t="s">
        <v>5</v>
      </c>
      <c r="AO17" s="29"/>
      <c r="AP17" s="29"/>
      <c r="AQ17" s="31"/>
      <c r="BE17" s="337"/>
      <c r="BS17" s="24" t="s">
        <v>33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37"/>
      <c r="BS18" s="24" t="s">
        <v>9</v>
      </c>
    </row>
    <row r="19" spans="2:71" ht="14.45" customHeight="1">
      <c r="B19" s="28"/>
      <c r="C19" s="29"/>
      <c r="D19" s="37" t="s">
        <v>34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37"/>
      <c r="BS19" s="24" t="s">
        <v>9</v>
      </c>
    </row>
    <row r="20" spans="2:71" ht="16.5" customHeight="1">
      <c r="B20" s="28"/>
      <c r="C20" s="29"/>
      <c r="D20" s="29"/>
      <c r="E20" s="343" t="s">
        <v>5</v>
      </c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29"/>
      <c r="AP20" s="29"/>
      <c r="AQ20" s="31"/>
      <c r="BE20" s="337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37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37"/>
    </row>
    <row r="23" spans="2:71" s="1" customFormat="1" ht="25.9" customHeight="1">
      <c r="B23" s="41"/>
      <c r="C23" s="42"/>
      <c r="D23" s="43" t="s">
        <v>35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44">
        <f>ROUND(AG51,2)</f>
        <v>0</v>
      </c>
      <c r="AL23" s="345"/>
      <c r="AM23" s="345"/>
      <c r="AN23" s="345"/>
      <c r="AO23" s="345"/>
      <c r="AP23" s="42"/>
      <c r="AQ23" s="45"/>
      <c r="BE23" s="337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37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46" t="s">
        <v>36</v>
      </c>
      <c r="M25" s="346"/>
      <c r="N25" s="346"/>
      <c r="O25" s="346"/>
      <c r="P25" s="42"/>
      <c r="Q25" s="42"/>
      <c r="R25" s="42"/>
      <c r="S25" s="42"/>
      <c r="T25" s="42"/>
      <c r="U25" s="42"/>
      <c r="V25" s="42"/>
      <c r="W25" s="346" t="s">
        <v>37</v>
      </c>
      <c r="X25" s="346"/>
      <c r="Y25" s="346"/>
      <c r="Z25" s="346"/>
      <c r="AA25" s="346"/>
      <c r="AB25" s="346"/>
      <c r="AC25" s="346"/>
      <c r="AD25" s="346"/>
      <c r="AE25" s="346"/>
      <c r="AF25" s="42"/>
      <c r="AG25" s="42"/>
      <c r="AH25" s="42"/>
      <c r="AI25" s="42"/>
      <c r="AJ25" s="42"/>
      <c r="AK25" s="346" t="s">
        <v>38</v>
      </c>
      <c r="AL25" s="346"/>
      <c r="AM25" s="346"/>
      <c r="AN25" s="346"/>
      <c r="AO25" s="346"/>
      <c r="AP25" s="42"/>
      <c r="AQ25" s="45"/>
      <c r="BE25" s="337"/>
    </row>
    <row r="26" spans="2:71" s="2" customFormat="1" ht="14.45" customHeight="1">
      <c r="B26" s="47"/>
      <c r="C26" s="48"/>
      <c r="D26" s="49" t="s">
        <v>39</v>
      </c>
      <c r="E26" s="48"/>
      <c r="F26" s="49" t="s">
        <v>40</v>
      </c>
      <c r="G26" s="48"/>
      <c r="H26" s="48"/>
      <c r="I26" s="48"/>
      <c r="J26" s="48"/>
      <c r="K26" s="48"/>
      <c r="L26" s="329">
        <v>0.21</v>
      </c>
      <c r="M26" s="330"/>
      <c r="N26" s="330"/>
      <c r="O26" s="330"/>
      <c r="P26" s="48"/>
      <c r="Q26" s="48"/>
      <c r="R26" s="48"/>
      <c r="S26" s="48"/>
      <c r="T26" s="48"/>
      <c r="U26" s="48"/>
      <c r="V26" s="48"/>
      <c r="W26" s="331">
        <f>ROUND(AZ51,2)</f>
        <v>0</v>
      </c>
      <c r="X26" s="330"/>
      <c r="Y26" s="330"/>
      <c r="Z26" s="330"/>
      <c r="AA26" s="330"/>
      <c r="AB26" s="330"/>
      <c r="AC26" s="330"/>
      <c r="AD26" s="330"/>
      <c r="AE26" s="330"/>
      <c r="AF26" s="48"/>
      <c r="AG26" s="48"/>
      <c r="AH26" s="48"/>
      <c r="AI26" s="48"/>
      <c r="AJ26" s="48"/>
      <c r="AK26" s="331">
        <f>ROUND(AV51,2)</f>
        <v>0</v>
      </c>
      <c r="AL26" s="330"/>
      <c r="AM26" s="330"/>
      <c r="AN26" s="330"/>
      <c r="AO26" s="330"/>
      <c r="AP26" s="48"/>
      <c r="AQ26" s="50"/>
      <c r="BE26" s="337"/>
    </row>
    <row r="27" spans="2:71" s="2" customFormat="1" ht="14.45" customHeight="1">
      <c r="B27" s="47"/>
      <c r="C27" s="48"/>
      <c r="D27" s="48"/>
      <c r="E27" s="48"/>
      <c r="F27" s="49" t="s">
        <v>41</v>
      </c>
      <c r="G27" s="48"/>
      <c r="H27" s="48"/>
      <c r="I27" s="48"/>
      <c r="J27" s="48"/>
      <c r="K27" s="48"/>
      <c r="L27" s="329">
        <v>0.15</v>
      </c>
      <c r="M27" s="330"/>
      <c r="N27" s="330"/>
      <c r="O27" s="330"/>
      <c r="P27" s="48"/>
      <c r="Q27" s="48"/>
      <c r="R27" s="48"/>
      <c r="S27" s="48"/>
      <c r="T27" s="48"/>
      <c r="U27" s="48"/>
      <c r="V27" s="48"/>
      <c r="W27" s="331">
        <f>ROUND(BA51,2)</f>
        <v>0</v>
      </c>
      <c r="X27" s="330"/>
      <c r="Y27" s="330"/>
      <c r="Z27" s="330"/>
      <c r="AA27" s="330"/>
      <c r="AB27" s="330"/>
      <c r="AC27" s="330"/>
      <c r="AD27" s="330"/>
      <c r="AE27" s="330"/>
      <c r="AF27" s="48"/>
      <c r="AG27" s="48"/>
      <c r="AH27" s="48"/>
      <c r="AI27" s="48"/>
      <c r="AJ27" s="48"/>
      <c r="AK27" s="331">
        <f>ROUND(AW51,2)</f>
        <v>0</v>
      </c>
      <c r="AL27" s="330"/>
      <c r="AM27" s="330"/>
      <c r="AN27" s="330"/>
      <c r="AO27" s="330"/>
      <c r="AP27" s="48"/>
      <c r="AQ27" s="50"/>
      <c r="BE27" s="337"/>
    </row>
    <row r="28" spans="2:71" s="2" customFormat="1" ht="14.45" hidden="1" customHeight="1">
      <c r="B28" s="47"/>
      <c r="C28" s="48"/>
      <c r="D28" s="48"/>
      <c r="E28" s="48"/>
      <c r="F28" s="49" t="s">
        <v>42</v>
      </c>
      <c r="G28" s="48"/>
      <c r="H28" s="48"/>
      <c r="I28" s="48"/>
      <c r="J28" s="48"/>
      <c r="K28" s="48"/>
      <c r="L28" s="329">
        <v>0.21</v>
      </c>
      <c r="M28" s="330"/>
      <c r="N28" s="330"/>
      <c r="O28" s="330"/>
      <c r="P28" s="48"/>
      <c r="Q28" s="48"/>
      <c r="R28" s="48"/>
      <c r="S28" s="48"/>
      <c r="T28" s="48"/>
      <c r="U28" s="48"/>
      <c r="V28" s="48"/>
      <c r="W28" s="331">
        <f>ROUND(BB51,2)</f>
        <v>0</v>
      </c>
      <c r="X28" s="330"/>
      <c r="Y28" s="330"/>
      <c r="Z28" s="330"/>
      <c r="AA28" s="330"/>
      <c r="AB28" s="330"/>
      <c r="AC28" s="330"/>
      <c r="AD28" s="330"/>
      <c r="AE28" s="330"/>
      <c r="AF28" s="48"/>
      <c r="AG28" s="48"/>
      <c r="AH28" s="48"/>
      <c r="AI28" s="48"/>
      <c r="AJ28" s="48"/>
      <c r="AK28" s="331">
        <v>0</v>
      </c>
      <c r="AL28" s="330"/>
      <c r="AM28" s="330"/>
      <c r="AN28" s="330"/>
      <c r="AO28" s="330"/>
      <c r="AP28" s="48"/>
      <c r="AQ28" s="50"/>
      <c r="BE28" s="337"/>
    </row>
    <row r="29" spans="2:71" s="2" customFormat="1" ht="14.45" hidden="1" customHeight="1">
      <c r="B29" s="47"/>
      <c r="C29" s="48"/>
      <c r="D29" s="48"/>
      <c r="E29" s="48"/>
      <c r="F29" s="49" t="s">
        <v>43</v>
      </c>
      <c r="G29" s="48"/>
      <c r="H29" s="48"/>
      <c r="I29" s="48"/>
      <c r="J29" s="48"/>
      <c r="K29" s="48"/>
      <c r="L29" s="329">
        <v>0.15</v>
      </c>
      <c r="M29" s="330"/>
      <c r="N29" s="330"/>
      <c r="O29" s="330"/>
      <c r="P29" s="48"/>
      <c r="Q29" s="48"/>
      <c r="R29" s="48"/>
      <c r="S29" s="48"/>
      <c r="T29" s="48"/>
      <c r="U29" s="48"/>
      <c r="V29" s="48"/>
      <c r="W29" s="331">
        <f>ROUND(BC51,2)</f>
        <v>0</v>
      </c>
      <c r="X29" s="330"/>
      <c r="Y29" s="330"/>
      <c r="Z29" s="330"/>
      <c r="AA29" s="330"/>
      <c r="AB29" s="330"/>
      <c r="AC29" s="330"/>
      <c r="AD29" s="330"/>
      <c r="AE29" s="330"/>
      <c r="AF29" s="48"/>
      <c r="AG29" s="48"/>
      <c r="AH29" s="48"/>
      <c r="AI29" s="48"/>
      <c r="AJ29" s="48"/>
      <c r="AK29" s="331">
        <v>0</v>
      </c>
      <c r="AL29" s="330"/>
      <c r="AM29" s="330"/>
      <c r="AN29" s="330"/>
      <c r="AO29" s="330"/>
      <c r="AP29" s="48"/>
      <c r="AQ29" s="50"/>
      <c r="BE29" s="337"/>
    </row>
    <row r="30" spans="2:71" s="2" customFormat="1" ht="14.45" hidden="1" customHeight="1">
      <c r="B30" s="47"/>
      <c r="C30" s="48"/>
      <c r="D30" s="48"/>
      <c r="E30" s="48"/>
      <c r="F30" s="49" t="s">
        <v>44</v>
      </c>
      <c r="G30" s="48"/>
      <c r="H30" s="48"/>
      <c r="I30" s="48"/>
      <c r="J30" s="48"/>
      <c r="K30" s="48"/>
      <c r="L30" s="329">
        <v>0</v>
      </c>
      <c r="M30" s="330"/>
      <c r="N30" s="330"/>
      <c r="O30" s="330"/>
      <c r="P30" s="48"/>
      <c r="Q30" s="48"/>
      <c r="R30" s="48"/>
      <c r="S30" s="48"/>
      <c r="T30" s="48"/>
      <c r="U30" s="48"/>
      <c r="V30" s="48"/>
      <c r="W30" s="331">
        <f>ROUND(BD51,2)</f>
        <v>0</v>
      </c>
      <c r="X30" s="330"/>
      <c r="Y30" s="330"/>
      <c r="Z30" s="330"/>
      <c r="AA30" s="330"/>
      <c r="AB30" s="330"/>
      <c r="AC30" s="330"/>
      <c r="AD30" s="330"/>
      <c r="AE30" s="330"/>
      <c r="AF30" s="48"/>
      <c r="AG30" s="48"/>
      <c r="AH30" s="48"/>
      <c r="AI30" s="48"/>
      <c r="AJ30" s="48"/>
      <c r="AK30" s="331">
        <v>0</v>
      </c>
      <c r="AL30" s="330"/>
      <c r="AM30" s="330"/>
      <c r="AN30" s="330"/>
      <c r="AO30" s="330"/>
      <c r="AP30" s="48"/>
      <c r="AQ30" s="50"/>
      <c r="BE30" s="337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37"/>
    </row>
    <row r="32" spans="2:71" s="1" customFormat="1" ht="25.9" customHeight="1">
      <c r="B32" s="41"/>
      <c r="C32" s="51"/>
      <c r="D32" s="52" t="s">
        <v>45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46</v>
      </c>
      <c r="U32" s="53"/>
      <c r="V32" s="53"/>
      <c r="W32" s="53"/>
      <c r="X32" s="332" t="s">
        <v>47</v>
      </c>
      <c r="Y32" s="333"/>
      <c r="Z32" s="333"/>
      <c r="AA32" s="333"/>
      <c r="AB32" s="333"/>
      <c r="AC32" s="53"/>
      <c r="AD32" s="53"/>
      <c r="AE32" s="53"/>
      <c r="AF32" s="53"/>
      <c r="AG32" s="53"/>
      <c r="AH32" s="53"/>
      <c r="AI32" s="53"/>
      <c r="AJ32" s="53"/>
      <c r="AK32" s="334">
        <f>SUM(AK23:AK30)</f>
        <v>0</v>
      </c>
      <c r="AL32" s="333"/>
      <c r="AM32" s="333"/>
      <c r="AN32" s="333"/>
      <c r="AO32" s="335"/>
      <c r="AP32" s="51"/>
      <c r="AQ32" s="55"/>
      <c r="BE32" s="337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50000000000003" customHeight="1">
      <c r="B39" s="41"/>
      <c r="C39" s="61" t="s">
        <v>48</v>
      </c>
      <c r="AR39" s="41"/>
    </row>
    <row r="40" spans="2:56" s="1" customFormat="1" ht="6.95" customHeight="1">
      <c r="B40" s="41"/>
      <c r="AR40" s="41"/>
    </row>
    <row r="41" spans="2:56" s="3" customFormat="1" ht="14.45" customHeight="1">
      <c r="B41" s="62"/>
      <c r="C41" s="63" t="s">
        <v>16</v>
      </c>
      <c r="L41" s="3">
        <f>K5</f>
        <v>0</v>
      </c>
      <c r="AR41" s="62"/>
    </row>
    <row r="42" spans="2:56" s="4" customFormat="1" ht="36.950000000000003" customHeight="1">
      <c r="B42" s="64"/>
      <c r="C42" s="65" t="s">
        <v>18</v>
      </c>
      <c r="L42" s="317" t="str">
        <f>K6</f>
        <v>Kostelec nad Orlicí - rekonstrukce Riegrova ulice II.etapa a Žižkova ulice</v>
      </c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R42" s="64"/>
    </row>
    <row r="43" spans="2:56" s="1" customFormat="1" ht="6.95" customHeight="1">
      <c r="B43" s="41"/>
      <c r="AR43" s="41"/>
    </row>
    <row r="44" spans="2:56" s="1" customFormat="1" ht="15">
      <c r="B44" s="41"/>
      <c r="C44" s="63" t="s">
        <v>22</v>
      </c>
      <c r="L44" s="66" t="str">
        <f>IF(K8="","",K8)</f>
        <v xml:space="preserve"> </v>
      </c>
      <c r="AI44" s="63" t="s">
        <v>24</v>
      </c>
      <c r="AM44" s="319" t="str">
        <f>IF(AN8= "","",AN8)</f>
        <v>2. 9. 2018</v>
      </c>
      <c r="AN44" s="319"/>
      <c r="AR44" s="41"/>
    </row>
    <row r="45" spans="2:56" s="1" customFormat="1" ht="6.95" customHeight="1">
      <c r="B45" s="41"/>
      <c r="AR45" s="41"/>
    </row>
    <row r="46" spans="2:56" s="1" customFormat="1" ht="15">
      <c r="B46" s="41"/>
      <c r="C46" s="63" t="s">
        <v>26</v>
      </c>
      <c r="L46" s="3" t="str">
        <f>IF(E11= "","",E11)</f>
        <v>Město Kostelec nad Orlicí, Palackého náměstí 38</v>
      </c>
      <c r="AI46" s="63" t="s">
        <v>32</v>
      </c>
      <c r="AM46" s="320" t="str">
        <f>IF(E17="","",E17)</f>
        <v xml:space="preserve"> </v>
      </c>
      <c r="AN46" s="320"/>
      <c r="AO46" s="320"/>
      <c r="AP46" s="320"/>
      <c r="AR46" s="41"/>
      <c r="AS46" s="321" t="s">
        <v>49</v>
      </c>
      <c r="AT46" s="322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>
      <c r="B47" s="41"/>
      <c r="C47" s="63" t="s">
        <v>30</v>
      </c>
      <c r="L47" s="3" t="str">
        <f>IF(E14= "Vyplň údaj","",E14)</f>
        <v/>
      </c>
      <c r="AR47" s="41"/>
      <c r="AS47" s="323"/>
      <c r="AT47" s="324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9" customHeight="1">
      <c r="B48" s="41"/>
      <c r="AR48" s="41"/>
      <c r="AS48" s="323"/>
      <c r="AT48" s="324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1" s="1" customFormat="1" ht="29.25" customHeight="1">
      <c r="B49" s="41"/>
      <c r="C49" s="325" t="s">
        <v>50</v>
      </c>
      <c r="D49" s="326"/>
      <c r="E49" s="326"/>
      <c r="F49" s="326"/>
      <c r="G49" s="326"/>
      <c r="H49" s="71"/>
      <c r="I49" s="327" t="s">
        <v>51</v>
      </c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8" t="s">
        <v>52</v>
      </c>
      <c r="AH49" s="326"/>
      <c r="AI49" s="326"/>
      <c r="AJ49" s="326"/>
      <c r="AK49" s="326"/>
      <c r="AL49" s="326"/>
      <c r="AM49" s="326"/>
      <c r="AN49" s="327" t="s">
        <v>53</v>
      </c>
      <c r="AO49" s="326"/>
      <c r="AP49" s="326"/>
      <c r="AQ49" s="72" t="s">
        <v>54</v>
      </c>
      <c r="AR49" s="41"/>
      <c r="AS49" s="73" t="s">
        <v>55</v>
      </c>
      <c r="AT49" s="74" t="s">
        <v>56</v>
      </c>
      <c r="AU49" s="74" t="s">
        <v>57</v>
      </c>
      <c r="AV49" s="74" t="s">
        <v>58</v>
      </c>
      <c r="AW49" s="74" t="s">
        <v>59</v>
      </c>
      <c r="AX49" s="74" t="s">
        <v>60</v>
      </c>
      <c r="AY49" s="74" t="s">
        <v>61</v>
      </c>
      <c r="AZ49" s="74" t="s">
        <v>62</v>
      </c>
      <c r="BA49" s="74" t="s">
        <v>63</v>
      </c>
      <c r="BB49" s="74" t="s">
        <v>64</v>
      </c>
      <c r="BC49" s="74" t="s">
        <v>65</v>
      </c>
      <c r="BD49" s="75" t="s">
        <v>66</v>
      </c>
    </row>
    <row r="50" spans="1:91" s="1" customFormat="1" ht="10.9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1" s="4" customFormat="1" ht="32.450000000000003" customHeight="1">
      <c r="B51" s="64"/>
      <c r="C51" s="77" t="s">
        <v>67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10">
        <f>ROUND(SUM(AG52:AG53),2)</f>
        <v>0</v>
      </c>
      <c r="AH51" s="310"/>
      <c r="AI51" s="310"/>
      <c r="AJ51" s="310"/>
      <c r="AK51" s="310"/>
      <c r="AL51" s="310"/>
      <c r="AM51" s="310"/>
      <c r="AN51" s="311">
        <f>SUM(AG51,AT51)</f>
        <v>0</v>
      </c>
      <c r="AO51" s="311"/>
      <c r="AP51" s="311"/>
      <c r="AQ51" s="79" t="s">
        <v>5</v>
      </c>
      <c r="AR51" s="64"/>
      <c r="AS51" s="80">
        <f>ROUND(SUM(AS52:AS53),2)</f>
        <v>0</v>
      </c>
      <c r="AT51" s="81">
        <f>ROUND(SUM(AV51:AW51),2)</f>
        <v>0</v>
      </c>
      <c r="AU51" s="82">
        <f>ROUND(SUM(AU52:AU53),5)</f>
        <v>0</v>
      </c>
      <c r="AV51" s="81">
        <f>ROUND(AZ51*L26,2)</f>
        <v>0</v>
      </c>
      <c r="AW51" s="81">
        <f>ROUND(BA51*L27,2)</f>
        <v>0</v>
      </c>
      <c r="AX51" s="81">
        <f>ROUND(BB51*L26,2)</f>
        <v>0</v>
      </c>
      <c r="AY51" s="81">
        <f>ROUND(BC51*L27,2)</f>
        <v>0</v>
      </c>
      <c r="AZ51" s="81">
        <f>ROUND(SUM(AZ52:AZ53),2)</f>
        <v>0</v>
      </c>
      <c r="BA51" s="81">
        <f>ROUND(SUM(BA52:BA53),2)</f>
        <v>0</v>
      </c>
      <c r="BB51" s="81">
        <f>ROUND(SUM(BB52:BB53),2)</f>
        <v>0</v>
      </c>
      <c r="BC51" s="81">
        <f>ROUND(SUM(BC52:BC53),2)</f>
        <v>0</v>
      </c>
      <c r="BD51" s="83">
        <f>ROUND(SUM(BD52:BD53),2)</f>
        <v>0</v>
      </c>
      <c r="BS51" s="65" t="s">
        <v>68</v>
      </c>
      <c r="BT51" s="65" t="s">
        <v>69</v>
      </c>
      <c r="BU51" s="84" t="s">
        <v>70</v>
      </c>
      <c r="BV51" s="65" t="s">
        <v>71</v>
      </c>
      <c r="BW51" s="65" t="s">
        <v>7</v>
      </c>
      <c r="BX51" s="65" t="s">
        <v>72</v>
      </c>
      <c r="CL51" s="65" t="s">
        <v>5</v>
      </c>
    </row>
    <row r="52" spans="1:91" s="5" customFormat="1" ht="16.5" customHeight="1">
      <c r="A52" s="85" t="s">
        <v>73</v>
      </c>
      <c r="B52" s="86"/>
      <c r="C52" s="87"/>
      <c r="D52" s="316" t="s">
        <v>74</v>
      </c>
      <c r="E52" s="316"/>
      <c r="F52" s="316"/>
      <c r="G52" s="316"/>
      <c r="H52" s="316"/>
      <c r="I52" s="88"/>
      <c r="J52" s="316" t="s">
        <v>75</v>
      </c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4">
        <f>'SO 301 - Kanalizace'!J27</f>
        <v>0</v>
      </c>
      <c r="AH52" s="315"/>
      <c r="AI52" s="315"/>
      <c r="AJ52" s="315"/>
      <c r="AK52" s="315"/>
      <c r="AL52" s="315"/>
      <c r="AM52" s="315"/>
      <c r="AN52" s="314">
        <f>SUM(AG52,AT52)</f>
        <v>0</v>
      </c>
      <c r="AO52" s="315"/>
      <c r="AP52" s="315"/>
      <c r="AQ52" s="89" t="s">
        <v>76</v>
      </c>
      <c r="AR52" s="86"/>
      <c r="AS52" s="90">
        <v>0</v>
      </c>
      <c r="AT52" s="91">
        <f>ROUND(SUM(AV52:AW52),2)</f>
        <v>0</v>
      </c>
      <c r="AU52" s="92">
        <f>'SO 301 - Kanalizace'!P84</f>
        <v>0</v>
      </c>
      <c r="AV52" s="91">
        <f>'SO 301 - Kanalizace'!J30</f>
        <v>0</v>
      </c>
      <c r="AW52" s="91">
        <f>'SO 301 - Kanalizace'!J31</f>
        <v>0</v>
      </c>
      <c r="AX52" s="91">
        <f>'SO 301 - Kanalizace'!J32</f>
        <v>0</v>
      </c>
      <c r="AY52" s="91">
        <f>'SO 301 - Kanalizace'!J33</f>
        <v>0</v>
      </c>
      <c r="AZ52" s="91">
        <f>'SO 301 - Kanalizace'!F30</f>
        <v>0</v>
      </c>
      <c r="BA52" s="91">
        <f>'SO 301 - Kanalizace'!F31</f>
        <v>0</v>
      </c>
      <c r="BB52" s="91">
        <f>'SO 301 - Kanalizace'!F32</f>
        <v>0</v>
      </c>
      <c r="BC52" s="91">
        <f>'SO 301 - Kanalizace'!F33</f>
        <v>0</v>
      </c>
      <c r="BD52" s="93">
        <f>'SO 301 - Kanalizace'!F34</f>
        <v>0</v>
      </c>
      <c r="BT52" s="94" t="s">
        <v>77</v>
      </c>
      <c r="BV52" s="94" t="s">
        <v>71</v>
      </c>
      <c r="BW52" s="94" t="s">
        <v>78</v>
      </c>
      <c r="BX52" s="94" t="s">
        <v>7</v>
      </c>
      <c r="CL52" s="94" t="s">
        <v>5</v>
      </c>
      <c r="CM52" s="94" t="s">
        <v>79</v>
      </c>
    </row>
    <row r="53" spans="1:91" s="5" customFormat="1" ht="16.5" hidden="1" customHeight="1">
      <c r="A53" s="85" t="s">
        <v>73</v>
      </c>
      <c r="B53" s="86"/>
      <c r="C53" s="87"/>
      <c r="D53" s="316" t="s">
        <v>80</v>
      </c>
      <c r="E53" s="316"/>
      <c r="F53" s="316"/>
      <c r="G53" s="316"/>
      <c r="H53" s="316"/>
      <c r="I53" s="88"/>
      <c r="J53" s="316" t="s">
        <v>81</v>
      </c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4">
        <f>'SO 302 - Vodovod'!J27</f>
        <v>0</v>
      </c>
      <c r="AH53" s="315"/>
      <c r="AI53" s="315"/>
      <c r="AJ53" s="315"/>
      <c r="AK53" s="315"/>
      <c r="AL53" s="315"/>
      <c r="AM53" s="315"/>
      <c r="AN53" s="314">
        <f>SUM(AG53,AT53)</f>
        <v>0</v>
      </c>
      <c r="AO53" s="315"/>
      <c r="AP53" s="315"/>
      <c r="AQ53" s="89" t="s">
        <v>76</v>
      </c>
      <c r="AR53" s="86"/>
      <c r="AS53" s="95">
        <v>0</v>
      </c>
      <c r="AT53" s="96">
        <f>ROUND(SUM(AV53:AW53),2)</f>
        <v>0</v>
      </c>
      <c r="AU53" s="97">
        <f>'SO 302 - Vodovod'!P82</f>
        <v>0</v>
      </c>
      <c r="AV53" s="96">
        <f>'SO 302 - Vodovod'!J30</f>
        <v>0</v>
      </c>
      <c r="AW53" s="96">
        <f>'SO 302 - Vodovod'!J31</f>
        <v>0</v>
      </c>
      <c r="AX53" s="96">
        <f>'SO 302 - Vodovod'!J32</f>
        <v>0</v>
      </c>
      <c r="AY53" s="96">
        <f>'SO 302 - Vodovod'!J33</f>
        <v>0</v>
      </c>
      <c r="AZ53" s="96">
        <f>'SO 302 - Vodovod'!F30</f>
        <v>0</v>
      </c>
      <c r="BA53" s="96">
        <f>'SO 302 - Vodovod'!F31</f>
        <v>0</v>
      </c>
      <c r="BB53" s="96">
        <f>'SO 302 - Vodovod'!F32</f>
        <v>0</v>
      </c>
      <c r="BC53" s="96">
        <f>'SO 302 - Vodovod'!F33</f>
        <v>0</v>
      </c>
      <c r="BD53" s="98">
        <f>'SO 302 - Vodovod'!F34</f>
        <v>0</v>
      </c>
      <c r="BT53" s="94" t="s">
        <v>77</v>
      </c>
      <c r="BV53" s="94" t="s">
        <v>71</v>
      </c>
      <c r="BW53" s="94" t="s">
        <v>82</v>
      </c>
      <c r="BX53" s="94" t="s">
        <v>7</v>
      </c>
      <c r="CL53" s="94" t="s">
        <v>5</v>
      </c>
      <c r="CM53" s="94" t="s">
        <v>79</v>
      </c>
    </row>
    <row r="54" spans="1:91" s="1" customFormat="1" ht="30" customHeight="1">
      <c r="B54" s="41"/>
      <c r="AR54" s="41"/>
    </row>
    <row r="55" spans="1:91" s="1" customFormat="1" ht="6.95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41"/>
    </row>
  </sheetData>
  <mergeCells count="45">
    <mergeCell ref="L28:O28"/>
    <mergeCell ref="L26:O26"/>
    <mergeCell ref="W26:AE26"/>
    <mergeCell ref="AK26:AO26"/>
    <mergeCell ref="L27:O27"/>
    <mergeCell ref="W27:AE27"/>
    <mergeCell ref="AK27:AO27"/>
    <mergeCell ref="K6:AO6"/>
    <mergeCell ref="E14:AJ14"/>
    <mergeCell ref="E20:AN20"/>
    <mergeCell ref="AK23:AO23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SO 301 - Kanalizace'!C2" display="/" xr:uid="{00000000-0004-0000-0000-000002000000}"/>
    <hyperlink ref="A53" location="'SO 302 - Vodovod'!C2" display="/" xr:uid="{00000000-0004-0000-00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249"/>
  <sheetViews>
    <sheetView showGridLines="0" tabSelected="1" workbookViewId="0">
      <pane ySplit="1" topLeftCell="A69" activePane="bottomLeft" state="frozen"/>
      <selection pane="bottomLeft" activeCell="I236" sqref="I23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83</v>
      </c>
      <c r="G1" s="351" t="s">
        <v>84</v>
      </c>
      <c r="H1" s="351"/>
      <c r="I1" s="103"/>
      <c r="J1" s="102" t="s">
        <v>85</v>
      </c>
      <c r="K1" s="101" t="s">
        <v>86</v>
      </c>
      <c r="L1" s="102" t="s">
        <v>87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2" t="s">
        <v>8</v>
      </c>
      <c r="M2" s="313"/>
      <c r="N2" s="313"/>
      <c r="O2" s="313"/>
      <c r="P2" s="313"/>
      <c r="Q2" s="313"/>
      <c r="R2" s="313"/>
      <c r="S2" s="313"/>
      <c r="T2" s="313"/>
      <c r="U2" s="313"/>
      <c r="V2" s="313"/>
      <c r="AT2" s="24" t="s">
        <v>78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88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2" t="str">
        <f>'Rekapitulace stavby'!K6</f>
        <v>Kostelec nad Orlicí - rekonstrukce Riegrova ulice II.etapa a Žižkova ulice</v>
      </c>
      <c r="F7" s="353"/>
      <c r="G7" s="353"/>
      <c r="H7" s="353"/>
      <c r="I7" s="105"/>
      <c r="J7" s="29"/>
      <c r="K7" s="31"/>
    </row>
    <row r="8" spans="1:70" s="1" customFormat="1" ht="15">
      <c r="B8" s="41"/>
      <c r="C8" s="42"/>
      <c r="D8" s="37" t="s">
        <v>89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54" t="s">
        <v>90</v>
      </c>
      <c r="F9" s="355"/>
      <c r="G9" s="355"/>
      <c r="H9" s="355"/>
      <c r="I9" s="106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5</v>
      </c>
      <c r="G11" s="42"/>
      <c r="H11" s="42"/>
      <c r="I11" s="107" t="s">
        <v>21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22</v>
      </c>
      <c r="E12" s="42"/>
      <c r="F12" s="35" t="s">
        <v>23</v>
      </c>
      <c r="G12" s="42"/>
      <c r="H12" s="42"/>
      <c r="I12" s="107" t="s">
        <v>24</v>
      </c>
      <c r="J12" s="108" t="str">
        <f>'Rekapitulace stavby'!AN8</f>
        <v>2. 9. 2018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26</v>
      </c>
      <c r="E14" s="42"/>
      <c r="F14" s="42"/>
      <c r="G14" s="42"/>
      <c r="H14" s="42"/>
      <c r="I14" s="107" t="s">
        <v>27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28</v>
      </c>
      <c r="F15" s="42"/>
      <c r="G15" s="42"/>
      <c r="H15" s="42"/>
      <c r="I15" s="107" t="s">
        <v>29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27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32</v>
      </c>
      <c r="E20" s="42"/>
      <c r="F20" s="42"/>
      <c r="G20" s="42"/>
      <c r="H20" s="42"/>
      <c r="I20" s="107" t="s">
        <v>27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 xml:space="preserve"> </v>
      </c>
      <c r="F21" s="42"/>
      <c r="G21" s="42"/>
      <c r="H21" s="42"/>
      <c r="I21" s="107" t="s">
        <v>29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34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43" t="s">
        <v>5</v>
      </c>
      <c r="F24" s="343"/>
      <c r="G24" s="343"/>
      <c r="H24" s="343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35</v>
      </c>
      <c r="E27" s="42"/>
      <c r="F27" s="42"/>
      <c r="G27" s="42"/>
      <c r="H27" s="42"/>
      <c r="I27" s="106"/>
      <c r="J27" s="116">
        <f>ROUND(J84,2)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37</v>
      </c>
      <c r="G29" s="42"/>
      <c r="H29" s="42"/>
      <c r="I29" s="117" t="s">
        <v>36</v>
      </c>
      <c r="J29" s="46" t="s">
        <v>38</v>
      </c>
      <c r="K29" s="45"/>
    </row>
    <row r="30" spans="2:11" s="1" customFormat="1" ht="14.45" customHeight="1">
      <c r="B30" s="41"/>
      <c r="C30" s="42"/>
      <c r="D30" s="49" t="s">
        <v>39</v>
      </c>
      <c r="E30" s="49" t="s">
        <v>40</v>
      </c>
      <c r="F30" s="118">
        <f>ROUND(SUM(BE84:BE248), 2)</f>
        <v>0</v>
      </c>
      <c r="G30" s="42"/>
      <c r="H30" s="42"/>
      <c r="I30" s="119">
        <v>0.21</v>
      </c>
      <c r="J30" s="118">
        <f>ROUND(ROUND((SUM(BE84:BE248)),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41</v>
      </c>
      <c r="F31" s="118">
        <f>ROUND(SUM(BF84:BF248), 2)</f>
        <v>0</v>
      </c>
      <c r="G31" s="42"/>
      <c r="H31" s="42"/>
      <c r="I31" s="119">
        <v>0.15</v>
      </c>
      <c r="J31" s="118">
        <f>ROUND(ROUND((SUM(BF84:BF248)),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42</v>
      </c>
      <c r="F32" s="118">
        <f>ROUND(SUM(BG84:BG248),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43</v>
      </c>
      <c r="F33" s="118">
        <f>ROUND(SUM(BH84:BH248),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44</v>
      </c>
      <c r="F34" s="118">
        <f>ROUND(SUM(BI84:BI248),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45</v>
      </c>
      <c r="E36" s="71"/>
      <c r="F36" s="71"/>
      <c r="G36" s="122" t="s">
        <v>46</v>
      </c>
      <c r="H36" s="123" t="s">
        <v>47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91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2" t="str">
        <f>E7</f>
        <v>Kostelec nad Orlicí - rekonstrukce Riegrova ulice II.etapa a Žižkova ulice</v>
      </c>
      <c r="F45" s="353"/>
      <c r="G45" s="353"/>
      <c r="H45" s="353"/>
      <c r="I45" s="106"/>
      <c r="J45" s="42"/>
      <c r="K45" s="45"/>
    </row>
    <row r="46" spans="2:11" s="1" customFormat="1" ht="14.45" customHeight="1">
      <c r="B46" s="41"/>
      <c r="C46" s="37" t="s">
        <v>89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54" t="str">
        <f>E9</f>
        <v>SO 301 - Kanalizace</v>
      </c>
      <c r="F47" s="355"/>
      <c r="G47" s="355"/>
      <c r="H47" s="355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22</v>
      </c>
      <c r="D49" s="42"/>
      <c r="E49" s="42"/>
      <c r="F49" s="35" t="str">
        <f>F12</f>
        <v xml:space="preserve"> </v>
      </c>
      <c r="G49" s="42"/>
      <c r="H49" s="42"/>
      <c r="I49" s="107" t="s">
        <v>24</v>
      </c>
      <c r="J49" s="108" t="str">
        <f>IF(J12="","",J12)</f>
        <v>2. 9. 2018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 ht="15">
      <c r="B51" s="41"/>
      <c r="C51" s="37" t="s">
        <v>26</v>
      </c>
      <c r="D51" s="42"/>
      <c r="E51" s="42"/>
      <c r="F51" s="35" t="str">
        <f>E15</f>
        <v>Město Kostelec nad Orlicí, Palackého náměstí 38</v>
      </c>
      <c r="G51" s="42"/>
      <c r="H51" s="42"/>
      <c r="I51" s="107" t="s">
        <v>32</v>
      </c>
      <c r="J51" s="343" t="str">
        <f>E21</f>
        <v xml:space="preserve"> 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347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92</v>
      </c>
      <c r="D54" s="120"/>
      <c r="E54" s="120"/>
      <c r="F54" s="120"/>
      <c r="G54" s="120"/>
      <c r="H54" s="120"/>
      <c r="I54" s="131"/>
      <c r="J54" s="132" t="s">
        <v>93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94</v>
      </c>
      <c r="D56" s="42"/>
      <c r="E56" s="42"/>
      <c r="F56" s="42"/>
      <c r="G56" s="42"/>
      <c r="H56" s="42"/>
      <c r="I56" s="106"/>
      <c r="J56" s="116">
        <f>J84</f>
        <v>0</v>
      </c>
      <c r="K56" s="45"/>
      <c r="AU56" s="24" t="s">
        <v>95</v>
      </c>
    </row>
    <row r="57" spans="2:47" s="7" customFormat="1" ht="24.95" hidden="1" customHeight="1">
      <c r="B57" s="135"/>
      <c r="C57" s="136"/>
      <c r="D57" s="137" t="s">
        <v>96</v>
      </c>
      <c r="E57" s="138"/>
      <c r="F57" s="138"/>
      <c r="G57" s="138"/>
      <c r="H57" s="138"/>
      <c r="I57" s="139"/>
      <c r="J57" s="140">
        <f>J85</f>
        <v>0</v>
      </c>
      <c r="K57" s="141"/>
    </row>
    <row r="58" spans="2:47" s="8" customFormat="1" ht="19.899999999999999" hidden="1" customHeight="1">
      <c r="B58" s="142"/>
      <c r="C58" s="143"/>
      <c r="D58" s="144" t="s">
        <v>97</v>
      </c>
      <c r="E58" s="145"/>
      <c r="F58" s="145"/>
      <c r="G58" s="145"/>
      <c r="H58" s="145"/>
      <c r="I58" s="146"/>
      <c r="J58" s="147">
        <f>J86</f>
        <v>0</v>
      </c>
      <c r="K58" s="148"/>
    </row>
    <row r="59" spans="2:47" s="8" customFormat="1" ht="14.85" hidden="1" customHeight="1">
      <c r="B59" s="142"/>
      <c r="C59" s="143"/>
      <c r="D59" s="144" t="s">
        <v>98</v>
      </c>
      <c r="E59" s="145"/>
      <c r="F59" s="145"/>
      <c r="G59" s="145"/>
      <c r="H59" s="145"/>
      <c r="I59" s="146"/>
      <c r="J59" s="147">
        <f>J160</f>
        <v>0</v>
      </c>
      <c r="K59" s="148"/>
    </row>
    <row r="60" spans="2:47" s="8" customFormat="1" ht="19.899999999999999" hidden="1" customHeight="1">
      <c r="B60" s="142"/>
      <c r="C60" s="143"/>
      <c r="D60" s="144" t="s">
        <v>99</v>
      </c>
      <c r="E60" s="145"/>
      <c r="F60" s="145"/>
      <c r="G60" s="145"/>
      <c r="H60" s="145"/>
      <c r="I60" s="146"/>
      <c r="J60" s="147">
        <f>J164</f>
        <v>0</v>
      </c>
      <c r="K60" s="148"/>
    </row>
    <row r="61" spans="2:47" s="8" customFormat="1" ht="19.899999999999999" hidden="1" customHeight="1">
      <c r="B61" s="142"/>
      <c r="C61" s="143"/>
      <c r="D61" s="144" t="s">
        <v>100</v>
      </c>
      <c r="E61" s="145"/>
      <c r="F61" s="145"/>
      <c r="G61" s="145"/>
      <c r="H61" s="145"/>
      <c r="I61" s="146"/>
      <c r="J61" s="147">
        <f>J167</f>
        <v>0</v>
      </c>
      <c r="K61" s="148"/>
    </row>
    <row r="62" spans="2:47" s="8" customFormat="1" ht="19.899999999999999" hidden="1" customHeight="1">
      <c r="B62" s="142"/>
      <c r="C62" s="143"/>
      <c r="D62" s="144" t="s">
        <v>101</v>
      </c>
      <c r="E62" s="145"/>
      <c r="F62" s="145"/>
      <c r="G62" s="145"/>
      <c r="H62" s="145"/>
      <c r="I62" s="146"/>
      <c r="J62" s="147">
        <f>J187</f>
        <v>0</v>
      </c>
      <c r="K62" s="148"/>
    </row>
    <row r="63" spans="2:47" s="8" customFormat="1" ht="19.899999999999999" hidden="1" customHeight="1">
      <c r="B63" s="142"/>
      <c r="C63" s="143"/>
      <c r="D63" s="144" t="s">
        <v>102</v>
      </c>
      <c r="E63" s="145"/>
      <c r="F63" s="145"/>
      <c r="G63" s="145"/>
      <c r="H63" s="145"/>
      <c r="I63" s="146"/>
      <c r="J63" s="147">
        <f>J232</f>
        <v>0</v>
      </c>
      <c r="K63" s="148"/>
    </row>
    <row r="64" spans="2:47" s="7" customFormat="1" ht="24.95" customHeight="1">
      <c r="B64" s="135"/>
      <c r="C64" s="136"/>
      <c r="D64" s="137" t="s">
        <v>103</v>
      </c>
      <c r="E64" s="138"/>
      <c r="F64" s="138"/>
      <c r="G64" s="138"/>
      <c r="H64" s="138"/>
      <c r="I64" s="139"/>
      <c r="J64" s="140">
        <f>J234</f>
        <v>0</v>
      </c>
      <c r="K64" s="14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06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27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28"/>
      <c r="J70" s="60"/>
      <c r="K70" s="60"/>
      <c r="L70" s="41"/>
    </row>
    <row r="71" spans="2:12" s="1" customFormat="1" ht="36.950000000000003" customHeight="1">
      <c r="B71" s="41"/>
      <c r="C71" s="61" t="s">
        <v>104</v>
      </c>
      <c r="L71" s="41"/>
    </row>
    <row r="72" spans="2:12" s="1" customFormat="1" ht="6.95" customHeight="1">
      <c r="B72" s="41"/>
      <c r="L72" s="41"/>
    </row>
    <row r="73" spans="2:12" s="1" customFormat="1" ht="14.45" customHeight="1">
      <c r="B73" s="41"/>
      <c r="C73" s="63" t="s">
        <v>18</v>
      </c>
      <c r="L73" s="41"/>
    </row>
    <row r="74" spans="2:12" s="1" customFormat="1" ht="16.5" customHeight="1">
      <c r="B74" s="41"/>
      <c r="E74" s="348" t="str">
        <f>E7</f>
        <v>Kostelec nad Orlicí - rekonstrukce Riegrova ulice II.etapa a Žižkova ulice</v>
      </c>
      <c r="F74" s="349"/>
      <c r="G74" s="349"/>
      <c r="H74" s="349"/>
      <c r="L74" s="41"/>
    </row>
    <row r="75" spans="2:12" s="1" customFormat="1" ht="14.45" customHeight="1">
      <c r="B75" s="41"/>
      <c r="C75" s="63" t="s">
        <v>89</v>
      </c>
      <c r="L75" s="41"/>
    </row>
    <row r="76" spans="2:12" s="1" customFormat="1" ht="17.25" customHeight="1">
      <c r="B76" s="41"/>
      <c r="E76" s="317" t="str">
        <f>E9</f>
        <v>SO 301 - Kanalizace</v>
      </c>
      <c r="F76" s="350"/>
      <c r="G76" s="350"/>
      <c r="H76" s="350"/>
      <c r="L76" s="41"/>
    </row>
    <row r="77" spans="2:12" s="1" customFormat="1" ht="6.95" customHeight="1">
      <c r="B77" s="41"/>
      <c r="L77" s="41"/>
    </row>
    <row r="78" spans="2:12" s="1" customFormat="1" ht="18" customHeight="1">
      <c r="B78" s="41"/>
      <c r="C78" s="63" t="s">
        <v>22</v>
      </c>
      <c r="F78" s="149" t="str">
        <f>F12</f>
        <v xml:space="preserve"> </v>
      </c>
      <c r="I78" s="150" t="s">
        <v>24</v>
      </c>
      <c r="J78" s="67" t="str">
        <f>IF(J12="","",J12)</f>
        <v>2. 9. 2018</v>
      </c>
      <c r="L78" s="41"/>
    </row>
    <row r="79" spans="2:12" s="1" customFormat="1" ht="6.95" customHeight="1">
      <c r="B79" s="41"/>
      <c r="L79" s="41"/>
    </row>
    <row r="80" spans="2:12" s="1" customFormat="1" ht="15">
      <c r="B80" s="41"/>
      <c r="C80" s="63" t="s">
        <v>26</v>
      </c>
      <c r="F80" s="149" t="str">
        <f>E15</f>
        <v>Město Kostelec nad Orlicí, Palackého náměstí 38</v>
      </c>
      <c r="I80" s="150" t="s">
        <v>32</v>
      </c>
      <c r="J80" s="149" t="str">
        <f>E21</f>
        <v xml:space="preserve"> </v>
      </c>
      <c r="L80" s="41"/>
    </row>
    <row r="81" spans="2:65" s="1" customFormat="1" ht="14.45" customHeight="1">
      <c r="B81" s="41"/>
      <c r="C81" s="63" t="s">
        <v>30</v>
      </c>
      <c r="F81" s="149" t="str">
        <f>IF(E18="","",E18)</f>
        <v/>
      </c>
      <c r="L81" s="41"/>
    </row>
    <row r="82" spans="2:65" s="1" customFormat="1" ht="10.35" customHeight="1">
      <c r="B82" s="41"/>
      <c r="L82" s="41"/>
    </row>
    <row r="83" spans="2:65" s="9" customFormat="1" ht="29.25" customHeight="1">
      <c r="B83" s="151"/>
      <c r="C83" s="152" t="s">
        <v>105</v>
      </c>
      <c r="D83" s="153" t="s">
        <v>54</v>
      </c>
      <c r="E83" s="153" t="s">
        <v>50</v>
      </c>
      <c r="F83" s="153" t="s">
        <v>106</v>
      </c>
      <c r="G83" s="153" t="s">
        <v>107</v>
      </c>
      <c r="H83" s="153" t="s">
        <v>108</v>
      </c>
      <c r="I83" s="154" t="s">
        <v>109</v>
      </c>
      <c r="J83" s="153" t="s">
        <v>93</v>
      </c>
      <c r="K83" s="155" t="s">
        <v>110</v>
      </c>
      <c r="L83" s="151"/>
      <c r="M83" s="73" t="s">
        <v>111</v>
      </c>
      <c r="N83" s="74" t="s">
        <v>39</v>
      </c>
      <c r="O83" s="74" t="s">
        <v>112</v>
      </c>
      <c r="P83" s="74" t="s">
        <v>113</v>
      </c>
      <c r="Q83" s="74" t="s">
        <v>114</v>
      </c>
      <c r="R83" s="74" t="s">
        <v>115</v>
      </c>
      <c r="S83" s="74" t="s">
        <v>116</v>
      </c>
      <c r="T83" s="75" t="s">
        <v>117</v>
      </c>
    </row>
    <row r="84" spans="2:65" s="1" customFormat="1" ht="29.25" customHeight="1">
      <c r="B84" s="41"/>
      <c r="C84" s="77" t="s">
        <v>94</v>
      </c>
      <c r="J84" s="156">
        <f>BK84</f>
        <v>0</v>
      </c>
      <c r="L84" s="41"/>
      <c r="M84" s="76"/>
      <c r="N84" s="68"/>
      <c r="O84" s="68"/>
      <c r="P84" s="157">
        <f>P85+P234</f>
        <v>0</v>
      </c>
      <c r="Q84" s="68"/>
      <c r="R84" s="157">
        <f>R85+R234</f>
        <v>36.299454699999998</v>
      </c>
      <c r="S84" s="68"/>
      <c r="T84" s="158">
        <f>T85+T234</f>
        <v>0</v>
      </c>
      <c r="AT84" s="24" t="s">
        <v>68</v>
      </c>
      <c r="AU84" s="24" t="s">
        <v>95</v>
      </c>
      <c r="BK84" s="159">
        <f>BK85+BK234</f>
        <v>0</v>
      </c>
    </row>
    <row r="85" spans="2:65" s="10" customFormat="1" ht="37.35" hidden="1" customHeight="1">
      <c r="B85" s="160"/>
      <c r="D85" s="161" t="s">
        <v>68</v>
      </c>
      <c r="E85" s="162" t="s">
        <v>118</v>
      </c>
      <c r="F85" s="162" t="s">
        <v>119</v>
      </c>
      <c r="I85" s="163"/>
      <c r="J85" s="164">
        <f>BK85</f>
        <v>0</v>
      </c>
      <c r="L85" s="160"/>
      <c r="M85" s="165"/>
      <c r="N85" s="166"/>
      <c r="O85" s="166"/>
      <c r="P85" s="167">
        <f>P86+P164+P167+P187+P232</f>
        <v>0</v>
      </c>
      <c r="Q85" s="166"/>
      <c r="R85" s="167">
        <f>R86+R164+R167+R187+R232</f>
        <v>36.299454699999998</v>
      </c>
      <c r="S85" s="166"/>
      <c r="T85" s="168">
        <f>T86+T164+T167+T187+T232</f>
        <v>0</v>
      </c>
      <c r="AR85" s="161" t="s">
        <v>77</v>
      </c>
      <c r="AT85" s="169" t="s">
        <v>68</v>
      </c>
      <c r="AU85" s="169" t="s">
        <v>69</v>
      </c>
      <c r="AY85" s="161" t="s">
        <v>120</v>
      </c>
      <c r="BK85" s="170">
        <f>BK86+BK164+BK167+BK187+BK232</f>
        <v>0</v>
      </c>
    </row>
    <row r="86" spans="2:65" s="10" customFormat="1" ht="19.899999999999999" hidden="1" customHeight="1">
      <c r="B86" s="160"/>
      <c r="D86" s="161" t="s">
        <v>68</v>
      </c>
      <c r="E86" s="171" t="s">
        <v>77</v>
      </c>
      <c r="F86" s="171" t="s">
        <v>121</v>
      </c>
      <c r="I86" s="163"/>
      <c r="J86" s="172">
        <f>BK86</f>
        <v>0</v>
      </c>
      <c r="L86" s="160"/>
      <c r="M86" s="165"/>
      <c r="N86" s="166"/>
      <c r="O86" s="166"/>
      <c r="P86" s="167">
        <f>P87+SUM(P88:P160)</f>
        <v>0</v>
      </c>
      <c r="Q86" s="166"/>
      <c r="R86" s="167">
        <f>R87+SUM(R88:R160)</f>
        <v>0.55462800000000001</v>
      </c>
      <c r="S86" s="166"/>
      <c r="T86" s="168">
        <f>T87+SUM(T88:T160)</f>
        <v>0</v>
      </c>
      <c r="AR86" s="161" t="s">
        <v>77</v>
      </c>
      <c r="AT86" s="169" t="s">
        <v>68</v>
      </c>
      <c r="AU86" s="169" t="s">
        <v>77</v>
      </c>
      <c r="AY86" s="161" t="s">
        <v>120</v>
      </c>
      <c r="BK86" s="170">
        <f>BK87+SUM(BK88:BK160)</f>
        <v>0</v>
      </c>
    </row>
    <row r="87" spans="2:65" s="1" customFormat="1" ht="16.5" hidden="1" customHeight="1">
      <c r="B87" s="173"/>
      <c r="C87" s="174" t="s">
        <v>77</v>
      </c>
      <c r="D87" s="174" t="s">
        <v>122</v>
      </c>
      <c r="E87" s="175" t="s">
        <v>123</v>
      </c>
      <c r="F87" s="176" t="s">
        <v>124</v>
      </c>
      <c r="G87" s="177" t="s">
        <v>125</v>
      </c>
      <c r="H87" s="178">
        <v>240</v>
      </c>
      <c r="I87" s="179"/>
      <c r="J87" s="180">
        <f>ROUND(I87*H87,2)</f>
        <v>0</v>
      </c>
      <c r="K87" s="176" t="s">
        <v>126</v>
      </c>
      <c r="L87" s="41"/>
      <c r="M87" s="181" t="s">
        <v>5</v>
      </c>
      <c r="N87" s="182" t="s">
        <v>40</v>
      </c>
      <c r="O87" s="42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4" t="s">
        <v>127</v>
      </c>
      <c r="AT87" s="24" t="s">
        <v>122</v>
      </c>
      <c r="AU87" s="24" t="s">
        <v>79</v>
      </c>
      <c r="AY87" s="24" t="s">
        <v>120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4" t="s">
        <v>77</v>
      </c>
      <c r="BK87" s="185">
        <f>ROUND(I87*H87,2)</f>
        <v>0</v>
      </c>
      <c r="BL87" s="24" t="s">
        <v>127</v>
      </c>
      <c r="BM87" s="24" t="s">
        <v>128</v>
      </c>
    </row>
    <row r="88" spans="2:65" s="11" customFormat="1" hidden="1">
      <c r="B88" s="186"/>
      <c r="D88" s="187" t="s">
        <v>129</v>
      </c>
      <c r="E88" s="188" t="s">
        <v>5</v>
      </c>
      <c r="F88" s="189" t="s">
        <v>130</v>
      </c>
      <c r="H88" s="190">
        <v>240</v>
      </c>
      <c r="I88" s="191"/>
      <c r="L88" s="186"/>
      <c r="M88" s="192"/>
      <c r="N88" s="193"/>
      <c r="O88" s="193"/>
      <c r="P88" s="193"/>
      <c r="Q88" s="193"/>
      <c r="R88" s="193"/>
      <c r="S88" s="193"/>
      <c r="T88" s="194"/>
      <c r="AT88" s="188" t="s">
        <v>129</v>
      </c>
      <c r="AU88" s="188" t="s">
        <v>79</v>
      </c>
      <c r="AV88" s="11" t="s">
        <v>79</v>
      </c>
      <c r="AW88" s="11" t="s">
        <v>33</v>
      </c>
      <c r="AX88" s="11" t="s">
        <v>77</v>
      </c>
      <c r="AY88" s="188" t="s">
        <v>120</v>
      </c>
    </row>
    <row r="89" spans="2:65" s="12" customFormat="1" hidden="1">
      <c r="B89" s="195"/>
      <c r="D89" s="187" t="s">
        <v>129</v>
      </c>
      <c r="E89" s="196" t="s">
        <v>5</v>
      </c>
      <c r="F89" s="197" t="s">
        <v>131</v>
      </c>
      <c r="H89" s="196" t="s">
        <v>5</v>
      </c>
      <c r="I89" s="198"/>
      <c r="L89" s="195"/>
      <c r="M89" s="199"/>
      <c r="N89" s="200"/>
      <c r="O89" s="200"/>
      <c r="P89" s="200"/>
      <c r="Q89" s="200"/>
      <c r="R89" s="200"/>
      <c r="S89" s="200"/>
      <c r="T89" s="201"/>
      <c r="AT89" s="196" t="s">
        <v>129</v>
      </c>
      <c r="AU89" s="196" t="s">
        <v>79</v>
      </c>
      <c r="AV89" s="12" t="s">
        <v>77</v>
      </c>
      <c r="AW89" s="12" t="s">
        <v>33</v>
      </c>
      <c r="AX89" s="12" t="s">
        <v>69</v>
      </c>
      <c r="AY89" s="196" t="s">
        <v>120</v>
      </c>
    </row>
    <row r="90" spans="2:65" s="1" customFormat="1" ht="25.5" hidden="1" customHeight="1">
      <c r="B90" s="173"/>
      <c r="C90" s="174" t="s">
        <v>79</v>
      </c>
      <c r="D90" s="174" t="s">
        <v>122</v>
      </c>
      <c r="E90" s="175" t="s">
        <v>132</v>
      </c>
      <c r="F90" s="176" t="s">
        <v>133</v>
      </c>
      <c r="G90" s="177" t="s">
        <v>134</v>
      </c>
      <c r="H90" s="178">
        <v>10</v>
      </c>
      <c r="I90" s="179"/>
      <c r="J90" s="180">
        <f>ROUND(I90*H90,2)</f>
        <v>0</v>
      </c>
      <c r="K90" s="176" t="s">
        <v>126</v>
      </c>
      <c r="L90" s="41"/>
      <c r="M90" s="181" t="s">
        <v>5</v>
      </c>
      <c r="N90" s="182" t="s">
        <v>40</v>
      </c>
      <c r="O90" s="42"/>
      <c r="P90" s="183">
        <f>O90*H90</f>
        <v>0</v>
      </c>
      <c r="Q90" s="183">
        <v>0</v>
      </c>
      <c r="R90" s="183">
        <f>Q90*H90</f>
        <v>0</v>
      </c>
      <c r="S90" s="183">
        <v>0</v>
      </c>
      <c r="T90" s="184">
        <f>S90*H90</f>
        <v>0</v>
      </c>
      <c r="AR90" s="24" t="s">
        <v>127</v>
      </c>
      <c r="AT90" s="24" t="s">
        <v>122</v>
      </c>
      <c r="AU90" s="24" t="s">
        <v>79</v>
      </c>
      <c r="AY90" s="24" t="s">
        <v>120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4" t="s">
        <v>77</v>
      </c>
      <c r="BK90" s="185">
        <f>ROUND(I90*H90,2)</f>
        <v>0</v>
      </c>
      <c r="BL90" s="24" t="s">
        <v>127</v>
      </c>
      <c r="BM90" s="24" t="s">
        <v>135</v>
      </c>
    </row>
    <row r="91" spans="2:65" s="1" customFormat="1" ht="16.5" hidden="1" customHeight="1">
      <c r="B91" s="173"/>
      <c r="C91" s="174" t="s">
        <v>136</v>
      </c>
      <c r="D91" s="174" t="s">
        <v>122</v>
      </c>
      <c r="E91" s="175" t="s">
        <v>137</v>
      </c>
      <c r="F91" s="176" t="s">
        <v>138</v>
      </c>
      <c r="G91" s="177" t="s">
        <v>139</v>
      </c>
      <c r="H91" s="178">
        <v>246.07400000000001</v>
      </c>
      <c r="I91" s="179"/>
      <c r="J91" s="180">
        <f>ROUND(I91*H91,2)</f>
        <v>0</v>
      </c>
      <c r="K91" s="176" t="s">
        <v>126</v>
      </c>
      <c r="L91" s="41"/>
      <c r="M91" s="181" t="s">
        <v>5</v>
      </c>
      <c r="N91" s="182" t="s">
        <v>40</v>
      </c>
      <c r="O91" s="42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4" t="s">
        <v>127</v>
      </c>
      <c r="AT91" s="24" t="s">
        <v>122</v>
      </c>
      <c r="AU91" s="24" t="s">
        <v>79</v>
      </c>
      <c r="AY91" s="24" t="s">
        <v>120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4" t="s">
        <v>77</v>
      </c>
      <c r="BK91" s="185">
        <f>ROUND(I91*H91,2)</f>
        <v>0</v>
      </c>
      <c r="BL91" s="24" t="s">
        <v>127</v>
      </c>
      <c r="BM91" s="24" t="s">
        <v>140</v>
      </c>
    </row>
    <row r="92" spans="2:65" s="12" customFormat="1" hidden="1">
      <c r="B92" s="195"/>
      <c r="D92" s="187" t="s">
        <v>129</v>
      </c>
      <c r="E92" s="196" t="s">
        <v>5</v>
      </c>
      <c r="F92" s="197" t="s">
        <v>141</v>
      </c>
      <c r="H92" s="196" t="s">
        <v>5</v>
      </c>
      <c r="I92" s="198"/>
      <c r="L92" s="195"/>
      <c r="M92" s="199"/>
      <c r="N92" s="200"/>
      <c r="O92" s="200"/>
      <c r="P92" s="200"/>
      <c r="Q92" s="200"/>
      <c r="R92" s="200"/>
      <c r="S92" s="200"/>
      <c r="T92" s="201"/>
      <c r="AT92" s="196" t="s">
        <v>129</v>
      </c>
      <c r="AU92" s="196" t="s">
        <v>79</v>
      </c>
      <c r="AV92" s="12" t="s">
        <v>77</v>
      </c>
      <c r="AW92" s="12" t="s">
        <v>33</v>
      </c>
      <c r="AX92" s="12" t="s">
        <v>69</v>
      </c>
      <c r="AY92" s="196" t="s">
        <v>120</v>
      </c>
    </row>
    <row r="93" spans="2:65" s="11" customFormat="1" hidden="1">
      <c r="B93" s="186"/>
      <c r="D93" s="187" t="s">
        <v>129</v>
      </c>
      <c r="E93" s="188" t="s">
        <v>5</v>
      </c>
      <c r="F93" s="189" t="s">
        <v>142</v>
      </c>
      <c r="H93" s="190">
        <v>307.16399999999999</v>
      </c>
      <c r="I93" s="191"/>
      <c r="L93" s="186"/>
      <c r="M93" s="192"/>
      <c r="N93" s="193"/>
      <c r="O93" s="193"/>
      <c r="P93" s="193"/>
      <c r="Q93" s="193"/>
      <c r="R93" s="193"/>
      <c r="S93" s="193"/>
      <c r="T93" s="194"/>
      <c r="AT93" s="188" t="s">
        <v>129</v>
      </c>
      <c r="AU93" s="188" t="s">
        <v>79</v>
      </c>
      <c r="AV93" s="11" t="s">
        <v>79</v>
      </c>
      <c r="AW93" s="11" t="s">
        <v>33</v>
      </c>
      <c r="AX93" s="11" t="s">
        <v>69</v>
      </c>
      <c r="AY93" s="188" t="s">
        <v>120</v>
      </c>
    </row>
    <row r="94" spans="2:65" s="12" customFormat="1" hidden="1">
      <c r="B94" s="195"/>
      <c r="D94" s="187" t="s">
        <v>129</v>
      </c>
      <c r="E94" s="196" t="s">
        <v>5</v>
      </c>
      <c r="F94" s="197" t="s">
        <v>143</v>
      </c>
      <c r="H94" s="196" t="s">
        <v>5</v>
      </c>
      <c r="I94" s="198"/>
      <c r="L94" s="195"/>
      <c r="M94" s="199"/>
      <c r="N94" s="200"/>
      <c r="O94" s="200"/>
      <c r="P94" s="200"/>
      <c r="Q94" s="200"/>
      <c r="R94" s="200"/>
      <c r="S94" s="200"/>
      <c r="T94" s="201"/>
      <c r="AT94" s="196" t="s">
        <v>129</v>
      </c>
      <c r="AU94" s="196" t="s">
        <v>79</v>
      </c>
      <c r="AV94" s="12" t="s">
        <v>77</v>
      </c>
      <c r="AW94" s="12" t="s">
        <v>33</v>
      </c>
      <c r="AX94" s="12" t="s">
        <v>69</v>
      </c>
      <c r="AY94" s="196" t="s">
        <v>120</v>
      </c>
    </row>
    <row r="95" spans="2:65" s="11" customFormat="1" hidden="1">
      <c r="B95" s="186"/>
      <c r="D95" s="187" t="s">
        <v>129</v>
      </c>
      <c r="E95" s="188" t="s">
        <v>5</v>
      </c>
      <c r="F95" s="189" t="s">
        <v>144</v>
      </c>
      <c r="H95" s="190">
        <v>85.14</v>
      </c>
      <c r="I95" s="191"/>
      <c r="L95" s="186"/>
      <c r="M95" s="192"/>
      <c r="N95" s="193"/>
      <c r="O95" s="193"/>
      <c r="P95" s="193"/>
      <c r="Q95" s="193"/>
      <c r="R95" s="193"/>
      <c r="S95" s="193"/>
      <c r="T95" s="194"/>
      <c r="AT95" s="188" t="s">
        <v>129</v>
      </c>
      <c r="AU95" s="188" t="s">
        <v>79</v>
      </c>
      <c r="AV95" s="11" t="s">
        <v>79</v>
      </c>
      <c r="AW95" s="11" t="s">
        <v>33</v>
      </c>
      <c r="AX95" s="11" t="s">
        <v>69</v>
      </c>
      <c r="AY95" s="188" t="s">
        <v>120</v>
      </c>
    </row>
    <row r="96" spans="2:65" s="12" customFormat="1" hidden="1">
      <c r="B96" s="195"/>
      <c r="D96" s="187" t="s">
        <v>129</v>
      </c>
      <c r="E96" s="196" t="s">
        <v>5</v>
      </c>
      <c r="F96" s="197" t="s">
        <v>145</v>
      </c>
      <c r="H96" s="196" t="s">
        <v>5</v>
      </c>
      <c r="I96" s="198"/>
      <c r="L96" s="195"/>
      <c r="M96" s="199"/>
      <c r="N96" s="200"/>
      <c r="O96" s="200"/>
      <c r="P96" s="200"/>
      <c r="Q96" s="200"/>
      <c r="R96" s="200"/>
      <c r="S96" s="200"/>
      <c r="T96" s="201"/>
      <c r="AT96" s="196" t="s">
        <v>129</v>
      </c>
      <c r="AU96" s="196" t="s">
        <v>79</v>
      </c>
      <c r="AV96" s="12" t="s">
        <v>77</v>
      </c>
      <c r="AW96" s="12" t="s">
        <v>33</v>
      </c>
      <c r="AX96" s="12" t="s">
        <v>69</v>
      </c>
      <c r="AY96" s="196" t="s">
        <v>120</v>
      </c>
    </row>
    <row r="97" spans="2:65" s="11" customFormat="1" hidden="1">
      <c r="B97" s="186"/>
      <c r="D97" s="187" t="s">
        <v>129</v>
      </c>
      <c r="E97" s="188" t="s">
        <v>5</v>
      </c>
      <c r="F97" s="189" t="s">
        <v>146</v>
      </c>
      <c r="H97" s="190">
        <v>17.82</v>
      </c>
      <c r="I97" s="191"/>
      <c r="L97" s="186"/>
      <c r="M97" s="192"/>
      <c r="N97" s="193"/>
      <c r="O97" s="193"/>
      <c r="P97" s="193"/>
      <c r="Q97" s="193"/>
      <c r="R97" s="193"/>
      <c r="S97" s="193"/>
      <c r="T97" s="194"/>
      <c r="AT97" s="188" t="s">
        <v>129</v>
      </c>
      <c r="AU97" s="188" t="s">
        <v>79</v>
      </c>
      <c r="AV97" s="11" t="s">
        <v>79</v>
      </c>
      <c r="AW97" s="11" t="s">
        <v>33</v>
      </c>
      <c r="AX97" s="11" t="s">
        <v>69</v>
      </c>
      <c r="AY97" s="188" t="s">
        <v>120</v>
      </c>
    </row>
    <row r="98" spans="2:65" s="13" customFormat="1" hidden="1">
      <c r="B98" s="202"/>
      <c r="D98" s="187" t="s">
        <v>129</v>
      </c>
      <c r="E98" s="203" t="s">
        <v>5</v>
      </c>
      <c r="F98" s="204" t="s">
        <v>147</v>
      </c>
      <c r="H98" s="205">
        <v>410.12400000000002</v>
      </c>
      <c r="I98" s="206"/>
      <c r="L98" s="202"/>
      <c r="M98" s="207"/>
      <c r="N98" s="208"/>
      <c r="O98" s="208"/>
      <c r="P98" s="208"/>
      <c r="Q98" s="208"/>
      <c r="R98" s="208"/>
      <c r="S98" s="208"/>
      <c r="T98" s="209"/>
      <c r="AT98" s="203" t="s">
        <v>129</v>
      </c>
      <c r="AU98" s="203" t="s">
        <v>79</v>
      </c>
      <c r="AV98" s="13" t="s">
        <v>127</v>
      </c>
      <c r="AW98" s="13" t="s">
        <v>33</v>
      </c>
      <c r="AX98" s="13" t="s">
        <v>69</v>
      </c>
      <c r="AY98" s="203" t="s">
        <v>120</v>
      </c>
    </row>
    <row r="99" spans="2:65" s="11" customFormat="1" hidden="1">
      <c r="B99" s="186"/>
      <c r="D99" s="187" t="s">
        <v>129</v>
      </c>
      <c r="E99" s="188" t="s">
        <v>5</v>
      </c>
      <c r="F99" s="189" t="s">
        <v>148</v>
      </c>
      <c r="H99" s="190">
        <v>246.07400000000001</v>
      </c>
      <c r="I99" s="191"/>
      <c r="L99" s="186"/>
      <c r="M99" s="192"/>
      <c r="N99" s="193"/>
      <c r="O99" s="193"/>
      <c r="P99" s="193"/>
      <c r="Q99" s="193"/>
      <c r="R99" s="193"/>
      <c r="S99" s="193"/>
      <c r="T99" s="194"/>
      <c r="AT99" s="188" t="s">
        <v>129</v>
      </c>
      <c r="AU99" s="188" t="s">
        <v>79</v>
      </c>
      <c r="AV99" s="11" t="s">
        <v>79</v>
      </c>
      <c r="AW99" s="11" t="s">
        <v>33</v>
      </c>
      <c r="AX99" s="11" t="s">
        <v>77</v>
      </c>
      <c r="AY99" s="188" t="s">
        <v>120</v>
      </c>
    </row>
    <row r="100" spans="2:65" s="12" customFormat="1" hidden="1">
      <c r="B100" s="195"/>
      <c r="D100" s="187" t="s">
        <v>129</v>
      </c>
      <c r="E100" s="196" t="s">
        <v>5</v>
      </c>
      <c r="F100" s="197" t="s">
        <v>131</v>
      </c>
      <c r="H100" s="196" t="s">
        <v>5</v>
      </c>
      <c r="I100" s="198"/>
      <c r="L100" s="195"/>
      <c r="M100" s="199"/>
      <c r="N100" s="200"/>
      <c r="O100" s="200"/>
      <c r="P100" s="200"/>
      <c r="Q100" s="200"/>
      <c r="R100" s="200"/>
      <c r="S100" s="200"/>
      <c r="T100" s="201"/>
      <c r="AT100" s="196" t="s">
        <v>129</v>
      </c>
      <c r="AU100" s="196" t="s">
        <v>79</v>
      </c>
      <c r="AV100" s="12" t="s">
        <v>77</v>
      </c>
      <c r="AW100" s="12" t="s">
        <v>33</v>
      </c>
      <c r="AX100" s="12" t="s">
        <v>69</v>
      </c>
      <c r="AY100" s="196" t="s">
        <v>120</v>
      </c>
    </row>
    <row r="101" spans="2:65" s="1" customFormat="1" ht="16.5" hidden="1" customHeight="1">
      <c r="B101" s="173"/>
      <c r="C101" s="174" t="s">
        <v>127</v>
      </c>
      <c r="D101" s="174" t="s">
        <v>122</v>
      </c>
      <c r="E101" s="175" t="s">
        <v>149</v>
      </c>
      <c r="F101" s="176" t="s">
        <v>150</v>
      </c>
      <c r="G101" s="177" t="s">
        <v>139</v>
      </c>
      <c r="H101" s="178">
        <v>123.03700000000001</v>
      </c>
      <c r="I101" s="179"/>
      <c r="J101" s="180">
        <f>ROUND(I101*H101,2)</f>
        <v>0</v>
      </c>
      <c r="K101" s="176" t="s">
        <v>126</v>
      </c>
      <c r="L101" s="41"/>
      <c r="M101" s="181" t="s">
        <v>5</v>
      </c>
      <c r="N101" s="182" t="s">
        <v>40</v>
      </c>
      <c r="O101" s="42"/>
      <c r="P101" s="183">
        <f>O101*H101</f>
        <v>0</v>
      </c>
      <c r="Q101" s="183">
        <v>0</v>
      </c>
      <c r="R101" s="183">
        <f>Q101*H101</f>
        <v>0</v>
      </c>
      <c r="S101" s="183">
        <v>0</v>
      </c>
      <c r="T101" s="184">
        <f>S101*H101</f>
        <v>0</v>
      </c>
      <c r="AR101" s="24" t="s">
        <v>127</v>
      </c>
      <c r="AT101" s="24" t="s">
        <v>122</v>
      </c>
      <c r="AU101" s="24" t="s">
        <v>79</v>
      </c>
      <c r="AY101" s="24" t="s">
        <v>120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24" t="s">
        <v>77</v>
      </c>
      <c r="BK101" s="185">
        <f>ROUND(I101*H101,2)</f>
        <v>0</v>
      </c>
      <c r="BL101" s="24" t="s">
        <v>127</v>
      </c>
      <c r="BM101" s="24" t="s">
        <v>151</v>
      </c>
    </row>
    <row r="102" spans="2:65" s="11" customFormat="1" hidden="1">
      <c r="B102" s="186"/>
      <c r="D102" s="187" t="s">
        <v>129</v>
      </c>
      <c r="F102" s="189" t="s">
        <v>152</v>
      </c>
      <c r="H102" s="190">
        <v>123.03700000000001</v>
      </c>
      <c r="I102" s="191"/>
      <c r="L102" s="186"/>
      <c r="M102" s="192"/>
      <c r="N102" s="193"/>
      <c r="O102" s="193"/>
      <c r="P102" s="193"/>
      <c r="Q102" s="193"/>
      <c r="R102" s="193"/>
      <c r="S102" s="193"/>
      <c r="T102" s="194"/>
      <c r="AT102" s="188" t="s">
        <v>129</v>
      </c>
      <c r="AU102" s="188" t="s">
        <v>79</v>
      </c>
      <c r="AV102" s="11" t="s">
        <v>79</v>
      </c>
      <c r="AW102" s="11" t="s">
        <v>6</v>
      </c>
      <c r="AX102" s="11" t="s">
        <v>77</v>
      </c>
      <c r="AY102" s="188" t="s">
        <v>120</v>
      </c>
    </row>
    <row r="103" spans="2:65" s="1" customFormat="1" ht="16.5" hidden="1" customHeight="1">
      <c r="B103" s="173"/>
      <c r="C103" s="174" t="s">
        <v>153</v>
      </c>
      <c r="D103" s="174" t="s">
        <v>122</v>
      </c>
      <c r="E103" s="175" t="s">
        <v>154</v>
      </c>
      <c r="F103" s="176" t="s">
        <v>155</v>
      </c>
      <c r="G103" s="177" t="s">
        <v>139</v>
      </c>
      <c r="H103" s="178">
        <v>164.05</v>
      </c>
      <c r="I103" s="179"/>
      <c r="J103" s="180">
        <f>ROUND(I103*H103,2)</f>
        <v>0</v>
      </c>
      <c r="K103" s="176" t="s">
        <v>126</v>
      </c>
      <c r="L103" s="41"/>
      <c r="M103" s="181" t="s">
        <v>5</v>
      </c>
      <c r="N103" s="182" t="s">
        <v>40</v>
      </c>
      <c r="O103" s="42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4" t="s">
        <v>127</v>
      </c>
      <c r="AT103" s="24" t="s">
        <v>122</v>
      </c>
      <c r="AU103" s="24" t="s">
        <v>79</v>
      </c>
      <c r="AY103" s="24" t="s">
        <v>120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77</v>
      </c>
      <c r="BK103" s="185">
        <f>ROUND(I103*H103,2)</f>
        <v>0</v>
      </c>
      <c r="BL103" s="24" t="s">
        <v>127</v>
      </c>
      <c r="BM103" s="24" t="s">
        <v>156</v>
      </c>
    </row>
    <row r="104" spans="2:65" s="12" customFormat="1" hidden="1">
      <c r="B104" s="195"/>
      <c r="D104" s="187" t="s">
        <v>129</v>
      </c>
      <c r="E104" s="196" t="s">
        <v>5</v>
      </c>
      <c r="F104" s="197" t="s">
        <v>141</v>
      </c>
      <c r="H104" s="196" t="s">
        <v>5</v>
      </c>
      <c r="I104" s="198"/>
      <c r="L104" s="195"/>
      <c r="M104" s="199"/>
      <c r="N104" s="200"/>
      <c r="O104" s="200"/>
      <c r="P104" s="200"/>
      <c r="Q104" s="200"/>
      <c r="R104" s="200"/>
      <c r="S104" s="200"/>
      <c r="T104" s="201"/>
      <c r="AT104" s="196" t="s">
        <v>129</v>
      </c>
      <c r="AU104" s="196" t="s">
        <v>79</v>
      </c>
      <c r="AV104" s="12" t="s">
        <v>77</v>
      </c>
      <c r="AW104" s="12" t="s">
        <v>33</v>
      </c>
      <c r="AX104" s="12" t="s">
        <v>69</v>
      </c>
      <c r="AY104" s="196" t="s">
        <v>120</v>
      </c>
    </row>
    <row r="105" spans="2:65" s="11" customFormat="1" hidden="1">
      <c r="B105" s="186"/>
      <c r="D105" s="187" t="s">
        <v>129</v>
      </c>
      <c r="E105" s="188" t="s">
        <v>5</v>
      </c>
      <c r="F105" s="189" t="s">
        <v>142</v>
      </c>
      <c r="H105" s="190">
        <v>307.16399999999999</v>
      </c>
      <c r="I105" s="191"/>
      <c r="L105" s="186"/>
      <c r="M105" s="192"/>
      <c r="N105" s="193"/>
      <c r="O105" s="193"/>
      <c r="P105" s="193"/>
      <c r="Q105" s="193"/>
      <c r="R105" s="193"/>
      <c r="S105" s="193"/>
      <c r="T105" s="194"/>
      <c r="AT105" s="188" t="s">
        <v>129</v>
      </c>
      <c r="AU105" s="188" t="s">
        <v>79</v>
      </c>
      <c r="AV105" s="11" t="s">
        <v>79</v>
      </c>
      <c r="AW105" s="11" t="s">
        <v>33</v>
      </c>
      <c r="AX105" s="11" t="s">
        <v>69</v>
      </c>
      <c r="AY105" s="188" t="s">
        <v>120</v>
      </c>
    </row>
    <row r="106" spans="2:65" s="12" customFormat="1" hidden="1">
      <c r="B106" s="195"/>
      <c r="D106" s="187" t="s">
        <v>129</v>
      </c>
      <c r="E106" s="196" t="s">
        <v>5</v>
      </c>
      <c r="F106" s="197" t="s">
        <v>143</v>
      </c>
      <c r="H106" s="196" t="s">
        <v>5</v>
      </c>
      <c r="I106" s="198"/>
      <c r="L106" s="195"/>
      <c r="M106" s="199"/>
      <c r="N106" s="200"/>
      <c r="O106" s="200"/>
      <c r="P106" s="200"/>
      <c r="Q106" s="200"/>
      <c r="R106" s="200"/>
      <c r="S106" s="200"/>
      <c r="T106" s="201"/>
      <c r="AT106" s="196" t="s">
        <v>129</v>
      </c>
      <c r="AU106" s="196" t="s">
        <v>79</v>
      </c>
      <c r="AV106" s="12" t="s">
        <v>77</v>
      </c>
      <c r="AW106" s="12" t="s">
        <v>33</v>
      </c>
      <c r="AX106" s="12" t="s">
        <v>69</v>
      </c>
      <c r="AY106" s="196" t="s">
        <v>120</v>
      </c>
    </row>
    <row r="107" spans="2:65" s="11" customFormat="1" hidden="1">
      <c r="B107" s="186"/>
      <c r="D107" s="187" t="s">
        <v>129</v>
      </c>
      <c r="E107" s="188" t="s">
        <v>5</v>
      </c>
      <c r="F107" s="189" t="s">
        <v>144</v>
      </c>
      <c r="H107" s="190">
        <v>85.14</v>
      </c>
      <c r="I107" s="191"/>
      <c r="L107" s="186"/>
      <c r="M107" s="192"/>
      <c r="N107" s="193"/>
      <c r="O107" s="193"/>
      <c r="P107" s="193"/>
      <c r="Q107" s="193"/>
      <c r="R107" s="193"/>
      <c r="S107" s="193"/>
      <c r="T107" s="194"/>
      <c r="AT107" s="188" t="s">
        <v>129</v>
      </c>
      <c r="AU107" s="188" t="s">
        <v>79</v>
      </c>
      <c r="AV107" s="11" t="s">
        <v>79</v>
      </c>
      <c r="AW107" s="11" t="s">
        <v>33</v>
      </c>
      <c r="AX107" s="11" t="s">
        <v>69</v>
      </c>
      <c r="AY107" s="188" t="s">
        <v>120</v>
      </c>
    </row>
    <row r="108" spans="2:65" s="12" customFormat="1" hidden="1">
      <c r="B108" s="195"/>
      <c r="D108" s="187" t="s">
        <v>129</v>
      </c>
      <c r="E108" s="196" t="s">
        <v>5</v>
      </c>
      <c r="F108" s="197" t="s">
        <v>145</v>
      </c>
      <c r="H108" s="196" t="s">
        <v>5</v>
      </c>
      <c r="I108" s="198"/>
      <c r="L108" s="195"/>
      <c r="M108" s="199"/>
      <c r="N108" s="200"/>
      <c r="O108" s="200"/>
      <c r="P108" s="200"/>
      <c r="Q108" s="200"/>
      <c r="R108" s="200"/>
      <c r="S108" s="200"/>
      <c r="T108" s="201"/>
      <c r="AT108" s="196" t="s">
        <v>129</v>
      </c>
      <c r="AU108" s="196" t="s">
        <v>79</v>
      </c>
      <c r="AV108" s="12" t="s">
        <v>77</v>
      </c>
      <c r="AW108" s="12" t="s">
        <v>33</v>
      </c>
      <c r="AX108" s="12" t="s">
        <v>69</v>
      </c>
      <c r="AY108" s="196" t="s">
        <v>120</v>
      </c>
    </row>
    <row r="109" spans="2:65" s="11" customFormat="1" hidden="1">
      <c r="B109" s="186"/>
      <c r="D109" s="187" t="s">
        <v>129</v>
      </c>
      <c r="E109" s="188" t="s">
        <v>5</v>
      </c>
      <c r="F109" s="189" t="s">
        <v>146</v>
      </c>
      <c r="H109" s="190">
        <v>17.82</v>
      </c>
      <c r="I109" s="191"/>
      <c r="L109" s="186"/>
      <c r="M109" s="192"/>
      <c r="N109" s="193"/>
      <c r="O109" s="193"/>
      <c r="P109" s="193"/>
      <c r="Q109" s="193"/>
      <c r="R109" s="193"/>
      <c r="S109" s="193"/>
      <c r="T109" s="194"/>
      <c r="AT109" s="188" t="s">
        <v>129</v>
      </c>
      <c r="AU109" s="188" t="s">
        <v>79</v>
      </c>
      <c r="AV109" s="11" t="s">
        <v>79</v>
      </c>
      <c r="AW109" s="11" t="s">
        <v>33</v>
      </c>
      <c r="AX109" s="11" t="s">
        <v>69</v>
      </c>
      <c r="AY109" s="188" t="s">
        <v>120</v>
      </c>
    </row>
    <row r="110" spans="2:65" s="13" customFormat="1" hidden="1">
      <c r="B110" s="202"/>
      <c r="D110" s="187" t="s">
        <v>129</v>
      </c>
      <c r="E110" s="203" t="s">
        <v>5</v>
      </c>
      <c r="F110" s="204" t="s">
        <v>147</v>
      </c>
      <c r="H110" s="205">
        <v>410.12400000000002</v>
      </c>
      <c r="I110" s="206"/>
      <c r="L110" s="202"/>
      <c r="M110" s="207"/>
      <c r="N110" s="208"/>
      <c r="O110" s="208"/>
      <c r="P110" s="208"/>
      <c r="Q110" s="208"/>
      <c r="R110" s="208"/>
      <c r="S110" s="208"/>
      <c r="T110" s="209"/>
      <c r="AT110" s="203" t="s">
        <v>129</v>
      </c>
      <c r="AU110" s="203" t="s">
        <v>79</v>
      </c>
      <c r="AV110" s="13" t="s">
        <v>127</v>
      </c>
      <c r="AW110" s="13" t="s">
        <v>33</v>
      </c>
      <c r="AX110" s="13" t="s">
        <v>69</v>
      </c>
      <c r="AY110" s="203" t="s">
        <v>120</v>
      </c>
    </row>
    <row r="111" spans="2:65" s="11" customFormat="1" hidden="1">
      <c r="B111" s="186"/>
      <c r="D111" s="187" t="s">
        <v>129</v>
      </c>
      <c r="E111" s="188" t="s">
        <v>5</v>
      </c>
      <c r="F111" s="189" t="s">
        <v>157</v>
      </c>
      <c r="H111" s="190">
        <v>164.05</v>
      </c>
      <c r="I111" s="191"/>
      <c r="L111" s="186"/>
      <c r="M111" s="192"/>
      <c r="N111" s="193"/>
      <c r="O111" s="193"/>
      <c r="P111" s="193"/>
      <c r="Q111" s="193"/>
      <c r="R111" s="193"/>
      <c r="S111" s="193"/>
      <c r="T111" s="194"/>
      <c r="AT111" s="188" t="s">
        <v>129</v>
      </c>
      <c r="AU111" s="188" t="s">
        <v>79</v>
      </c>
      <c r="AV111" s="11" t="s">
        <v>79</v>
      </c>
      <c r="AW111" s="11" t="s">
        <v>33</v>
      </c>
      <c r="AX111" s="11" t="s">
        <v>77</v>
      </c>
      <c r="AY111" s="188" t="s">
        <v>120</v>
      </c>
    </row>
    <row r="112" spans="2:65" s="12" customFormat="1" hidden="1">
      <c r="B112" s="195"/>
      <c r="D112" s="187" t="s">
        <v>129</v>
      </c>
      <c r="E112" s="196" t="s">
        <v>5</v>
      </c>
      <c r="F112" s="197" t="s">
        <v>131</v>
      </c>
      <c r="H112" s="196" t="s">
        <v>5</v>
      </c>
      <c r="I112" s="198"/>
      <c r="L112" s="195"/>
      <c r="M112" s="199"/>
      <c r="N112" s="200"/>
      <c r="O112" s="200"/>
      <c r="P112" s="200"/>
      <c r="Q112" s="200"/>
      <c r="R112" s="200"/>
      <c r="S112" s="200"/>
      <c r="T112" s="201"/>
      <c r="AT112" s="196" t="s">
        <v>129</v>
      </c>
      <c r="AU112" s="196" t="s">
        <v>79</v>
      </c>
      <c r="AV112" s="12" t="s">
        <v>77</v>
      </c>
      <c r="AW112" s="12" t="s">
        <v>33</v>
      </c>
      <c r="AX112" s="12" t="s">
        <v>69</v>
      </c>
      <c r="AY112" s="196" t="s">
        <v>120</v>
      </c>
    </row>
    <row r="113" spans="2:65" s="1" customFormat="1" ht="16.5" hidden="1" customHeight="1">
      <c r="B113" s="173"/>
      <c r="C113" s="174" t="s">
        <v>158</v>
      </c>
      <c r="D113" s="174" t="s">
        <v>122</v>
      </c>
      <c r="E113" s="175" t="s">
        <v>159</v>
      </c>
      <c r="F113" s="176" t="s">
        <v>160</v>
      </c>
      <c r="G113" s="177" t="s">
        <v>139</v>
      </c>
      <c r="H113" s="178">
        <v>164.05</v>
      </c>
      <c r="I113" s="179"/>
      <c r="J113" s="180">
        <f>ROUND(I113*H113,2)</f>
        <v>0</v>
      </c>
      <c r="K113" s="176" t="s">
        <v>126</v>
      </c>
      <c r="L113" s="41"/>
      <c r="M113" s="181" t="s">
        <v>5</v>
      </c>
      <c r="N113" s="182" t="s">
        <v>40</v>
      </c>
      <c r="O113" s="42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AR113" s="24" t="s">
        <v>127</v>
      </c>
      <c r="AT113" s="24" t="s">
        <v>122</v>
      </c>
      <c r="AU113" s="24" t="s">
        <v>79</v>
      </c>
      <c r="AY113" s="24" t="s">
        <v>120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4" t="s">
        <v>77</v>
      </c>
      <c r="BK113" s="185">
        <f>ROUND(I113*H113,2)</f>
        <v>0</v>
      </c>
      <c r="BL113" s="24" t="s">
        <v>127</v>
      </c>
      <c r="BM113" s="24" t="s">
        <v>161</v>
      </c>
    </row>
    <row r="114" spans="2:65" s="1" customFormat="1" ht="16.5" hidden="1" customHeight="1">
      <c r="B114" s="173"/>
      <c r="C114" s="174" t="s">
        <v>162</v>
      </c>
      <c r="D114" s="174" t="s">
        <v>122</v>
      </c>
      <c r="E114" s="175" t="s">
        <v>163</v>
      </c>
      <c r="F114" s="176" t="s">
        <v>164</v>
      </c>
      <c r="G114" s="177" t="s">
        <v>165</v>
      </c>
      <c r="H114" s="178">
        <v>616.79999999999995</v>
      </c>
      <c r="I114" s="179"/>
      <c r="J114" s="180">
        <f>ROUND(I114*H114,2)</f>
        <v>0</v>
      </c>
      <c r="K114" s="176" t="s">
        <v>126</v>
      </c>
      <c r="L114" s="41"/>
      <c r="M114" s="181" t="s">
        <v>5</v>
      </c>
      <c r="N114" s="182" t="s">
        <v>40</v>
      </c>
      <c r="O114" s="42"/>
      <c r="P114" s="183">
        <f>O114*H114</f>
        <v>0</v>
      </c>
      <c r="Q114" s="183">
        <v>8.4000000000000003E-4</v>
      </c>
      <c r="R114" s="183">
        <f>Q114*H114</f>
        <v>0.51811200000000002</v>
      </c>
      <c r="S114" s="183">
        <v>0</v>
      </c>
      <c r="T114" s="184">
        <f>S114*H114</f>
        <v>0</v>
      </c>
      <c r="AR114" s="24" t="s">
        <v>127</v>
      </c>
      <c r="AT114" s="24" t="s">
        <v>122</v>
      </c>
      <c r="AU114" s="24" t="s">
        <v>79</v>
      </c>
      <c r="AY114" s="24" t="s">
        <v>120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24" t="s">
        <v>77</v>
      </c>
      <c r="BK114" s="185">
        <f>ROUND(I114*H114,2)</f>
        <v>0</v>
      </c>
      <c r="BL114" s="24" t="s">
        <v>127</v>
      </c>
      <c r="BM114" s="24" t="s">
        <v>166</v>
      </c>
    </row>
    <row r="115" spans="2:65" s="12" customFormat="1" hidden="1">
      <c r="B115" s="195"/>
      <c r="D115" s="187" t="s">
        <v>129</v>
      </c>
      <c r="E115" s="196" t="s">
        <v>5</v>
      </c>
      <c r="F115" s="197" t="s">
        <v>141</v>
      </c>
      <c r="H115" s="196" t="s">
        <v>5</v>
      </c>
      <c r="I115" s="198"/>
      <c r="L115" s="195"/>
      <c r="M115" s="199"/>
      <c r="N115" s="200"/>
      <c r="O115" s="200"/>
      <c r="P115" s="200"/>
      <c r="Q115" s="200"/>
      <c r="R115" s="200"/>
      <c r="S115" s="200"/>
      <c r="T115" s="201"/>
      <c r="AT115" s="196" t="s">
        <v>129</v>
      </c>
      <c r="AU115" s="196" t="s">
        <v>79</v>
      </c>
      <c r="AV115" s="12" t="s">
        <v>77</v>
      </c>
      <c r="AW115" s="12" t="s">
        <v>33</v>
      </c>
      <c r="AX115" s="12" t="s">
        <v>69</v>
      </c>
      <c r="AY115" s="196" t="s">
        <v>120</v>
      </c>
    </row>
    <row r="116" spans="2:65" s="11" customFormat="1" hidden="1">
      <c r="B116" s="186"/>
      <c r="D116" s="187" t="s">
        <v>129</v>
      </c>
      <c r="E116" s="188" t="s">
        <v>5</v>
      </c>
      <c r="F116" s="189" t="s">
        <v>167</v>
      </c>
      <c r="H116" s="190">
        <v>429.6</v>
      </c>
      <c r="I116" s="191"/>
      <c r="L116" s="186"/>
      <c r="M116" s="192"/>
      <c r="N116" s="193"/>
      <c r="O116" s="193"/>
      <c r="P116" s="193"/>
      <c r="Q116" s="193"/>
      <c r="R116" s="193"/>
      <c r="S116" s="193"/>
      <c r="T116" s="194"/>
      <c r="AT116" s="188" t="s">
        <v>129</v>
      </c>
      <c r="AU116" s="188" t="s">
        <v>79</v>
      </c>
      <c r="AV116" s="11" t="s">
        <v>79</v>
      </c>
      <c r="AW116" s="11" t="s">
        <v>33</v>
      </c>
      <c r="AX116" s="11" t="s">
        <v>69</v>
      </c>
      <c r="AY116" s="188" t="s">
        <v>120</v>
      </c>
    </row>
    <row r="117" spans="2:65" s="12" customFormat="1" hidden="1">
      <c r="B117" s="195"/>
      <c r="D117" s="187" t="s">
        <v>129</v>
      </c>
      <c r="E117" s="196" t="s">
        <v>5</v>
      </c>
      <c r="F117" s="197" t="s">
        <v>143</v>
      </c>
      <c r="H117" s="196" t="s">
        <v>5</v>
      </c>
      <c r="I117" s="198"/>
      <c r="L117" s="195"/>
      <c r="M117" s="199"/>
      <c r="N117" s="200"/>
      <c r="O117" s="200"/>
      <c r="P117" s="200"/>
      <c r="Q117" s="200"/>
      <c r="R117" s="200"/>
      <c r="S117" s="200"/>
      <c r="T117" s="201"/>
      <c r="AT117" s="196" t="s">
        <v>129</v>
      </c>
      <c r="AU117" s="196" t="s">
        <v>79</v>
      </c>
      <c r="AV117" s="12" t="s">
        <v>77</v>
      </c>
      <c r="AW117" s="12" t="s">
        <v>33</v>
      </c>
      <c r="AX117" s="12" t="s">
        <v>69</v>
      </c>
      <c r="AY117" s="196" t="s">
        <v>120</v>
      </c>
    </row>
    <row r="118" spans="2:65" s="11" customFormat="1" hidden="1">
      <c r="B118" s="186"/>
      <c r="D118" s="187" t="s">
        <v>129</v>
      </c>
      <c r="E118" s="188" t="s">
        <v>5</v>
      </c>
      <c r="F118" s="189" t="s">
        <v>168</v>
      </c>
      <c r="H118" s="190">
        <v>154.80000000000001</v>
      </c>
      <c r="I118" s="191"/>
      <c r="L118" s="186"/>
      <c r="M118" s="192"/>
      <c r="N118" s="193"/>
      <c r="O118" s="193"/>
      <c r="P118" s="193"/>
      <c r="Q118" s="193"/>
      <c r="R118" s="193"/>
      <c r="S118" s="193"/>
      <c r="T118" s="194"/>
      <c r="AT118" s="188" t="s">
        <v>129</v>
      </c>
      <c r="AU118" s="188" t="s">
        <v>79</v>
      </c>
      <c r="AV118" s="11" t="s">
        <v>79</v>
      </c>
      <c r="AW118" s="11" t="s">
        <v>33</v>
      </c>
      <c r="AX118" s="11" t="s">
        <v>69</v>
      </c>
      <c r="AY118" s="188" t="s">
        <v>120</v>
      </c>
    </row>
    <row r="119" spans="2:65" s="12" customFormat="1" hidden="1">
      <c r="B119" s="195"/>
      <c r="D119" s="187" t="s">
        <v>129</v>
      </c>
      <c r="E119" s="196" t="s">
        <v>5</v>
      </c>
      <c r="F119" s="197" t="s">
        <v>145</v>
      </c>
      <c r="H119" s="196" t="s">
        <v>5</v>
      </c>
      <c r="I119" s="198"/>
      <c r="L119" s="195"/>
      <c r="M119" s="199"/>
      <c r="N119" s="200"/>
      <c r="O119" s="200"/>
      <c r="P119" s="200"/>
      <c r="Q119" s="200"/>
      <c r="R119" s="200"/>
      <c r="S119" s="200"/>
      <c r="T119" s="201"/>
      <c r="AT119" s="196" t="s">
        <v>129</v>
      </c>
      <c r="AU119" s="196" t="s">
        <v>79</v>
      </c>
      <c r="AV119" s="12" t="s">
        <v>77</v>
      </c>
      <c r="AW119" s="12" t="s">
        <v>33</v>
      </c>
      <c r="AX119" s="12" t="s">
        <v>69</v>
      </c>
      <c r="AY119" s="196" t="s">
        <v>120</v>
      </c>
    </row>
    <row r="120" spans="2:65" s="11" customFormat="1" hidden="1">
      <c r="B120" s="186"/>
      <c r="D120" s="187" t="s">
        <v>129</v>
      </c>
      <c r="E120" s="188" t="s">
        <v>5</v>
      </c>
      <c r="F120" s="189" t="s">
        <v>169</v>
      </c>
      <c r="H120" s="190">
        <v>32.4</v>
      </c>
      <c r="I120" s="191"/>
      <c r="L120" s="186"/>
      <c r="M120" s="192"/>
      <c r="N120" s="193"/>
      <c r="O120" s="193"/>
      <c r="P120" s="193"/>
      <c r="Q120" s="193"/>
      <c r="R120" s="193"/>
      <c r="S120" s="193"/>
      <c r="T120" s="194"/>
      <c r="AT120" s="188" t="s">
        <v>129</v>
      </c>
      <c r="AU120" s="188" t="s">
        <v>79</v>
      </c>
      <c r="AV120" s="11" t="s">
        <v>79</v>
      </c>
      <c r="AW120" s="11" t="s">
        <v>33</v>
      </c>
      <c r="AX120" s="11" t="s">
        <v>69</v>
      </c>
      <c r="AY120" s="188" t="s">
        <v>120</v>
      </c>
    </row>
    <row r="121" spans="2:65" s="13" customFormat="1" hidden="1">
      <c r="B121" s="202"/>
      <c r="D121" s="187" t="s">
        <v>129</v>
      </c>
      <c r="E121" s="203" t="s">
        <v>5</v>
      </c>
      <c r="F121" s="204" t="s">
        <v>147</v>
      </c>
      <c r="H121" s="205">
        <v>616.79999999999995</v>
      </c>
      <c r="I121" s="206"/>
      <c r="L121" s="202"/>
      <c r="M121" s="207"/>
      <c r="N121" s="208"/>
      <c r="O121" s="208"/>
      <c r="P121" s="208"/>
      <c r="Q121" s="208"/>
      <c r="R121" s="208"/>
      <c r="S121" s="208"/>
      <c r="T121" s="209"/>
      <c r="AT121" s="203" t="s">
        <v>129</v>
      </c>
      <c r="AU121" s="203" t="s">
        <v>79</v>
      </c>
      <c r="AV121" s="13" t="s">
        <v>127</v>
      </c>
      <c r="AW121" s="13" t="s">
        <v>33</v>
      </c>
      <c r="AX121" s="13" t="s">
        <v>77</v>
      </c>
      <c r="AY121" s="203" t="s">
        <v>120</v>
      </c>
    </row>
    <row r="122" spans="2:65" s="12" customFormat="1" hidden="1">
      <c r="B122" s="195"/>
      <c r="D122" s="187" t="s">
        <v>129</v>
      </c>
      <c r="E122" s="196" t="s">
        <v>5</v>
      </c>
      <c r="F122" s="197" t="s">
        <v>131</v>
      </c>
      <c r="H122" s="196" t="s">
        <v>5</v>
      </c>
      <c r="I122" s="198"/>
      <c r="L122" s="195"/>
      <c r="M122" s="199"/>
      <c r="N122" s="200"/>
      <c r="O122" s="200"/>
      <c r="P122" s="200"/>
      <c r="Q122" s="200"/>
      <c r="R122" s="200"/>
      <c r="S122" s="200"/>
      <c r="T122" s="201"/>
      <c r="AT122" s="196" t="s">
        <v>129</v>
      </c>
      <c r="AU122" s="196" t="s">
        <v>79</v>
      </c>
      <c r="AV122" s="12" t="s">
        <v>77</v>
      </c>
      <c r="AW122" s="12" t="s">
        <v>33</v>
      </c>
      <c r="AX122" s="12" t="s">
        <v>69</v>
      </c>
      <c r="AY122" s="196" t="s">
        <v>120</v>
      </c>
    </row>
    <row r="123" spans="2:65" s="1" customFormat="1" ht="16.5" hidden="1" customHeight="1">
      <c r="B123" s="173"/>
      <c r="C123" s="174" t="s">
        <v>170</v>
      </c>
      <c r="D123" s="174" t="s">
        <v>122</v>
      </c>
      <c r="E123" s="175" t="s">
        <v>171</v>
      </c>
      <c r="F123" s="176" t="s">
        <v>172</v>
      </c>
      <c r="G123" s="177" t="s">
        <v>165</v>
      </c>
      <c r="H123" s="178">
        <v>42.96</v>
      </c>
      <c r="I123" s="179"/>
      <c r="J123" s="180">
        <f>ROUND(I123*H123,2)</f>
        <v>0</v>
      </c>
      <c r="K123" s="176" t="s">
        <v>126</v>
      </c>
      <c r="L123" s="41"/>
      <c r="M123" s="181" t="s">
        <v>5</v>
      </c>
      <c r="N123" s="182" t="s">
        <v>40</v>
      </c>
      <c r="O123" s="42"/>
      <c r="P123" s="183">
        <f>O123*H123</f>
        <v>0</v>
      </c>
      <c r="Q123" s="183">
        <v>8.4999999999999995E-4</v>
      </c>
      <c r="R123" s="183">
        <f>Q123*H123</f>
        <v>3.6516E-2</v>
      </c>
      <c r="S123" s="183">
        <v>0</v>
      </c>
      <c r="T123" s="184">
        <f>S123*H123</f>
        <v>0</v>
      </c>
      <c r="AR123" s="24" t="s">
        <v>127</v>
      </c>
      <c r="AT123" s="24" t="s">
        <v>122</v>
      </c>
      <c r="AU123" s="24" t="s">
        <v>79</v>
      </c>
      <c r="AY123" s="24" t="s">
        <v>120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24" t="s">
        <v>77</v>
      </c>
      <c r="BK123" s="185">
        <f>ROUND(I123*H123,2)</f>
        <v>0</v>
      </c>
      <c r="BL123" s="24" t="s">
        <v>127</v>
      </c>
      <c r="BM123" s="24" t="s">
        <v>173</v>
      </c>
    </row>
    <row r="124" spans="2:65" s="12" customFormat="1" hidden="1">
      <c r="B124" s="195"/>
      <c r="D124" s="187" t="s">
        <v>129</v>
      </c>
      <c r="E124" s="196" t="s">
        <v>5</v>
      </c>
      <c r="F124" s="197" t="s">
        <v>141</v>
      </c>
      <c r="H124" s="196" t="s">
        <v>5</v>
      </c>
      <c r="I124" s="198"/>
      <c r="L124" s="195"/>
      <c r="M124" s="199"/>
      <c r="N124" s="200"/>
      <c r="O124" s="200"/>
      <c r="P124" s="200"/>
      <c r="Q124" s="200"/>
      <c r="R124" s="200"/>
      <c r="S124" s="200"/>
      <c r="T124" s="201"/>
      <c r="AT124" s="196" t="s">
        <v>129</v>
      </c>
      <c r="AU124" s="196" t="s">
        <v>79</v>
      </c>
      <c r="AV124" s="12" t="s">
        <v>77</v>
      </c>
      <c r="AW124" s="12" t="s">
        <v>33</v>
      </c>
      <c r="AX124" s="12" t="s">
        <v>69</v>
      </c>
      <c r="AY124" s="196" t="s">
        <v>120</v>
      </c>
    </row>
    <row r="125" spans="2:65" s="11" customFormat="1" hidden="1">
      <c r="B125" s="186"/>
      <c r="D125" s="187" t="s">
        <v>129</v>
      </c>
      <c r="E125" s="188" t="s">
        <v>5</v>
      </c>
      <c r="F125" s="189" t="s">
        <v>174</v>
      </c>
      <c r="H125" s="190">
        <v>42.96</v>
      </c>
      <c r="I125" s="191"/>
      <c r="L125" s="186"/>
      <c r="M125" s="192"/>
      <c r="N125" s="193"/>
      <c r="O125" s="193"/>
      <c r="P125" s="193"/>
      <c r="Q125" s="193"/>
      <c r="R125" s="193"/>
      <c r="S125" s="193"/>
      <c r="T125" s="194"/>
      <c r="AT125" s="188" t="s">
        <v>129</v>
      </c>
      <c r="AU125" s="188" t="s">
        <v>79</v>
      </c>
      <c r="AV125" s="11" t="s">
        <v>79</v>
      </c>
      <c r="AW125" s="11" t="s">
        <v>33</v>
      </c>
      <c r="AX125" s="11" t="s">
        <v>69</v>
      </c>
      <c r="AY125" s="188" t="s">
        <v>120</v>
      </c>
    </row>
    <row r="126" spans="2:65" s="13" customFormat="1" hidden="1">
      <c r="B126" s="202"/>
      <c r="D126" s="187" t="s">
        <v>129</v>
      </c>
      <c r="E126" s="203" t="s">
        <v>5</v>
      </c>
      <c r="F126" s="204" t="s">
        <v>147</v>
      </c>
      <c r="H126" s="205">
        <v>42.96</v>
      </c>
      <c r="I126" s="206"/>
      <c r="L126" s="202"/>
      <c r="M126" s="207"/>
      <c r="N126" s="208"/>
      <c r="O126" s="208"/>
      <c r="P126" s="208"/>
      <c r="Q126" s="208"/>
      <c r="R126" s="208"/>
      <c r="S126" s="208"/>
      <c r="T126" s="209"/>
      <c r="AT126" s="203" t="s">
        <v>129</v>
      </c>
      <c r="AU126" s="203" t="s">
        <v>79</v>
      </c>
      <c r="AV126" s="13" t="s">
        <v>127</v>
      </c>
      <c r="AW126" s="13" t="s">
        <v>33</v>
      </c>
      <c r="AX126" s="13" t="s">
        <v>77</v>
      </c>
      <c r="AY126" s="203" t="s">
        <v>120</v>
      </c>
    </row>
    <row r="127" spans="2:65" s="12" customFormat="1" hidden="1">
      <c r="B127" s="195"/>
      <c r="D127" s="187" t="s">
        <v>129</v>
      </c>
      <c r="E127" s="196" t="s">
        <v>5</v>
      </c>
      <c r="F127" s="197" t="s">
        <v>131</v>
      </c>
      <c r="H127" s="196" t="s">
        <v>5</v>
      </c>
      <c r="I127" s="198"/>
      <c r="L127" s="195"/>
      <c r="M127" s="199"/>
      <c r="N127" s="200"/>
      <c r="O127" s="200"/>
      <c r="P127" s="200"/>
      <c r="Q127" s="200"/>
      <c r="R127" s="200"/>
      <c r="S127" s="200"/>
      <c r="T127" s="201"/>
      <c r="AT127" s="196" t="s">
        <v>129</v>
      </c>
      <c r="AU127" s="196" t="s">
        <v>79</v>
      </c>
      <c r="AV127" s="12" t="s">
        <v>77</v>
      </c>
      <c r="AW127" s="12" t="s">
        <v>33</v>
      </c>
      <c r="AX127" s="12" t="s">
        <v>69</v>
      </c>
      <c r="AY127" s="196" t="s">
        <v>120</v>
      </c>
    </row>
    <row r="128" spans="2:65" s="1" customFormat="1" ht="16.5" hidden="1" customHeight="1">
      <c r="B128" s="173"/>
      <c r="C128" s="174" t="s">
        <v>175</v>
      </c>
      <c r="D128" s="174" t="s">
        <v>122</v>
      </c>
      <c r="E128" s="175" t="s">
        <v>176</v>
      </c>
      <c r="F128" s="176" t="s">
        <v>177</v>
      </c>
      <c r="G128" s="177" t="s">
        <v>165</v>
      </c>
      <c r="H128" s="178">
        <v>616.79999999999995</v>
      </c>
      <c r="I128" s="179"/>
      <c r="J128" s="180">
        <f>ROUND(I128*H128,2)</f>
        <v>0</v>
      </c>
      <c r="K128" s="176" t="s">
        <v>126</v>
      </c>
      <c r="L128" s="41"/>
      <c r="M128" s="181" t="s">
        <v>5</v>
      </c>
      <c r="N128" s="182" t="s">
        <v>40</v>
      </c>
      <c r="O128" s="42"/>
      <c r="P128" s="183">
        <f>O128*H128</f>
        <v>0</v>
      </c>
      <c r="Q128" s="183">
        <v>0</v>
      </c>
      <c r="R128" s="183">
        <f>Q128*H128</f>
        <v>0</v>
      </c>
      <c r="S128" s="183">
        <v>0</v>
      </c>
      <c r="T128" s="184">
        <f>S128*H128</f>
        <v>0</v>
      </c>
      <c r="AR128" s="24" t="s">
        <v>127</v>
      </c>
      <c r="AT128" s="24" t="s">
        <v>122</v>
      </c>
      <c r="AU128" s="24" t="s">
        <v>79</v>
      </c>
      <c r="AY128" s="24" t="s">
        <v>120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24" t="s">
        <v>77</v>
      </c>
      <c r="BK128" s="185">
        <f>ROUND(I128*H128,2)</f>
        <v>0</v>
      </c>
      <c r="BL128" s="24" t="s">
        <v>127</v>
      </c>
      <c r="BM128" s="24" t="s">
        <v>178</v>
      </c>
    </row>
    <row r="129" spans="2:65" s="1" customFormat="1" ht="16.5" hidden="1" customHeight="1">
      <c r="B129" s="173"/>
      <c r="C129" s="174" t="s">
        <v>179</v>
      </c>
      <c r="D129" s="174" t="s">
        <v>122</v>
      </c>
      <c r="E129" s="175" t="s">
        <v>180</v>
      </c>
      <c r="F129" s="176" t="s">
        <v>181</v>
      </c>
      <c r="G129" s="177" t="s">
        <v>165</v>
      </c>
      <c r="H129" s="178">
        <v>42.96</v>
      </c>
      <c r="I129" s="179"/>
      <c r="J129" s="180">
        <f>ROUND(I129*H129,2)</f>
        <v>0</v>
      </c>
      <c r="K129" s="176" t="s">
        <v>126</v>
      </c>
      <c r="L129" s="41"/>
      <c r="M129" s="181" t="s">
        <v>5</v>
      </c>
      <c r="N129" s="182" t="s">
        <v>40</v>
      </c>
      <c r="O129" s="42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AR129" s="24" t="s">
        <v>127</v>
      </c>
      <c r="AT129" s="24" t="s">
        <v>122</v>
      </c>
      <c r="AU129" s="24" t="s">
        <v>79</v>
      </c>
      <c r="AY129" s="24" t="s">
        <v>120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24" t="s">
        <v>77</v>
      </c>
      <c r="BK129" s="185">
        <f>ROUND(I129*H129,2)</f>
        <v>0</v>
      </c>
      <c r="BL129" s="24" t="s">
        <v>127</v>
      </c>
      <c r="BM129" s="24" t="s">
        <v>182</v>
      </c>
    </row>
    <row r="130" spans="2:65" s="1" customFormat="1" ht="16.5" hidden="1" customHeight="1">
      <c r="B130" s="173"/>
      <c r="C130" s="174" t="s">
        <v>183</v>
      </c>
      <c r="D130" s="174" t="s">
        <v>122</v>
      </c>
      <c r="E130" s="175" t="s">
        <v>184</v>
      </c>
      <c r="F130" s="176" t="s">
        <v>185</v>
      </c>
      <c r="G130" s="177" t="s">
        <v>139</v>
      </c>
      <c r="H130" s="178">
        <v>225.56800000000001</v>
      </c>
      <c r="I130" s="179"/>
      <c r="J130" s="180">
        <f>ROUND(I130*H130,2)</f>
        <v>0</v>
      </c>
      <c r="K130" s="176" t="s">
        <v>126</v>
      </c>
      <c r="L130" s="41"/>
      <c r="M130" s="181" t="s">
        <v>5</v>
      </c>
      <c r="N130" s="182" t="s">
        <v>40</v>
      </c>
      <c r="O130" s="42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AR130" s="24" t="s">
        <v>127</v>
      </c>
      <c r="AT130" s="24" t="s">
        <v>122</v>
      </c>
      <c r="AU130" s="24" t="s">
        <v>79</v>
      </c>
      <c r="AY130" s="24" t="s">
        <v>120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24" t="s">
        <v>77</v>
      </c>
      <c r="BK130" s="185">
        <f>ROUND(I130*H130,2)</f>
        <v>0</v>
      </c>
      <c r="BL130" s="24" t="s">
        <v>127</v>
      </c>
      <c r="BM130" s="24" t="s">
        <v>186</v>
      </c>
    </row>
    <row r="131" spans="2:65" s="11" customFormat="1" hidden="1">
      <c r="B131" s="186"/>
      <c r="D131" s="187" t="s">
        <v>129</v>
      </c>
      <c r="E131" s="188" t="s">
        <v>5</v>
      </c>
      <c r="F131" s="189" t="s">
        <v>187</v>
      </c>
      <c r="H131" s="190">
        <v>225.56800000000001</v>
      </c>
      <c r="I131" s="191"/>
      <c r="L131" s="186"/>
      <c r="M131" s="192"/>
      <c r="N131" s="193"/>
      <c r="O131" s="193"/>
      <c r="P131" s="193"/>
      <c r="Q131" s="193"/>
      <c r="R131" s="193"/>
      <c r="S131" s="193"/>
      <c r="T131" s="194"/>
      <c r="AT131" s="188" t="s">
        <v>129</v>
      </c>
      <c r="AU131" s="188" t="s">
        <v>79</v>
      </c>
      <c r="AV131" s="11" t="s">
        <v>79</v>
      </c>
      <c r="AW131" s="11" t="s">
        <v>33</v>
      </c>
      <c r="AX131" s="11" t="s">
        <v>77</v>
      </c>
      <c r="AY131" s="188" t="s">
        <v>120</v>
      </c>
    </row>
    <row r="132" spans="2:65" s="12" customFormat="1" hidden="1">
      <c r="B132" s="195"/>
      <c r="D132" s="187" t="s">
        <v>129</v>
      </c>
      <c r="E132" s="196" t="s">
        <v>5</v>
      </c>
      <c r="F132" s="197" t="s">
        <v>131</v>
      </c>
      <c r="H132" s="196" t="s">
        <v>5</v>
      </c>
      <c r="I132" s="198"/>
      <c r="L132" s="195"/>
      <c r="M132" s="199"/>
      <c r="N132" s="200"/>
      <c r="O132" s="200"/>
      <c r="P132" s="200"/>
      <c r="Q132" s="200"/>
      <c r="R132" s="200"/>
      <c r="S132" s="200"/>
      <c r="T132" s="201"/>
      <c r="AT132" s="196" t="s">
        <v>129</v>
      </c>
      <c r="AU132" s="196" t="s">
        <v>79</v>
      </c>
      <c r="AV132" s="12" t="s">
        <v>77</v>
      </c>
      <c r="AW132" s="12" t="s">
        <v>33</v>
      </c>
      <c r="AX132" s="12" t="s">
        <v>69</v>
      </c>
      <c r="AY132" s="196" t="s">
        <v>120</v>
      </c>
    </row>
    <row r="133" spans="2:65" s="1" customFormat="1" ht="16.5" hidden="1" customHeight="1">
      <c r="B133" s="173"/>
      <c r="C133" s="174" t="s">
        <v>188</v>
      </c>
      <c r="D133" s="174" t="s">
        <v>122</v>
      </c>
      <c r="E133" s="175" t="s">
        <v>189</v>
      </c>
      <c r="F133" s="176" t="s">
        <v>190</v>
      </c>
      <c r="G133" s="177" t="s">
        <v>139</v>
      </c>
      <c r="H133" s="178">
        <v>410.12400000000002</v>
      </c>
      <c r="I133" s="179"/>
      <c r="J133" s="180">
        <f>ROUND(I133*H133,2)</f>
        <v>0</v>
      </c>
      <c r="K133" s="176" t="s">
        <v>126</v>
      </c>
      <c r="L133" s="41"/>
      <c r="M133" s="181" t="s">
        <v>5</v>
      </c>
      <c r="N133" s="182" t="s">
        <v>40</v>
      </c>
      <c r="O133" s="42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AR133" s="24" t="s">
        <v>127</v>
      </c>
      <c r="AT133" s="24" t="s">
        <v>122</v>
      </c>
      <c r="AU133" s="24" t="s">
        <v>79</v>
      </c>
      <c r="AY133" s="24" t="s">
        <v>120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24" t="s">
        <v>77</v>
      </c>
      <c r="BK133" s="185">
        <f>ROUND(I133*H133,2)</f>
        <v>0</v>
      </c>
      <c r="BL133" s="24" t="s">
        <v>127</v>
      </c>
      <c r="BM133" s="24" t="s">
        <v>191</v>
      </c>
    </row>
    <row r="134" spans="2:65" s="11" customFormat="1" hidden="1">
      <c r="B134" s="186"/>
      <c r="D134" s="187" t="s">
        <v>129</v>
      </c>
      <c r="E134" s="188" t="s">
        <v>5</v>
      </c>
      <c r="F134" s="189" t="s">
        <v>192</v>
      </c>
      <c r="H134" s="190">
        <v>410.12400000000002</v>
      </c>
      <c r="I134" s="191"/>
      <c r="L134" s="186"/>
      <c r="M134" s="192"/>
      <c r="N134" s="193"/>
      <c r="O134" s="193"/>
      <c r="P134" s="193"/>
      <c r="Q134" s="193"/>
      <c r="R134" s="193"/>
      <c r="S134" s="193"/>
      <c r="T134" s="194"/>
      <c r="AT134" s="188" t="s">
        <v>129</v>
      </c>
      <c r="AU134" s="188" t="s">
        <v>79</v>
      </c>
      <c r="AV134" s="11" t="s">
        <v>79</v>
      </c>
      <c r="AW134" s="11" t="s">
        <v>33</v>
      </c>
      <c r="AX134" s="11" t="s">
        <v>77</v>
      </c>
      <c r="AY134" s="188" t="s">
        <v>120</v>
      </c>
    </row>
    <row r="135" spans="2:65" s="12" customFormat="1" hidden="1">
      <c r="B135" s="195"/>
      <c r="D135" s="187" t="s">
        <v>129</v>
      </c>
      <c r="E135" s="196" t="s">
        <v>5</v>
      </c>
      <c r="F135" s="197" t="s">
        <v>131</v>
      </c>
      <c r="H135" s="196" t="s">
        <v>5</v>
      </c>
      <c r="I135" s="198"/>
      <c r="L135" s="195"/>
      <c r="M135" s="199"/>
      <c r="N135" s="200"/>
      <c r="O135" s="200"/>
      <c r="P135" s="200"/>
      <c r="Q135" s="200"/>
      <c r="R135" s="200"/>
      <c r="S135" s="200"/>
      <c r="T135" s="201"/>
      <c r="AT135" s="196" t="s">
        <v>129</v>
      </c>
      <c r="AU135" s="196" t="s">
        <v>79</v>
      </c>
      <c r="AV135" s="12" t="s">
        <v>77</v>
      </c>
      <c r="AW135" s="12" t="s">
        <v>33</v>
      </c>
      <c r="AX135" s="12" t="s">
        <v>69</v>
      </c>
      <c r="AY135" s="196" t="s">
        <v>120</v>
      </c>
    </row>
    <row r="136" spans="2:65" s="1" customFormat="1" ht="25.5" hidden="1" customHeight="1">
      <c r="B136" s="173"/>
      <c r="C136" s="174" t="s">
        <v>193</v>
      </c>
      <c r="D136" s="174" t="s">
        <v>122</v>
      </c>
      <c r="E136" s="175" t="s">
        <v>194</v>
      </c>
      <c r="F136" s="176" t="s">
        <v>195</v>
      </c>
      <c r="G136" s="177" t="s">
        <v>139</v>
      </c>
      <c r="H136" s="178">
        <v>820.24800000000005</v>
      </c>
      <c r="I136" s="179"/>
      <c r="J136" s="180">
        <f>ROUND(I136*H136,2)</f>
        <v>0</v>
      </c>
      <c r="K136" s="176" t="s">
        <v>126</v>
      </c>
      <c r="L136" s="41"/>
      <c r="M136" s="181" t="s">
        <v>5</v>
      </c>
      <c r="N136" s="182" t="s">
        <v>40</v>
      </c>
      <c r="O136" s="42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AR136" s="24" t="s">
        <v>127</v>
      </c>
      <c r="AT136" s="24" t="s">
        <v>122</v>
      </c>
      <c r="AU136" s="24" t="s">
        <v>79</v>
      </c>
      <c r="AY136" s="24" t="s">
        <v>120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24" t="s">
        <v>77</v>
      </c>
      <c r="BK136" s="185">
        <f>ROUND(I136*H136,2)</f>
        <v>0</v>
      </c>
      <c r="BL136" s="24" t="s">
        <v>127</v>
      </c>
      <c r="BM136" s="24" t="s">
        <v>196</v>
      </c>
    </row>
    <row r="137" spans="2:65" s="11" customFormat="1" hidden="1">
      <c r="B137" s="186"/>
      <c r="D137" s="187" t="s">
        <v>129</v>
      </c>
      <c r="F137" s="189" t="s">
        <v>197</v>
      </c>
      <c r="H137" s="190">
        <v>820.24800000000005</v>
      </c>
      <c r="I137" s="191"/>
      <c r="L137" s="186"/>
      <c r="M137" s="192"/>
      <c r="N137" s="193"/>
      <c r="O137" s="193"/>
      <c r="P137" s="193"/>
      <c r="Q137" s="193"/>
      <c r="R137" s="193"/>
      <c r="S137" s="193"/>
      <c r="T137" s="194"/>
      <c r="AT137" s="188" t="s">
        <v>129</v>
      </c>
      <c r="AU137" s="188" t="s">
        <v>79</v>
      </c>
      <c r="AV137" s="11" t="s">
        <v>79</v>
      </c>
      <c r="AW137" s="11" t="s">
        <v>6</v>
      </c>
      <c r="AX137" s="11" t="s">
        <v>77</v>
      </c>
      <c r="AY137" s="188" t="s">
        <v>120</v>
      </c>
    </row>
    <row r="138" spans="2:65" s="1" customFormat="1" ht="16.5" hidden="1" customHeight="1">
      <c r="B138" s="173"/>
      <c r="C138" s="174" t="s">
        <v>198</v>
      </c>
      <c r="D138" s="174" t="s">
        <v>122</v>
      </c>
      <c r="E138" s="175" t="s">
        <v>199</v>
      </c>
      <c r="F138" s="176" t="s">
        <v>200</v>
      </c>
      <c r="G138" s="177" t="s">
        <v>139</v>
      </c>
      <c r="H138" s="178">
        <v>410.12400000000002</v>
      </c>
      <c r="I138" s="179"/>
      <c r="J138" s="180">
        <f>ROUND(I138*H138,2)</f>
        <v>0</v>
      </c>
      <c r="K138" s="176" t="s">
        <v>126</v>
      </c>
      <c r="L138" s="41"/>
      <c r="M138" s="181" t="s">
        <v>5</v>
      </c>
      <c r="N138" s="182" t="s">
        <v>40</v>
      </c>
      <c r="O138" s="42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AR138" s="24" t="s">
        <v>127</v>
      </c>
      <c r="AT138" s="24" t="s">
        <v>122</v>
      </c>
      <c r="AU138" s="24" t="s">
        <v>79</v>
      </c>
      <c r="AY138" s="24" t="s">
        <v>120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24" t="s">
        <v>77</v>
      </c>
      <c r="BK138" s="185">
        <f>ROUND(I138*H138,2)</f>
        <v>0</v>
      </c>
      <c r="BL138" s="24" t="s">
        <v>127</v>
      </c>
      <c r="BM138" s="24" t="s">
        <v>201</v>
      </c>
    </row>
    <row r="139" spans="2:65" s="1" customFormat="1" ht="16.5" hidden="1" customHeight="1">
      <c r="B139" s="173"/>
      <c r="C139" s="174" t="s">
        <v>11</v>
      </c>
      <c r="D139" s="174" t="s">
        <v>122</v>
      </c>
      <c r="E139" s="175" t="s">
        <v>202</v>
      </c>
      <c r="F139" s="176" t="s">
        <v>203</v>
      </c>
      <c r="G139" s="177" t="s">
        <v>204</v>
      </c>
      <c r="H139" s="178">
        <v>1024.836</v>
      </c>
      <c r="I139" s="179"/>
      <c r="J139" s="180">
        <f>ROUND(I139*H139,2)</f>
        <v>0</v>
      </c>
      <c r="K139" s="176" t="s">
        <v>126</v>
      </c>
      <c r="L139" s="41"/>
      <c r="M139" s="181" t="s">
        <v>5</v>
      </c>
      <c r="N139" s="182" t="s">
        <v>40</v>
      </c>
      <c r="O139" s="42"/>
      <c r="P139" s="183">
        <f>O139*H139</f>
        <v>0</v>
      </c>
      <c r="Q139" s="183">
        <v>0</v>
      </c>
      <c r="R139" s="183">
        <f>Q139*H139</f>
        <v>0</v>
      </c>
      <c r="S139" s="183">
        <v>0</v>
      </c>
      <c r="T139" s="184">
        <f>S139*H139</f>
        <v>0</v>
      </c>
      <c r="AR139" s="24" t="s">
        <v>127</v>
      </c>
      <c r="AT139" s="24" t="s">
        <v>122</v>
      </c>
      <c r="AU139" s="24" t="s">
        <v>79</v>
      </c>
      <c r="AY139" s="24" t="s">
        <v>120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24" t="s">
        <v>77</v>
      </c>
      <c r="BK139" s="185">
        <f>ROUND(I139*H139,2)</f>
        <v>0</v>
      </c>
      <c r="BL139" s="24" t="s">
        <v>127</v>
      </c>
      <c r="BM139" s="24" t="s">
        <v>205</v>
      </c>
    </row>
    <row r="140" spans="2:65" s="1" customFormat="1" ht="16.5" hidden="1" customHeight="1">
      <c r="B140" s="173"/>
      <c r="C140" s="174" t="s">
        <v>206</v>
      </c>
      <c r="D140" s="174" t="s">
        <v>122</v>
      </c>
      <c r="E140" s="175" t="s">
        <v>207</v>
      </c>
      <c r="F140" s="176" t="s">
        <v>208</v>
      </c>
      <c r="G140" s="177" t="s">
        <v>139</v>
      </c>
      <c r="H140" s="178">
        <v>255.86600000000001</v>
      </c>
      <c r="I140" s="179"/>
      <c r="J140" s="180">
        <f>ROUND(I140*H140,2)</f>
        <v>0</v>
      </c>
      <c r="K140" s="176" t="s">
        <v>126</v>
      </c>
      <c r="L140" s="41"/>
      <c r="M140" s="181" t="s">
        <v>5</v>
      </c>
      <c r="N140" s="182" t="s">
        <v>40</v>
      </c>
      <c r="O140" s="42"/>
      <c r="P140" s="183">
        <f>O140*H140</f>
        <v>0</v>
      </c>
      <c r="Q140" s="183">
        <v>0</v>
      </c>
      <c r="R140" s="183">
        <f>Q140*H140</f>
        <v>0</v>
      </c>
      <c r="S140" s="183">
        <v>0</v>
      </c>
      <c r="T140" s="184">
        <f>S140*H140</f>
        <v>0</v>
      </c>
      <c r="AR140" s="24" t="s">
        <v>127</v>
      </c>
      <c r="AT140" s="24" t="s">
        <v>122</v>
      </c>
      <c r="AU140" s="24" t="s">
        <v>79</v>
      </c>
      <c r="AY140" s="24" t="s">
        <v>120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24" t="s">
        <v>77</v>
      </c>
      <c r="BK140" s="185">
        <f>ROUND(I140*H140,2)</f>
        <v>0</v>
      </c>
      <c r="BL140" s="24" t="s">
        <v>127</v>
      </c>
      <c r="BM140" s="24" t="s">
        <v>209</v>
      </c>
    </row>
    <row r="141" spans="2:65" s="11" customFormat="1" hidden="1">
      <c r="B141" s="186"/>
      <c r="D141" s="187" t="s">
        <v>129</v>
      </c>
      <c r="E141" s="188" t="s">
        <v>5</v>
      </c>
      <c r="F141" s="189" t="s">
        <v>210</v>
      </c>
      <c r="H141" s="190">
        <v>255.86600000000001</v>
      </c>
      <c r="I141" s="191"/>
      <c r="L141" s="186"/>
      <c r="M141" s="192"/>
      <c r="N141" s="193"/>
      <c r="O141" s="193"/>
      <c r="P141" s="193"/>
      <c r="Q141" s="193"/>
      <c r="R141" s="193"/>
      <c r="S141" s="193"/>
      <c r="T141" s="194"/>
      <c r="AT141" s="188" t="s">
        <v>129</v>
      </c>
      <c r="AU141" s="188" t="s">
        <v>79</v>
      </c>
      <c r="AV141" s="11" t="s">
        <v>79</v>
      </c>
      <c r="AW141" s="11" t="s">
        <v>33</v>
      </c>
      <c r="AX141" s="11" t="s">
        <v>69</v>
      </c>
      <c r="AY141" s="188" t="s">
        <v>120</v>
      </c>
    </row>
    <row r="142" spans="2:65" s="13" customFormat="1" hidden="1">
      <c r="B142" s="202"/>
      <c r="D142" s="187" t="s">
        <v>129</v>
      </c>
      <c r="E142" s="203" t="s">
        <v>5</v>
      </c>
      <c r="F142" s="204" t="s">
        <v>147</v>
      </c>
      <c r="H142" s="205">
        <v>255.86600000000001</v>
      </c>
      <c r="I142" s="206"/>
      <c r="L142" s="202"/>
      <c r="M142" s="207"/>
      <c r="N142" s="208"/>
      <c r="O142" s="208"/>
      <c r="P142" s="208"/>
      <c r="Q142" s="208"/>
      <c r="R142" s="208"/>
      <c r="S142" s="208"/>
      <c r="T142" s="209"/>
      <c r="AT142" s="203" t="s">
        <v>129</v>
      </c>
      <c r="AU142" s="203" t="s">
        <v>79</v>
      </c>
      <c r="AV142" s="13" t="s">
        <v>127</v>
      </c>
      <c r="AW142" s="13" t="s">
        <v>33</v>
      </c>
      <c r="AX142" s="13" t="s">
        <v>77</v>
      </c>
      <c r="AY142" s="203" t="s">
        <v>120</v>
      </c>
    </row>
    <row r="143" spans="2:65" s="12" customFormat="1" hidden="1">
      <c r="B143" s="195"/>
      <c r="D143" s="187" t="s">
        <v>129</v>
      </c>
      <c r="E143" s="196" t="s">
        <v>5</v>
      </c>
      <c r="F143" s="197" t="s">
        <v>131</v>
      </c>
      <c r="H143" s="196" t="s">
        <v>5</v>
      </c>
      <c r="I143" s="198"/>
      <c r="L143" s="195"/>
      <c r="M143" s="199"/>
      <c r="N143" s="200"/>
      <c r="O143" s="200"/>
      <c r="P143" s="200"/>
      <c r="Q143" s="200"/>
      <c r="R143" s="200"/>
      <c r="S143" s="200"/>
      <c r="T143" s="201"/>
      <c r="AT143" s="196" t="s">
        <v>129</v>
      </c>
      <c r="AU143" s="196" t="s">
        <v>79</v>
      </c>
      <c r="AV143" s="12" t="s">
        <v>77</v>
      </c>
      <c r="AW143" s="12" t="s">
        <v>33</v>
      </c>
      <c r="AX143" s="12" t="s">
        <v>69</v>
      </c>
      <c r="AY143" s="196" t="s">
        <v>120</v>
      </c>
    </row>
    <row r="144" spans="2:65" s="1" customFormat="1" ht="16.5" hidden="1" customHeight="1">
      <c r="B144" s="173"/>
      <c r="C144" s="210" t="s">
        <v>211</v>
      </c>
      <c r="D144" s="210" t="s">
        <v>212</v>
      </c>
      <c r="E144" s="211" t="s">
        <v>213</v>
      </c>
      <c r="F144" s="212" t="s">
        <v>214</v>
      </c>
      <c r="G144" s="213" t="s">
        <v>204</v>
      </c>
      <c r="H144" s="214">
        <v>511.73200000000003</v>
      </c>
      <c r="I144" s="215"/>
      <c r="J144" s="216">
        <f>ROUND(I144*H144,2)</f>
        <v>0</v>
      </c>
      <c r="K144" s="212" t="s">
        <v>126</v>
      </c>
      <c r="L144" s="217"/>
      <c r="M144" s="218" t="s">
        <v>5</v>
      </c>
      <c r="N144" s="219" t="s">
        <v>40</v>
      </c>
      <c r="O144" s="42"/>
      <c r="P144" s="183">
        <f>O144*H144</f>
        <v>0</v>
      </c>
      <c r="Q144" s="183">
        <v>0</v>
      </c>
      <c r="R144" s="183">
        <f>Q144*H144</f>
        <v>0</v>
      </c>
      <c r="S144" s="183">
        <v>0</v>
      </c>
      <c r="T144" s="184">
        <f>S144*H144</f>
        <v>0</v>
      </c>
      <c r="AR144" s="24" t="s">
        <v>170</v>
      </c>
      <c r="AT144" s="24" t="s">
        <v>212</v>
      </c>
      <c r="AU144" s="24" t="s">
        <v>79</v>
      </c>
      <c r="AY144" s="24" t="s">
        <v>120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24" t="s">
        <v>77</v>
      </c>
      <c r="BK144" s="185">
        <f>ROUND(I144*H144,2)</f>
        <v>0</v>
      </c>
      <c r="BL144" s="24" t="s">
        <v>127</v>
      </c>
      <c r="BM144" s="24" t="s">
        <v>215</v>
      </c>
    </row>
    <row r="145" spans="2:65" s="11" customFormat="1" hidden="1">
      <c r="B145" s="186"/>
      <c r="D145" s="187" t="s">
        <v>129</v>
      </c>
      <c r="F145" s="189" t="s">
        <v>216</v>
      </c>
      <c r="H145" s="190">
        <v>511.73200000000003</v>
      </c>
      <c r="I145" s="191"/>
      <c r="L145" s="186"/>
      <c r="M145" s="192"/>
      <c r="N145" s="193"/>
      <c r="O145" s="193"/>
      <c r="P145" s="193"/>
      <c r="Q145" s="193"/>
      <c r="R145" s="193"/>
      <c r="S145" s="193"/>
      <c r="T145" s="194"/>
      <c r="AT145" s="188" t="s">
        <v>129</v>
      </c>
      <c r="AU145" s="188" t="s">
        <v>79</v>
      </c>
      <c r="AV145" s="11" t="s">
        <v>79</v>
      </c>
      <c r="AW145" s="11" t="s">
        <v>6</v>
      </c>
      <c r="AX145" s="11" t="s">
        <v>77</v>
      </c>
      <c r="AY145" s="188" t="s">
        <v>120</v>
      </c>
    </row>
    <row r="146" spans="2:65" s="1" customFormat="1" ht="25.5" hidden="1" customHeight="1">
      <c r="B146" s="173"/>
      <c r="C146" s="174" t="s">
        <v>217</v>
      </c>
      <c r="D146" s="174" t="s">
        <v>122</v>
      </c>
      <c r="E146" s="175" t="s">
        <v>218</v>
      </c>
      <c r="F146" s="176" t="s">
        <v>219</v>
      </c>
      <c r="G146" s="177" t="s">
        <v>139</v>
      </c>
      <c r="H146" s="178">
        <v>104.22499999999999</v>
      </c>
      <c r="I146" s="179"/>
      <c r="J146" s="180">
        <f>ROUND(I146*H146,2)</f>
        <v>0</v>
      </c>
      <c r="K146" s="176" t="s">
        <v>5</v>
      </c>
      <c r="L146" s="41"/>
      <c r="M146" s="181" t="s">
        <v>5</v>
      </c>
      <c r="N146" s="182" t="s">
        <v>40</v>
      </c>
      <c r="O146" s="42"/>
      <c r="P146" s="183">
        <f>O146*H146</f>
        <v>0</v>
      </c>
      <c r="Q146" s="183">
        <v>0</v>
      </c>
      <c r="R146" s="183">
        <f>Q146*H146</f>
        <v>0</v>
      </c>
      <c r="S146" s="183">
        <v>0</v>
      </c>
      <c r="T146" s="184">
        <f>S146*H146</f>
        <v>0</v>
      </c>
      <c r="AR146" s="24" t="s">
        <v>127</v>
      </c>
      <c r="AT146" s="24" t="s">
        <v>122</v>
      </c>
      <c r="AU146" s="24" t="s">
        <v>79</v>
      </c>
      <c r="AY146" s="24" t="s">
        <v>120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24" t="s">
        <v>77</v>
      </c>
      <c r="BK146" s="185">
        <f>ROUND(I146*H146,2)</f>
        <v>0</v>
      </c>
      <c r="BL146" s="24" t="s">
        <v>127</v>
      </c>
      <c r="BM146" s="24" t="s">
        <v>220</v>
      </c>
    </row>
    <row r="147" spans="2:65" s="12" customFormat="1" hidden="1">
      <c r="B147" s="195"/>
      <c r="D147" s="187" t="s">
        <v>129</v>
      </c>
      <c r="E147" s="196" t="s">
        <v>5</v>
      </c>
      <c r="F147" s="197" t="s">
        <v>141</v>
      </c>
      <c r="H147" s="196" t="s">
        <v>5</v>
      </c>
      <c r="I147" s="198"/>
      <c r="L147" s="195"/>
      <c r="M147" s="199"/>
      <c r="N147" s="200"/>
      <c r="O147" s="200"/>
      <c r="P147" s="200"/>
      <c r="Q147" s="200"/>
      <c r="R147" s="200"/>
      <c r="S147" s="200"/>
      <c r="T147" s="201"/>
      <c r="AT147" s="196" t="s">
        <v>129</v>
      </c>
      <c r="AU147" s="196" t="s">
        <v>79</v>
      </c>
      <c r="AV147" s="12" t="s">
        <v>77</v>
      </c>
      <c r="AW147" s="12" t="s">
        <v>33</v>
      </c>
      <c r="AX147" s="12" t="s">
        <v>69</v>
      </c>
      <c r="AY147" s="196" t="s">
        <v>120</v>
      </c>
    </row>
    <row r="148" spans="2:65" s="11" customFormat="1" hidden="1">
      <c r="B148" s="186"/>
      <c r="D148" s="187" t="s">
        <v>129</v>
      </c>
      <c r="E148" s="188" t="s">
        <v>5</v>
      </c>
      <c r="F148" s="189" t="s">
        <v>221</v>
      </c>
      <c r="H148" s="190">
        <v>111.696</v>
      </c>
      <c r="I148" s="191"/>
      <c r="L148" s="186"/>
      <c r="M148" s="192"/>
      <c r="N148" s="193"/>
      <c r="O148" s="193"/>
      <c r="P148" s="193"/>
      <c r="Q148" s="193"/>
      <c r="R148" s="193"/>
      <c r="S148" s="193"/>
      <c r="T148" s="194"/>
      <c r="AT148" s="188" t="s">
        <v>129</v>
      </c>
      <c r="AU148" s="188" t="s">
        <v>79</v>
      </c>
      <c r="AV148" s="11" t="s">
        <v>79</v>
      </c>
      <c r="AW148" s="11" t="s">
        <v>33</v>
      </c>
      <c r="AX148" s="11" t="s">
        <v>69</v>
      </c>
      <c r="AY148" s="188" t="s">
        <v>120</v>
      </c>
    </row>
    <row r="149" spans="2:65" s="12" customFormat="1" hidden="1">
      <c r="B149" s="195"/>
      <c r="D149" s="187" t="s">
        <v>129</v>
      </c>
      <c r="E149" s="196" t="s">
        <v>5</v>
      </c>
      <c r="F149" s="197" t="s">
        <v>143</v>
      </c>
      <c r="H149" s="196" t="s">
        <v>5</v>
      </c>
      <c r="I149" s="198"/>
      <c r="L149" s="195"/>
      <c r="M149" s="199"/>
      <c r="N149" s="200"/>
      <c r="O149" s="200"/>
      <c r="P149" s="200"/>
      <c r="Q149" s="200"/>
      <c r="R149" s="200"/>
      <c r="S149" s="200"/>
      <c r="T149" s="201"/>
      <c r="AT149" s="196" t="s">
        <v>129</v>
      </c>
      <c r="AU149" s="196" t="s">
        <v>79</v>
      </c>
      <c r="AV149" s="12" t="s">
        <v>77</v>
      </c>
      <c r="AW149" s="12" t="s">
        <v>33</v>
      </c>
      <c r="AX149" s="12" t="s">
        <v>69</v>
      </c>
      <c r="AY149" s="196" t="s">
        <v>120</v>
      </c>
    </row>
    <row r="150" spans="2:65" s="11" customFormat="1" hidden="1">
      <c r="B150" s="186"/>
      <c r="D150" s="187" t="s">
        <v>129</v>
      </c>
      <c r="E150" s="188" t="s">
        <v>5</v>
      </c>
      <c r="F150" s="189" t="s">
        <v>222</v>
      </c>
      <c r="H150" s="190">
        <v>18.920000000000002</v>
      </c>
      <c r="I150" s="191"/>
      <c r="L150" s="186"/>
      <c r="M150" s="192"/>
      <c r="N150" s="193"/>
      <c r="O150" s="193"/>
      <c r="P150" s="193"/>
      <c r="Q150" s="193"/>
      <c r="R150" s="193"/>
      <c r="S150" s="193"/>
      <c r="T150" s="194"/>
      <c r="AT150" s="188" t="s">
        <v>129</v>
      </c>
      <c r="AU150" s="188" t="s">
        <v>79</v>
      </c>
      <c r="AV150" s="11" t="s">
        <v>79</v>
      </c>
      <c r="AW150" s="11" t="s">
        <v>33</v>
      </c>
      <c r="AX150" s="11" t="s">
        <v>69</v>
      </c>
      <c r="AY150" s="188" t="s">
        <v>120</v>
      </c>
    </row>
    <row r="151" spans="2:65" s="12" customFormat="1" hidden="1">
      <c r="B151" s="195"/>
      <c r="D151" s="187" t="s">
        <v>129</v>
      </c>
      <c r="E151" s="196" t="s">
        <v>5</v>
      </c>
      <c r="F151" s="197" t="s">
        <v>145</v>
      </c>
      <c r="H151" s="196" t="s">
        <v>5</v>
      </c>
      <c r="I151" s="198"/>
      <c r="L151" s="195"/>
      <c r="M151" s="199"/>
      <c r="N151" s="200"/>
      <c r="O151" s="200"/>
      <c r="P151" s="200"/>
      <c r="Q151" s="200"/>
      <c r="R151" s="200"/>
      <c r="S151" s="200"/>
      <c r="T151" s="201"/>
      <c r="AT151" s="196" t="s">
        <v>129</v>
      </c>
      <c r="AU151" s="196" t="s">
        <v>79</v>
      </c>
      <c r="AV151" s="12" t="s">
        <v>77</v>
      </c>
      <c r="AW151" s="12" t="s">
        <v>33</v>
      </c>
      <c r="AX151" s="12" t="s">
        <v>69</v>
      </c>
      <c r="AY151" s="196" t="s">
        <v>120</v>
      </c>
    </row>
    <row r="152" spans="2:65" s="11" customFormat="1" hidden="1">
      <c r="B152" s="186"/>
      <c r="D152" s="187" t="s">
        <v>129</v>
      </c>
      <c r="E152" s="188" t="s">
        <v>5</v>
      </c>
      <c r="F152" s="189" t="s">
        <v>223</v>
      </c>
      <c r="H152" s="190">
        <v>3.96</v>
      </c>
      <c r="I152" s="191"/>
      <c r="L152" s="186"/>
      <c r="M152" s="192"/>
      <c r="N152" s="193"/>
      <c r="O152" s="193"/>
      <c r="P152" s="193"/>
      <c r="Q152" s="193"/>
      <c r="R152" s="193"/>
      <c r="S152" s="193"/>
      <c r="T152" s="194"/>
      <c r="AT152" s="188" t="s">
        <v>129</v>
      </c>
      <c r="AU152" s="188" t="s">
        <v>79</v>
      </c>
      <c r="AV152" s="11" t="s">
        <v>79</v>
      </c>
      <c r="AW152" s="11" t="s">
        <v>33</v>
      </c>
      <c r="AX152" s="11" t="s">
        <v>69</v>
      </c>
      <c r="AY152" s="188" t="s">
        <v>120</v>
      </c>
    </row>
    <row r="153" spans="2:65" s="14" customFormat="1" hidden="1">
      <c r="B153" s="220"/>
      <c r="D153" s="187" t="s">
        <v>129</v>
      </c>
      <c r="E153" s="221" t="s">
        <v>5</v>
      </c>
      <c r="F153" s="222" t="s">
        <v>224</v>
      </c>
      <c r="H153" s="223">
        <v>134.57599999999999</v>
      </c>
      <c r="I153" s="224"/>
      <c r="L153" s="220"/>
      <c r="M153" s="225"/>
      <c r="N153" s="226"/>
      <c r="O153" s="226"/>
      <c r="P153" s="226"/>
      <c r="Q153" s="226"/>
      <c r="R153" s="226"/>
      <c r="S153" s="226"/>
      <c r="T153" s="227"/>
      <c r="AT153" s="221" t="s">
        <v>129</v>
      </c>
      <c r="AU153" s="221" t="s">
        <v>79</v>
      </c>
      <c r="AV153" s="14" t="s">
        <v>136</v>
      </c>
      <c r="AW153" s="14" t="s">
        <v>33</v>
      </c>
      <c r="AX153" s="14" t="s">
        <v>69</v>
      </c>
      <c r="AY153" s="221" t="s">
        <v>120</v>
      </c>
    </row>
    <row r="154" spans="2:65" s="11" customFormat="1" hidden="1">
      <c r="B154" s="186"/>
      <c r="D154" s="187" t="s">
        <v>129</v>
      </c>
      <c r="E154" s="188" t="s">
        <v>5</v>
      </c>
      <c r="F154" s="189" t="s">
        <v>225</v>
      </c>
      <c r="H154" s="190">
        <v>-30.350999999999999</v>
      </c>
      <c r="I154" s="191"/>
      <c r="L154" s="186"/>
      <c r="M154" s="192"/>
      <c r="N154" s="193"/>
      <c r="O154" s="193"/>
      <c r="P154" s="193"/>
      <c r="Q154" s="193"/>
      <c r="R154" s="193"/>
      <c r="S154" s="193"/>
      <c r="T154" s="194"/>
      <c r="AT154" s="188" t="s">
        <v>129</v>
      </c>
      <c r="AU154" s="188" t="s">
        <v>79</v>
      </c>
      <c r="AV154" s="11" t="s">
        <v>79</v>
      </c>
      <c r="AW154" s="11" t="s">
        <v>33</v>
      </c>
      <c r="AX154" s="11" t="s">
        <v>69</v>
      </c>
      <c r="AY154" s="188" t="s">
        <v>120</v>
      </c>
    </row>
    <row r="155" spans="2:65" s="14" customFormat="1" hidden="1">
      <c r="B155" s="220"/>
      <c r="D155" s="187" t="s">
        <v>129</v>
      </c>
      <c r="E155" s="221" t="s">
        <v>5</v>
      </c>
      <c r="F155" s="222" t="s">
        <v>224</v>
      </c>
      <c r="H155" s="223">
        <v>-30.350999999999999</v>
      </c>
      <c r="I155" s="224"/>
      <c r="L155" s="220"/>
      <c r="M155" s="225"/>
      <c r="N155" s="226"/>
      <c r="O155" s="226"/>
      <c r="P155" s="226"/>
      <c r="Q155" s="226"/>
      <c r="R155" s="226"/>
      <c r="S155" s="226"/>
      <c r="T155" s="227"/>
      <c r="AT155" s="221" t="s">
        <v>129</v>
      </c>
      <c r="AU155" s="221" t="s">
        <v>79</v>
      </c>
      <c r="AV155" s="14" t="s">
        <v>136</v>
      </c>
      <c r="AW155" s="14" t="s">
        <v>33</v>
      </c>
      <c r="AX155" s="14" t="s">
        <v>69</v>
      </c>
      <c r="AY155" s="221" t="s">
        <v>120</v>
      </c>
    </row>
    <row r="156" spans="2:65" s="13" customFormat="1" hidden="1">
      <c r="B156" s="202"/>
      <c r="D156" s="187" t="s">
        <v>129</v>
      </c>
      <c r="E156" s="203" t="s">
        <v>5</v>
      </c>
      <c r="F156" s="204" t="s">
        <v>147</v>
      </c>
      <c r="H156" s="205">
        <v>104.22499999999999</v>
      </c>
      <c r="I156" s="206"/>
      <c r="L156" s="202"/>
      <c r="M156" s="207"/>
      <c r="N156" s="208"/>
      <c r="O156" s="208"/>
      <c r="P156" s="208"/>
      <c r="Q156" s="208"/>
      <c r="R156" s="208"/>
      <c r="S156" s="208"/>
      <c r="T156" s="209"/>
      <c r="AT156" s="203" t="s">
        <v>129</v>
      </c>
      <c r="AU156" s="203" t="s">
        <v>79</v>
      </c>
      <c r="AV156" s="13" t="s">
        <v>127</v>
      </c>
      <c r="AW156" s="13" t="s">
        <v>33</v>
      </c>
      <c r="AX156" s="13" t="s">
        <v>77</v>
      </c>
      <c r="AY156" s="203" t="s">
        <v>120</v>
      </c>
    </row>
    <row r="157" spans="2:65" s="12" customFormat="1" hidden="1">
      <c r="B157" s="195"/>
      <c r="D157" s="187" t="s">
        <v>129</v>
      </c>
      <c r="E157" s="196" t="s">
        <v>5</v>
      </c>
      <c r="F157" s="197" t="s">
        <v>131</v>
      </c>
      <c r="H157" s="196" t="s">
        <v>5</v>
      </c>
      <c r="I157" s="198"/>
      <c r="L157" s="195"/>
      <c r="M157" s="199"/>
      <c r="N157" s="200"/>
      <c r="O157" s="200"/>
      <c r="P157" s="200"/>
      <c r="Q157" s="200"/>
      <c r="R157" s="200"/>
      <c r="S157" s="200"/>
      <c r="T157" s="201"/>
      <c r="AT157" s="196" t="s">
        <v>129</v>
      </c>
      <c r="AU157" s="196" t="s">
        <v>79</v>
      </c>
      <c r="AV157" s="12" t="s">
        <v>77</v>
      </c>
      <c r="AW157" s="12" t="s">
        <v>33</v>
      </c>
      <c r="AX157" s="12" t="s">
        <v>69</v>
      </c>
      <c r="AY157" s="196" t="s">
        <v>120</v>
      </c>
    </row>
    <row r="158" spans="2:65" s="1" customFormat="1" ht="16.5" hidden="1" customHeight="1">
      <c r="B158" s="173"/>
      <c r="C158" s="210" t="s">
        <v>226</v>
      </c>
      <c r="D158" s="210" t="s">
        <v>212</v>
      </c>
      <c r="E158" s="211" t="s">
        <v>227</v>
      </c>
      <c r="F158" s="212" t="s">
        <v>228</v>
      </c>
      <c r="G158" s="213" t="s">
        <v>204</v>
      </c>
      <c r="H158" s="214">
        <v>208.45</v>
      </c>
      <c r="I158" s="215"/>
      <c r="J158" s="216">
        <f>ROUND(I158*H158,2)</f>
        <v>0</v>
      </c>
      <c r="K158" s="212" t="s">
        <v>126</v>
      </c>
      <c r="L158" s="217"/>
      <c r="M158" s="218" t="s">
        <v>5</v>
      </c>
      <c r="N158" s="219" t="s">
        <v>40</v>
      </c>
      <c r="O158" s="42"/>
      <c r="P158" s="183">
        <f>O158*H158</f>
        <v>0</v>
      </c>
      <c r="Q158" s="183">
        <v>0</v>
      </c>
      <c r="R158" s="183">
        <f>Q158*H158</f>
        <v>0</v>
      </c>
      <c r="S158" s="183">
        <v>0</v>
      </c>
      <c r="T158" s="184">
        <f>S158*H158</f>
        <v>0</v>
      </c>
      <c r="AR158" s="24" t="s">
        <v>170</v>
      </c>
      <c r="AT158" s="24" t="s">
        <v>212</v>
      </c>
      <c r="AU158" s="24" t="s">
        <v>79</v>
      </c>
      <c r="AY158" s="24" t="s">
        <v>120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24" t="s">
        <v>77</v>
      </c>
      <c r="BK158" s="185">
        <f>ROUND(I158*H158,2)</f>
        <v>0</v>
      </c>
      <c r="BL158" s="24" t="s">
        <v>127</v>
      </c>
      <c r="BM158" s="24" t="s">
        <v>229</v>
      </c>
    </row>
    <row r="159" spans="2:65" s="11" customFormat="1" hidden="1">
      <c r="B159" s="186"/>
      <c r="D159" s="187" t="s">
        <v>129</v>
      </c>
      <c r="F159" s="189" t="s">
        <v>230</v>
      </c>
      <c r="H159" s="190">
        <v>208.45</v>
      </c>
      <c r="I159" s="191"/>
      <c r="L159" s="186"/>
      <c r="M159" s="192"/>
      <c r="N159" s="193"/>
      <c r="O159" s="193"/>
      <c r="P159" s="193"/>
      <c r="Q159" s="193"/>
      <c r="R159" s="193"/>
      <c r="S159" s="193"/>
      <c r="T159" s="194"/>
      <c r="AT159" s="188" t="s">
        <v>129</v>
      </c>
      <c r="AU159" s="188" t="s">
        <v>79</v>
      </c>
      <c r="AV159" s="11" t="s">
        <v>79</v>
      </c>
      <c r="AW159" s="11" t="s">
        <v>6</v>
      </c>
      <c r="AX159" s="11" t="s">
        <v>77</v>
      </c>
      <c r="AY159" s="188" t="s">
        <v>120</v>
      </c>
    </row>
    <row r="160" spans="2:65" s="10" customFormat="1" ht="22.35" hidden="1" customHeight="1">
      <c r="B160" s="160"/>
      <c r="D160" s="161" t="s">
        <v>68</v>
      </c>
      <c r="E160" s="171" t="s">
        <v>193</v>
      </c>
      <c r="F160" s="171" t="s">
        <v>121</v>
      </c>
      <c r="I160" s="163"/>
      <c r="J160" s="172">
        <f>BK160</f>
        <v>0</v>
      </c>
      <c r="L160" s="160"/>
      <c r="M160" s="165"/>
      <c r="N160" s="166"/>
      <c r="O160" s="166"/>
      <c r="P160" s="167">
        <f>SUM(P161:P163)</f>
        <v>0</v>
      </c>
      <c r="Q160" s="166"/>
      <c r="R160" s="167">
        <f>SUM(R161:R163)</f>
        <v>0</v>
      </c>
      <c r="S160" s="166"/>
      <c r="T160" s="168">
        <f>SUM(T161:T163)</f>
        <v>0</v>
      </c>
      <c r="AR160" s="161" t="s">
        <v>77</v>
      </c>
      <c r="AT160" s="169" t="s">
        <v>68</v>
      </c>
      <c r="AU160" s="169" t="s">
        <v>79</v>
      </c>
      <c r="AY160" s="161" t="s">
        <v>120</v>
      </c>
      <c r="BK160" s="170">
        <f>SUM(BK161:BK163)</f>
        <v>0</v>
      </c>
    </row>
    <row r="161" spans="2:65" s="1" customFormat="1" ht="16.5" hidden="1" customHeight="1">
      <c r="B161" s="173"/>
      <c r="C161" s="174" t="s">
        <v>231</v>
      </c>
      <c r="D161" s="174" t="s">
        <v>122</v>
      </c>
      <c r="E161" s="175" t="s">
        <v>232</v>
      </c>
      <c r="F161" s="176" t="s">
        <v>233</v>
      </c>
      <c r="G161" s="177" t="s">
        <v>139</v>
      </c>
      <c r="H161" s="178">
        <v>61.518999999999998</v>
      </c>
      <c r="I161" s="179"/>
      <c r="J161" s="180">
        <f>ROUND(I161*H161,2)</f>
        <v>0</v>
      </c>
      <c r="K161" s="176" t="s">
        <v>126</v>
      </c>
      <c r="L161" s="41"/>
      <c r="M161" s="181" t="s">
        <v>5</v>
      </c>
      <c r="N161" s="182" t="s">
        <v>40</v>
      </c>
      <c r="O161" s="42"/>
      <c r="P161" s="183">
        <f>O161*H161</f>
        <v>0</v>
      </c>
      <c r="Q161" s="183">
        <v>0</v>
      </c>
      <c r="R161" s="183">
        <f>Q161*H161</f>
        <v>0</v>
      </c>
      <c r="S161" s="183">
        <v>0</v>
      </c>
      <c r="T161" s="184">
        <f>S161*H161</f>
        <v>0</v>
      </c>
      <c r="AR161" s="24" t="s">
        <v>127</v>
      </c>
      <c r="AT161" s="24" t="s">
        <v>122</v>
      </c>
      <c r="AU161" s="24" t="s">
        <v>136</v>
      </c>
      <c r="AY161" s="24" t="s">
        <v>120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24" t="s">
        <v>77</v>
      </c>
      <c r="BK161" s="185">
        <f>ROUND(I161*H161,2)</f>
        <v>0</v>
      </c>
      <c r="BL161" s="24" t="s">
        <v>127</v>
      </c>
      <c r="BM161" s="24" t="s">
        <v>234</v>
      </c>
    </row>
    <row r="162" spans="2:65" s="11" customFormat="1" hidden="1">
      <c r="B162" s="186"/>
      <c r="D162" s="187" t="s">
        <v>129</v>
      </c>
      <c r="E162" s="188" t="s">
        <v>5</v>
      </c>
      <c r="F162" s="189" t="s">
        <v>235</v>
      </c>
      <c r="H162" s="190">
        <v>61.518999999999998</v>
      </c>
      <c r="I162" s="191"/>
      <c r="L162" s="186"/>
      <c r="M162" s="192"/>
      <c r="N162" s="193"/>
      <c r="O162" s="193"/>
      <c r="P162" s="193"/>
      <c r="Q162" s="193"/>
      <c r="R162" s="193"/>
      <c r="S162" s="193"/>
      <c r="T162" s="194"/>
      <c r="AT162" s="188" t="s">
        <v>129</v>
      </c>
      <c r="AU162" s="188" t="s">
        <v>136</v>
      </c>
      <c r="AV162" s="11" t="s">
        <v>79</v>
      </c>
      <c r="AW162" s="11" t="s">
        <v>33</v>
      </c>
      <c r="AX162" s="11" t="s">
        <v>77</v>
      </c>
      <c r="AY162" s="188" t="s">
        <v>120</v>
      </c>
    </row>
    <row r="163" spans="2:65" s="12" customFormat="1" hidden="1">
      <c r="B163" s="195"/>
      <c r="D163" s="187" t="s">
        <v>129</v>
      </c>
      <c r="E163" s="196" t="s">
        <v>5</v>
      </c>
      <c r="F163" s="197" t="s">
        <v>131</v>
      </c>
      <c r="H163" s="196" t="s">
        <v>5</v>
      </c>
      <c r="I163" s="198"/>
      <c r="L163" s="195"/>
      <c r="M163" s="199"/>
      <c r="N163" s="200"/>
      <c r="O163" s="200"/>
      <c r="P163" s="200"/>
      <c r="Q163" s="200"/>
      <c r="R163" s="200"/>
      <c r="S163" s="200"/>
      <c r="T163" s="201"/>
      <c r="AT163" s="196" t="s">
        <v>129</v>
      </c>
      <c r="AU163" s="196" t="s">
        <v>136</v>
      </c>
      <c r="AV163" s="12" t="s">
        <v>77</v>
      </c>
      <c r="AW163" s="12" t="s">
        <v>33</v>
      </c>
      <c r="AX163" s="12" t="s">
        <v>69</v>
      </c>
      <c r="AY163" s="196" t="s">
        <v>120</v>
      </c>
    </row>
    <row r="164" spans="2:65" s="10" customFormat="1" ht="29.85" hidden="1" customHeight="1">
      <c r="B164" s="160"/>
      <c r="D164" s="161" t="s">
        <v>68</v>
      </c>
      <c r="E164" s="171" t="s">
        <v>136</v>
      </c>
      <c r="F164" s="171" t="s">
        <v>236</v>
      </c>
      <c r="I164" s="163"/>
      <c r="J164" s="172">
        <f>BK164</f>
        <v>0</v>
      </c>
      <c r="L164" s="160"/>
      <c r="M164" s="165"/>
      <c r="N164" s="166"/>
      <c r="O164" s="166"/>
      <c r="P164" s="167">
        <f>SUM(P165:P166)</f>
        <v>0</v>
      </c>
      <c r="Q164" s="166"/>
      <c r="R164" s="167">
        <f>SUM(R165:R166)</f>
        <v>0</v>
      </c>
      <c r="S164" s="166"/>
      <c r="T164" s="168">
        <f>SUM(T165:T166)</f>
        <v>0</v>
      </c>
      <c r="AR164" s="161" t="s">
        <v>77</v>
      </c>
      <c r="AT164" s="169" t="s">
        <v>68</v>
      </c>
      <c r="AU164" s="169" t="s">
        <v>77</v>
      </c>
      <c r="AY164" s="161" t="s">
        <v>120</v>
      </c>
      <c r="BK164" s="170">
        <f>SUM(BK165:BK166)</f>
        <v>0</v>
      </c>
    </row>
    <row r="165" spans="2:65" s="1" customFormat="1" ht="16.5" hidden="1" customHeight="1">
      <c r="B165" s="173"/>
      <c r="C165" s="174" t="s">
        <v>10</v>
      </c>
      <c r="D165" s="174" t="s">
        <v>122</v>
      </c>
      <c r="E165" s="175" t="s">
        <v>237</v>
      </c>
      <c r="F165" s="176" t="s">
        <v>238</v>
      </c>
      <c r="G165" s="177" t="s">
        <v>239</v>
      </c>
      <c r="H165" s="178">
        <v>107.4</v>
      </c>
      <c r="I165" s="179"/>
      <c r="J165" s="180">
        <f>ROUND(I165*H165,2)</f>
        <v>0</v>
      </c>
      <c r="K165" s="176" t="s">
        <v>126</v>
      </c>
      <c r="L165" s="41"/>
      <c r="M165" s="181" t="s">
        <v>5</v>
      </c>
      <c r="N165" s="182" t="s">
        <v>40</v>
      </c>
      <c r="O165" s="42"/>
      <c r="P165" s="183">
        <f>O165*H165</f>
        <v>0</v>
      </c>
      <c r="Q165" s="183">
        <v>0</v>
      </c>
      <c r="R165" s="183">
        <f>Q165*H165</f>
        <v>0</v>
      </c>
      <c r="S165" s="183">
        <v>0</v>
      </c>
      <c r="T165" s="184">
        <f>S165*H165</f>
        <v>0</v>
      </c>
      <c r="AR165" s="24" t="s">
        <v>127</v>
      </c>
      <c r="AT165" s="24" t="s">
        <v>122</v>
      </c>
      <c r="AU165" s="24" t="s">
        <v>79</v>
      </c>
      <c r="AY165" s="24" t="s">
        <v>120</v>
      </c>
      <c r="BE165" s="185">
        <f>IF(N165="základní",J165,0)</f>
        <v>0</v>
      </c>
      <c r="BF165" s="185">
        <f>IF(N165="snížená",J165,0)</f>
        <v>0</v>
      </c>
      <c r="BG165" s="185">
        <f>IF(N165="zákl. přenesená",J165,0)</f>
        <v>0</v>
      </c>
      <c r="BH165" s="185">
        <f>IF(N165="sníž. přenesená",J165,0)</f>
        <v>0</v>
      </c>
      <c r="BI165" s="185">
        <f>IF(N165="nulová",J165,0)</f>
        <v>0</v>
      </c>
      <c r="BJ165" s="24" t="s">
        <v>77</v>
      </c>
      <c r="BK165" s="185">
        <f>ROUND(I165*H165,2)</f>
        <v>0</v>
      </c>
      <c r="BL165" s="24" t="s">
        <v>127</v>
      </c>
      <c r="BM165" s="24" t="s">
        <v>240</v>
      </c>
    </row>
    <row r="166" spans="2:65" s="11" customFormat="1" hidden="1">
      <c r="B166" s="186"/>
      <c r="D166" s="187" t="s">
        <v>129</v>
      </c>
      <c r="E166" s="188" t="s">
        <v>5</v>
      </c>
      <c r="F166" s="189" t="s">
        <v>241</v>
      </c>
      <c r="H166" s="190">
        <v>107.4</v>
      </c>
      <c r="I166" s="191"/>
      <c r="L166" s="186"/>
      <c r="M166" s="192"/>
      <c r="N166" s="193"/>
      <c r="O166" s="193"/>
      <c r="P166" s="193"/>
      <c r="Q166" s="193"/>
      <c r="R166" s="193"/>
      <c r="S166" s="193"/>
      <c r="T166" s="194"/>
      <c r="AT166" s="188" t="s">
        <v>129</v>
      </c>
      <c r="AU166" s="188" t="s">
        <v>79</v>
      </c>
      <c r="AV166" s="11" t="s">
        <v>79</v>
      </c>
      <c r="AW166" s="11" t="s">
        <v>33</v>
      </c>
      <c r="AX166" s="11" t="s">
        <v>77</v>
      </c>
      <c r="AY166" s="188" t="s">
        <v>120</v>
      </c>
    </row>
    <row r="167" spans="2:65" s="10" customFormat="1" ht="29.85" hidden="1" customHeight="1">
      <c r="B167" s="160"/>
      <c r="D167" s="161" t="s">
        <v>68</v>
      </c>
      <c r="E167" s="171" t="s">
        <v>127</v>
      </c>
      <c r="F167" s="171" t="s">
        <v>242</v>
      </c>
      <c r="I167" s="163"/>
      <c r="J167" s="172">
        <f>BK167</f>
        <v>0</v>
      </c>
      <c r="L167" s="160"/>
      <c r="M167" s="165"/>
      <c r="N167" s="166"/>
      <c r="O167" s="166"/>
      <c r="P167" s="167">
        <f>SUM(P168:P186)</f>
        <v>0</v>
      </c>
      <c r="Q167" s="166"/>
      <c r="R167" s="167">
        <f>SUM(R168:R186)</f>
        <v>0.34439999999999998</v>
      </c>
      <c r="S167" s="166"/>
      <c r="T167" s="168">
        <f>SUM(T168:T186)</f>
        <v>0</v>
      </c>
      <c r="AR167" s="161" t="s">
        <v>77</v>
      </c>
      <c r="AT167" s="169" t="s">
        <v>68</v>
      </c>
      <c r="AU167" s="169" t="s">
        <v>77</v>
      </c>
      <c r="AY167" s="161" t="s">
        <v>120</v>
      </c>
      <c r="BK167" s="170">
        <f>SUM(BK168:BK186)</f>
        <v>0</v>
      </c>
    </row>
    <row r="168" spans="2:65" s="1" customFormat="1" ht="16.5" hidden="1" customHeight="1">
      <c r="B168" s="173"/>
      <c r="C168" s="174" t="s">
        <v>243</v>
      </c>
      <c r="D168" s="174" t="s">
        <v>122</v>
      </c>
      <c r="E168" s="175" t="s">
        <v>244</v>
      </c>
      <c r="F168" s="176" t="s">
        <v>245</v>
      </c>
      <c r="G168" s="177" t="s">
        <v>139</v>
      </c>
      <c r="H168" s="178">
        <v>19.681999999999999</v>
      </c>
      <c r="I168" s="179"/>
      <c r="J168" s="180">
        <f>ROUND(I168*H168,2)</f>
        <v>0</v>
      </c>
      <c r="K168" s="176" t="s">
        <v>126</v>
      </c>
      <c r="L168" s="41"/>
      <c r="M168" s="181" t="s">
        <v>5</v>
      </c>
      <c r="N168" s="182" t="s">
        <v>40</v>
      </c>
      <c r="O168" s="42"/>
      <c r="P168" s="183">
        <f>O168*H168</f>
        <v>0</v>
      </c>
      <c r="Q168" s="183">
        <v>0</v>
      </c>
      <c r="R168" s="183">
        <f>Q168*H168</f>
        <v>0</v>
      </c>
      <c r="S168" s="183">
        <v>0</v>
      </c>
      <c r="T168" s="184">
        <f>S168*H168</f>
        <v>0</v>
      </c>
      <c r="AR168" s="24" t="s">
        <v>127</v>
      </c>
      <c r="AT168" s="24" t="s">
        <v>122</v>
      </c>
      <c r="AU168" s="24" t="s">
        <v>79</v>
      </c>
      <c r="AY168" s="24" t="s">
        <v>120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24" t="s">
        <v>77</v>
      </c>
      <c r="BK168" s="185">
        <f>ROUND(I168*H168,2)</f>
        <v>0</v>
      </c>
      <c r="BL168" s="24" t="s">
        <v>127</v>
      </c>
      <c r="BM168" s="24" t="s">
        <v>246</v>
      </c>
    </row>
    <row r="169" spans="2:65" s="12" customFormat="1" hidden="1">
      <c r="B169" s="195"/>
      <c r="D169" s="187" t="s">
        <v>129</v>
      </c>
      <c r="E169" s="196" t="s">
        <v>5</v>
      </c>
      <c r="F169" s="197" t="s">
        <v>141</v>
      </c>
      <c r="H169" s="196" t="s">
        <v>5</v>
      </c>
      <c r="I169" s="198"/>
      <c r="L169" s="195"/>
      <c r="M169" s="199"/>
      <c r="N169" s="200"/>
      <c r="O169" s="200"/>
      <c r="P169" s="200"/>
      <c r="Q169" s="200"/>
      <c r="R169" s="200"/>
      <c r="S169" s="200"/>
      <c r="T169" s="201"/>
      <c r="AT169" s="196" t="s">
        <v>129</v>
      </c>
      <c r="AU169" s="196" t="s">
        <v>79</v>
      </c>
      <c r="AV169" s="12" t="s">
        <v>77</v>
      </c>
      <c r="AW169" s="12" t="s">
        <v>33</v>
      </c>
      <c r="AX169" s="12" t="s">
        <v>69</v>
      </c>
      <c r="AY169" s="196" t="s">
        <v>120</v>
      </c>
    </row>
    <row r="170" spans="2:65" s="11" customFormat="1" hidden="1">
      <c r="B170" s="186"/>
      <c r="D170" s="187" t="s">
        <v>129</v>
      </c>
      <c r="E170" s="188" t="s">
        <v>5</v>
      </c>
      <c r="F170" s="189" t="s">
        <v>247</v>
      </c>
      <c r="H170" s="190">
        <v>13.962</v>
      </c>
      <c r="I170" s="191"/>
      <c r="L170" s="186"/>
      <c r="M170" s="192"/>
      <c r="N170" s="193"/>
      <c r="O170" s="193"/>
      <c r="P170" s="193"/>
      <c r="Q170" s="193"/>
      <c r="R170" s="193"/>
      <c r="S170" s="193"/>
      <c r="T170" s="194"/>
      <c r="AT170" s="188" t="s">
        <v>129</v>
      </c>
      <c r="AU170" s="188" t="s">
        <v>79</v>
      </c>
      <c r="AV170" s="11" t="s">
        <v>79</v>
      </c>
      <c r="AW170" s="11" t="s">
        <v>33</v>
      </c>
      <c r="AX170" s="11" t="s">
        <v>69</v>
      </c>
      <c r="AY170" s="188" t="s">
        <v>120</v>
      </c>
    </row>
    <row r="171" spans="2:65" s="12" customFormat="1" hidden="1">
      <c r="B171" s="195"/>
      <c r="D171" s="187" t="s">
        <v>129</v>
      </c>
      <c r="E171" s="196" t="s">
        <v>5</v>
      </c>
      <c r="F171" s="197" t="s">
        <v>143</v>
      </c>
      <c r="H171" s="196" t="s">
        <v>5</v>
      </c>
      <c r="I171" s="198"/>
      <c r="L171" s="195"/>
      <c r="M171" s="199"/>
      <c r="N171" s="200"/>
      <c r="O171" s="200"/>
      <c r="P171" s="200"/>
      <c r="Q171" s="200"/>
      <c r="R171" s="200"/>
      <c r="S171" s="200"/>
      <c r="T171" s="201"/>
      <c r="AT171" s="196" t="s">
        <v>129</v>
      </c>
      <c r="AU171" s="196" t="s">
        <v>79</v>
      </c>
      <c r="AV171" s="12" t="s">
        <v>77</v>
      </c>
      <c r="AW171" s="12" t="s">
        <v>33</v>
      </c>
      <c r="AX171" s="12" t="s">
        <v>69</v>
      </c>
      <c r="AY171" s="196" t="s">
        <v>120</v>
      </c>
    </row>
    <row r="172" spans="2:65" s="11" customFormat="1" hidden="1">
      <c r="B172" s="186"/>
      <c r="D172" s="187" t="s">
        <v>129</v>
      </c>
      <c r="E172" s="188" t="s">
        <v>5</v>
      </c>
      <c r="F172" s="189" t="s">
        <v>248</v>
      </c>
      <c r="H172" s="190">
        <v>4.7300000000000004</v>
      </c>
      <c r="I172" s="191"/>
      <c r="L172" s="186"/>
      <c r="M172" s="192"/>
      <c r="N172" s="193"/>
      <c r="O172" s="193"/>
      <c r="P172" s="193"/>
      <c r="Q172" s="193"/>
      <c r="R172" s="193"/>
      <c r="S172" s="193"/>
      <c r="T172" s="194"/>
      <c r="AT172" s="188" t="s">
        <v>129</v>
      </c>
      <c r="AU172" s="188" t="s">
        <v>79</v>
      </c>
      <c r="AV172" s="11" t="s">
        <v>79</v>
      </c>
      <c r="AW172" s="11" t="s">
        <v>33</v>
      </c>
      <c r="AX172" s="11" t="s">
        <v>69</v>
      </c>
      <c r="AY172" s="188" t="s">
        <v>120</v>
      </c>
    </row>
    <row r="173" spans="2:65" s="12" customFormat="1" hidden="1">
      <c r="B173" s="195"/>
      <c r="D173" s="187" t="s">
        <v>129</v>
      </c>
      <c r="E173" s="196" t="s">
        <v>5</v>
      </c>
      <c r="F173" s="197" t="s">
        <v>145</v>
      </c>
      <c r="H173" s="196" t="s">
        <v>5</v>
      </c>
      <c r="I173" s="198"/>
      <c r="L173" s="195"/>
      <c r="M173" s="199"/>
      <c r="N173" s="200"/>
      <c r="O173" s="200"/>
      <c r="P173" s="200"/>
      <c r="Q173" s="200"/>
      <c r="R173" s="200"/>
      <c r="S173" s="200"/>
      <c r="T173" s="201"/>
      <c r="AT173" s="196" t="s">
        <v>129</v>
      </c>
      <c r="AU173" s="196" t="s">
        <v>79</v>
      </c>
      <c r="AV173" s="12" t="s">
        <v>77</v>
      </c>
      <c r="AW173" s="12" t="s">
        <v>33</v>
      </c>
      <c r="AX173" s="12" t="s">
        <v>69</v>
      </c>
      <c r="AY173" s="196" t="s">
        <v>120</v>
      </c>
    </row>
    <row r="174" spans="2:65" s="11" customFormat="1" hidden="1">
      <c r="B174" s="186"/>
      <c r="D174" s="187" t="s">
        <v>129</v>
      </c>
      <c r="E174" s="188" t="s">
        <v>5</v>
      </c>
      <c r="F174" s="189" t="s">
        <v>249</v>
      </c>
      <c r="H174" s="190">
        <v>0.99</v>
      </c>
      <c r="I174" s="191"/>
      <c r="L174" s="186"/>
      <c r="M174" s="192"/>
      <c r="N174" s="193"/>
      <c r="O174" s="193"/>
      <c r="P174" s="193"/>
      <c r="Q174" s="193"/>
      <c r="R174" s="193"/>
      <c r="S174" s="193"/>
      <c r="T174" s="194"/>
      <c r="AT174" s="188" t="s">
        <v>129</v>
      </c>
      <c r="AU174" s="188" t="s">
        <v>79</v>
      </c>
      <c r="AV174" s="11" t="s">
        <v>79</v>
      </c>
      <c r="AW174" s="11" t="s">
        <v>33</v>
      </c>
      <c r="AX174" s="11" t="s">
        <v>69</v>
      </c>
      <c r="AY174" s="188" t="s">
        <v>120</v>
      </c>
    </row>
    <row r="175" spans="2:65" s="13" customFormat="1" hidden="1">
      <c r="B175" s="202"/>
      <c r="D175" s="187" t="s">
        <v>129</v>
      </c>
      <c r="E175" s="203" t="s">
        <v>5</v>
      </c>
      <c r="F175" s="204" t="s">
        <v>147</v>
      </c>
      <c r="H175" s="205">
        <v>19.681999999999999</v>
      </c>
      <c r="I175" s="206"/>
      <c r="L175" s="202"/>
      <c r="M175" s="207"/>
      <c r="N175" s="208"/>
      <c r="O175" s="208"/>
      <c r="P175" s="208"/>
      <c r="Q175" s="208"/>
      <c r="R175" s="208"/>
      <c r="S175" s="208"/>
      <c r="T175" s="209"/>
      <c r="AT175" s="203" t="s">
        <v>129</v>
      </c>
      <c r="AU175" s="203" t="s">
        <v>79</v>
      </c>
      <c r="AV175" s="13" t="s">
        <v>127</v>
      </c>
      <c r="AW175" s="13" t="s">
        <v>33</v>
      </c>
      <c r="AX175" s="13" t="s">
        <v>77</v>
      </c>
      <c r="AY175" s="203" t="s">
        <v>120</v>
      </c>
    </row>
    <row r="176" spans="2:65" s="12" customFormat="1" hidden="1">
      <c r="B176" s="195"/>
      <c r="D176" s="187" t="s">
        <v>129</v>
      </c>
      <c r="E176" s="196" t="s">
        <v>5</v>
      </c>
      <c r="F176" s="197" t="s">
        <v>131</v>
      </c>
      <c r="H176" s="196" t="s">
        <v>5</v>
      </c>
      <c r="I176" s="198"/>
      <c r="L176" s="195"/>
      <c r="M176" s="199"/>
      <c r="N176" s="200"/>
      <c r="O176" s="200"/>
      <c r="P176" s="200"/>
      <c r="Q176" s="200"/>
      <c r="R176" s="200"/>
      <c r="S176" s="200"/>
      <c r="T176" s="201"/>
      <c r="AT176" s="196" t="s">
        <v>129</v>
      </c>
      <c r="AU176" s="196" t="s">
        <v>79</v>
      </c>
      <c r="AV176" s="12" t="s">
        <v>77</v>
      </c>
      <c r="AW176" s="12" t="s">
        <v>33</v>
      </c>
      <c r="AX176" s="12" t="s">
        <v>69</v>
      </c>
      <c r="AY176" s="196" t="s">
        <v>120</v>
      </c>
    </row>
    <row r="177" spans="2:65" s="1" customFormat="1" ht="16.5" hidden="1" customHeight="1">
      <c r="B177" s="173"/>
      <c r="C177" s="174" t="s">
        <v>250</v>
      </c>
      <c r="D177" s="174" t="s">
        <v>122</v>
      </c>
      <c r="E177" s="175" t="s">
        <v>251</v>
      </c>
      <c r="F177" s="176" t="s">
        <v>252</v>
      </c>
      <c r="G177" s="177" t="s">
        <v>253</v>
      </c>
      <c r="H177" s="178">
        <v>1</v>
      </c>
      <c r="I177" s="179"/>
      <c r="J177" s="180">
        <f>ROUND(I177*H177,2)</f>
        <v>0</v>
      </c>
      <c r="K177" s="176" t="s">
        <v>126</v>
      </c>
      <c r="L177" s="41"/>
      <c r="M177" s="181" t="s">
        <v>5</v>
      </c>
      <c r="N177" s="182" t="s">
        <v>40</v>
      </c>
      <c r="O177" s="42"/>
      <c r="P177" s="183">
        <f>O177*H177</f>
        <v>0</v>
      </c>
      <c r="Q177" s="183">
        <v>6.6E-3</v>
      </c>
      <c r="R177" s="183">
        <f>Q177*H177</f>
        <v>6.6E-3</v>
      </c>
      <c r="S177" s="183">
        <v>0</v>
      </c>
      <c r="T177" s="184">
        <f>S177*H177</f>
        <v>0</v>
      </c>
      <c r="AR177" s="24" t="s">
        <v>127</v>
      </c>
      <c r="AT177" s="24" t="s">
        <v>122</v>
      </c>
      <c r="AU177" s="24" t="s">
        <v>79</v>
      </c>
      <c r="AY177" s="24" t="s">
        <v>120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24" t="s">
        <v>77</v>
      </c>
      <c r="BK177" s="185">
        <f>ROUND(I177*H177,2)</f>
        <v>0</v>
      </c>
      <c r="BL177" s="24" t="s">
        <v>127</v>
      </c>
      <c r="BM177" s="24" t="s">
        <v>254</v>
      </c>
    </row>
    <row r="178" spans="2:65" s="11" customFormat="1" hidden="1">
      <c r="B178" s="186"/>
      <c r="D178" s="187" t="s">
        <v>129</v>
      </c>
      <c r="E178" s="188" t="s">
        <v>5</v>
      </c>
      <c r="F178" s="189" t="s">
        <v>77</v>
      </c>
      <c r="H178" s="190">
        <v>1</v>
      </c>
      <c r="I178" s="191"/>
      <c r="L178" s="186"/>
      <c r="M178" s="192"/>
      <c r="N178" s="193"/>
      <c r="O178" s="193"/>
      <c r="P178" s="193"/>
      <c r="Q178" s="193"/>
      <c r="R178" s="193"/>
      <c r="S178" s="193"/>
      <c r="T178" s="194"/>
      <c r="AT178" s="188" t="s">
        <v>129</v>
      </c>
      <c r="AU178" s="188" t="s">
        <v>79</v>
      </c>
      <c r="AV178" s="11" t="s">
        <v>79</v>
      </c>
      <c r="AW178" s="11" t="s">
        <v>33</v>
      </c>
      <c r="AX178" s="11" t="s">
        <v>77</v>
      </c>
      <c r="AY178" s="188" t="s">
        <v>120</v>
      </c>
    </row>
    <row r="179" spans="2:65" s="12" customFormat="1" hidden="1">
      <c r="B179" s="195"/>
      <c r="D179" s="187" t="s">
        <v>129</v>
      </c>
      <c r="E179" s="196" t="s">
        <v>5</v>
      </c>
      <c r="F179" s="197" t="s">
        <v>131</v>
      </c>
      <c r="H179" s="196" t="s">
        <v>5</v>
      </c>
      <c r="I179" s="198"/>
      <c r="L179" s="195"/>
      <c r="M179" s="199"/>
      <c r="N179" s="200"/>
      <c r="O179" s="200"/>
      <c r="P179" s="200"/>
      <c r="Q179" s="200"/>
      <c r="R179" s="200"/>
      <c r="S179" s="200"/>
      <c r="T179" s="201"/>
      <c r="AT179" s="196" t="s">
        <v>129</v>
      </c>
      <c r="AU179" s="196" t="s">
        <v>79</v>
      </c>
      <c r="AV179" s="12" t="s">
        <v>77</v>
      </c>
      <c r="AW179" s="12" t="s">
        <v>33</v>
      </c>
      <c r="AX179" s="12" t="s">
        <v>69</v>
      </c>
      <c r="AY179" s="196" t="s">
        <v>120</v>
      </c>
    </row>
    <row r="180" spans="2:65" s="1" customFormat="1" ht="16.5" hidden="1" customHeight="1">
      <c r="B180" s="173"/>
      <c r="C180" s="210" t="s">
        <v>255</v>
      </c>
      <c r="D180" s="210" t="s">
        <v>212</v>
      </c>
      <c r="E180" s="211" t="s">
        <v>256</v>
      </c>
      <c r="F180" s="212" t="s">
        <v>257</v>
      </c>
      <c r="G180" s="213" t="s">
        <v>253</v>
      </c>
      <c r="H180" s="214">
        <v>1</v>
      </c>
      <c r="I180" s="215"/>
      <c r="J180" s="216">
        <f>ROUND(I180*H180,2)</f>
        <v>0</v>
      </c>
      <c r="K180" s="212" t="s">
        <v>126</v>
      </c>
      <c r="L180" s="217"/>
      <c r="M180" s="218" t="s">
        <v>5</v>
      </c>
      <c r="N180" s="219" t="s">
        <v>40</v>
      </c>
      <c r="O180" s="42"/>
      <c r="P180" s="183">
        <f>O180*H180</f>
        <v>0</v>
      </c>
      <c r="Q180" s="183">
        <v>3.2000000000000001E-2</v>
      </c>
      <c r="R180" s="183">
        <f>Q180*H180</f>
        <v>3.2000000000000001E-2</v>
      </c>
      <c r="S180" s="183">
        <v>0</v>
      </c>
      <c r="T180" s="184">
        <f>S180*H180</f>
        <v>0</v>
      </c>
      <c r="AR180" s="24" t="s">
        <v>170</v>
      </c>
      <c r="AT180" s="24" t="s">
        <v>212</v>
      </c>
      <c r="AU180" s="24" t="s">
        <v>79</v>
      </c>
      <c r="AY180" s="24" t="s">
        <v>120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24" t="s">
        <v>77</v>
      </c>
      <c r="BK180" s="185">
        <f>ROUND(I180*H180,2)</f>
        <v>0</v>
      </c>
      <c r="BL180" s="24" t="s">
        <v>127</v>
      </c>
      <c r="BM180" s="24" t="s">
        <v>258</v>
      </c>
    </row>
    <row r="181" spans="2:65" s="1" customFormat="1" ht="16.5" hidden="1" customHeight="1">
      <c r="B181" s="173"/>
      <c r="C181" s="210" t="s">
        <v>259</v>
      </c>
      <c r="D181" s="210" t="s">
        <v>212</v>
      </c>
      <c r="E181" s="211" t="s">
        <v>260</v>
      </c>
      <c r="F181" s="212" t="s">
        <v>261</v>
      </c>
      <c r="G181" s="213" t="s">
        <v>253</v>
      </c>
      <c r="H181" s="214">
        <v>1</v>
      </c>
      <c r="I181" s="215"/>
      <c r="J181" s="216">
        <f>ROUND(I181*H181,2)</f>
        <v>0</v>
      </c>
      <c r="K181" s="212" t="s">
        <v>126</v>
      </c>
      <c r="L181" s="217"/>
      <c r="M181" s="218" t="s">
        <v>5</v>
      </c>
      <c r="N181" s="219" t="s">
        <v>40</v>
      </c>
      <c r="O181" s="42"/>
      <c r="P181" s="183">
        <f>O181*H181</f>
        <v>0</v>
      </c>
      <c r="Q181" s="183">
        <v>4.1000000000000002E-2</v>
      </c>
      <c r="R181" s="183">
        <f>Q181*H181</f>
        <v>4.1000000000000002E-2</v>
      </c>
      <c r="S181" s="183">
        <v>0</v>
      </c>
      <c r="T181" s="184">
        <f>S181*H181</f>
        <v>0</v>
      </c>
      <c r="AR181" s="24" t="s">
        <v>170</v>
      </c>
      <c r="AT181" s="24" t="s">
        <v>212</v>
      </c>
      <c r="AU181" s="24" t="s">
        <v>79</v>
      </c>
      <c r="AY181" s="24" t="s">
        <v>120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24" t="s">
        <v>77</v>
      </c>
      <c r="BK181" s="185">
        <f>ROUND(I181*H181,2)</f>
        <v>0</v>
      </c>
      <c r="BL181" s="24" t="s">
        <v>127</v>
      </c>
      <c r="BM181" s="24" t="s">
        <v>262</v>
      </c>
    </row>
    <row r="182" spans="2:65" s="1" customFormat="1" ht="16.5" hidden="1" customHeight="1">
      <c r="B182" s="173"/>
      <c r="C182" s="210" t="s">
        <v>263</v>
      </c>
      <c r="D182" s="210" t="s">
        <v>212</v>
      </c>
      <c r="E182" s="211" t="s">
        <v>264</v>
      </c>
      <c r="F182" s="212" t="s">
        <v>265</v>
      </c>
      <c r="G182" s="213" t="s">
        <v>253</v>
      </c>
      <c r="H182" s="214">
        <v>1</v>
      </c>
      <c r="I182" s="215"/>
      <c r="J182" s="216">
        <f>ROUND(I182*H182,2)</f>
        <v>0</v>
      </c>
      <c r="K182" s="212" t="s">
        <v>126</v>
      </c>
      <c r="L182" s="217"/>
      <c r="M182" s="218" t="s">
        <v>5</v>
      </c>
      <c r="N182" s="219" t="s">
        <v>40</v>
      </c>
      <c r="O182" s="42"/>
      <c r="P182" s="183">
        <f>O182*H182</f>
        <v>0</v>
      </c>
      <c r="Q182" s="183">
        <v>5.2999999999999999E-2</v>
      </c>
      <c r="R182" s="183">
        <f>Q182*H182</f>
        <v>5.2999999999999999E-2</v>
      </c>
      <c r="S182" s="183">
        <v>0</v>
      </c>
      <c r="T182" s="184">
        <f>S182*H182</f>
        <v>0</v>
      </c>
      <c r="AR182" s="24" t="s">
        <v>170</v>
      </c>
      <c r="AT182" s="24" t="s">
        <v>212</v>
      </c>
      <c r="AU182" s="24" t="s">
        <v>79</v>
      </c>
      <c r="AY182" s="24" t="s">
        <v>120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24" t="s">
        <v>77</v>
      </c>
      <c r="BK182" s="185">
        <f>ROUND(I182*H182,2)</f>
        <v>0</v>
      </c>
      <c r="BL182" s="24" t="s">
        <v>127</v>
      </c>
      <c r="BM182" s="24" t="s">
        <v>266</v>
      </c>
    </row>
    <row r="183" spans="2:65" s="1" customFormat="1" ht="16.5" hidden="1" customHeight="1">
      <c r="B183" s="173"/>
      <c r="C183" s="174" t="s">
        <v>267</v>
      </c>
      <c r="D183" s="174" t="s">
        <v>122</v>
      </c>
      <c r="E183" s="175" t="s">
        <v>268</v>
      </c>
      <c r="F183" s="176" t="s">
        <v>269</v>
      </c>
      <c r="G183" s="177" t="s">
        <v>253</v>
      </c>
      <c r="H183" s="178">
        <v>3</v>
      </c>
      <c r="I183" s="179"/>
      <c r="J183" s="180">
        <f>ROUND(I183*H183,2)</f>
        <v>0</v>
      </c>
      <c r="K183" s="176" t="s">
        <v>126</v>
      </c>
      <c r="L183" s="41"/>
      <c r="M183" s="181" t="s">
        <v>5</v>
      </c>
      <c r="N183" s="182" t="s">
        <v>40</v>
      </c>
      <c r="O183" s="42"/>
      <c r="P183" s="183">
        <f>O183*H183</f>
        <v>0</v>
      </c>
      <c r="Q183" s="183">
        <v>6.6E-3</v>
      </c>
      <c r="R183" s="183">
        <f>Q183*H183</f>
        <v>1.9799999999999998E-2</v>
      </c>
      <c r="S183" s="183">
        <v>0</v>
      </c>
      <c r="T183" s="184">
        <f>S183*H183</f>
        <v>0</v>
      </c>
      <c r="AR183" s="24" t="s">
        <v>127</v>
      </c>
      <c r="AT183" s="24" t="s">
        <v>122</v>
      </c>
      <c r="AU183" s="24" t="s">
        <v>79</v>
      </c>
      <c r="AY183" s="24" t="s">
        <v>120</v>
      </c>
      <c r="BE183" s="185">
        <f>IF(N183="základní",J183,0)</f>
        <v>0</v>
      </c>
      <c r="BF183" s="185">
        <f>IF(N183="snížená",J183,0)</f>
        <v>0</v>
      </c>
      <c r="BG183" s="185">
        <f>IF(N183="zákl. přenesená",J183,0)</f>
        <v>0</v>
      </c>
      <c r="BH183" s="185">
        <f>IF(N183="sníž. přenesená",J183,0)</f>
        <v>0</v>
      </c>
      <c r="BI183" s="185">
        <f>IF(N183="nulová",J183,0)</f>
        <v>0</v>
      </c>
      <c r="BJ183" s="24" t="s">
        <v>77</v>
      </c>
      <c r="BK183" s="185">
        <f>ROUND(I183*H183,2)</f>
        <v>0</v>
      </c>
      <c r="BL183" s="24" t="s">
        <v>127</v>
      </c>
      <c r="BM183" s="24" t="s">
        <v>270</v>
      </c>
    </row>
    <row r="184" spans="2:65" s="11" customFormat="1" hidden="1">
      <c r="B184" s="186"/>
      <c r="D184" s="187" t="s">
        <v>129</v>
      </c>
      <c r="E184" s="188" t="s">
        <v>5</v>
      </c>
      <c r="F184" s="189" t="s">
        <v>136</v>
      </c>
      <c r="H184" s="190">
        <v>3</v>
      </c>
      <c r="I184" s="191"/>
      <c r="L184" s="186"/>
      <c r="M184" s="192"/>
      <c r="N184" s="193"/>
      <c r="O184" s="193"/>
      <c r="P184" s="193"/>
      <c r="Q184" s="193"/>
      <c r="R184" s="193"/>
      <c r="S184" s="193"/>
      <c r="T184" s="194"/>
      <c r="AT184" s="188" t="s">
        <v>129</v>
      </c>
      <c r="AU184" s="188" t="s">
        <v>79</v>
      </c>
      <c r="AV184" s="11" t="s">
        <v>79</v>
      </c>
      <c r="AW184" s="11" t="s">
        <v>33</v>
      </c>
      <c r="AX184" s="11" t="s">
        <v>77</v>
      </c>
      <c r="AY184" s="188" t="s">
        <v>120</v>
      </c>
    </row>
    <row r="185" spans="2:65" s="12" customFormat="1" hidden="1">
      <c r="B185" s="195"/>
      <c r="D185" s="187" t="s">
        <v>129</v>
      </c>
      <c r="E185" s="196" t="s">
        <v>5</v>
      </c>
      <c r="F185" s="197" t="s">
        <v>131</v>
      </c>
      <c r="H185" s="196" t="s">
        <v>5</v>
      </c>
      <c r="I185" s="198"/>
      <c r="L185" s="195"/>
      <c r="M185" s="199"/>
      <c r="N185" s="200"/>
      <c r="O185" s="200"/>
      <c r="P185" s="200"/>
      <c r="Q185" s="200"/>
      <c r="R185" s="200"/>
      <c r="S185" s="200"/>
      <c r="T185" s="201"/>
      <c r="AT185" s="196" t="s">
        <v>129</v>
      </c>
      <c r="AU185" s="196" t="s">
        <v>79</v>
      </c>
      <c r="AV185" s="12" t="s">
        <v>77</v>
      </c>
      <c r="AW185" s="12" t="s">
        <v>33</v>
      </c>
      <c r="AX185" s="12" t="s">
        <v>69</v>
      </c>
      <c r="AY185" s="196" t="s">
        <v>120</v>
      </c>
    </row>
    <row r="186" spans="2:65" s="1" customFormat="1" ht="16.5" hidden="1" customHeight="1">
      <c r="B186" s="173"/>
      <c r="C186" s="210" t="s">
        <v>271</v>
      </c>
      <c r="D186" s="210" t="s">
        <v>212</v>
      </c>
      <c r="E186" s="211" t="s">
        <v>272</v>
      </c>
      <c r="F186" s="212" t="s">
        <v>273</v>
      </c>
      <c r="G186" s="213" t="s">
        <v>253</v>
      </c>
      <c r="H186" s="214">
        <v>3</v>
      </c>
      <c r="I186" s="215"/>
      <c r="J186" s="216">
        <f>ROUND(I186*H186,2)</f>
        <v>0</v>
      </c>
      <c r="K186" s="212" t="s">
        <v>5</v>
      </c>
      <c r="L186" s="217"/>
      <c r="M186" s="218" t="s">
        <v>5</v>
      </c>
      <c r="N186" s="219" t="s">
        <v>40</v>
      </c>
      <c r="O186" s="42"/>
      <c r="P186" s="183">
        <f>O186*H186</f>
        <v>0</v>
      </c>
      <c r="Q186" s="183">
        <v>6.4000000000000001E-2</v>
      </c>
      <c r="R186" s="183">
        <f>Q186*H186</f>
        <v>0.192</v>
      </c>
      <c r="S186" s="183">
        <v>0</v>
      </c>
      <c r="T186" s="184">
        <f>S186*H186</f>
        <v>0</v>
      </c>
      <c r="AR186" s="24" t="s">
        <v>170</v>
      </c>
      <c r="AT186" s="24" t="s">
        <v>212</v>
      </c>
      <c r="AU186" s="24" t="s">
        <v>79</v>
      </c>
      <c r="AY186" s="24" t="s">
        <v>120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24" t="s">
        <v>77</v>
      </c>
      <c r="BK186" s="185">
        <f>ROUND(I186*H186,2)</f>
        <v>0</v>
      </c>
      <c r="BL186" s="24" t="s">
        <v>127</v>
      </c>
      <c r="BM186" s="24" t="s">
        <v>274</v>
      </c>
    </row>
    <row r="187" spans="2:65" s="10" customFormat="1" ht="29.85" hidden="1" customHeight="1">
      <c r="B187" s="160"/>
      <c r="D187" s="161" t="s">
        <v>68</v>
      </c>
      <c r="E187" s="171" t="s">
        <v>170</v>
      </c>
      <c r="F187" s="171" t="s">
        <v>275</v>
      </c>
      <c r="I187" s="163"/>
      <c r="J187" s="172">
        <f>BK187</f>
        <v>0</v>
      </c>
      <c r="L187" s="160"/>
      <c r="M187" s="165"/>
      <c r="N187" s="166"/>
      <c r="O187" s="166"/>
      <c r="P187" s="167">
        <f>SUM(P188:P231)</f>
        <v>0</v>
      </c>
      <c r="Q187" s="166"/>
      <c r="R187" s="167">
        <f>SUM(R188:R231)</f>
        <v>35.400426699999997</v>
      </c>
      <c r="S187" s="166"/>
      <c r="T187" s="168">
        <f>SUM(T188:T231)</f>
        <v>0</v>
      </c>
      <c r="AR187" s="161" t="s">
        <v>77</v>
      </c>
      <c r="AT187" s="169" t="s">
        <v>68</v>
      </c>
      <c r="AU187" s="169" t="s">
        <v>77</v>
      </c>
      <c r="AY187" s="161" t="s">
        <v>120</v>
      </c>
      <c r="BK187" s="170">
        <f>SUM(BK188:BK231)</f>
        <v>0</v>
      </c>
    </row>
    <row r="188" spans="2:65" s="1" customFormat="1" ht="25.5" hidden="1" customHeight="1">
      <c r="B188" s="173"/>
      <c r="C188" s="174" t="s">
        <v>276</v>
      </c>
      <c r="D188" s="174" t="s">
        <v>122</v>
      </c>
      <c r="E188" s="175" t="s">
        <v>277</v>
      </c>
      <c r="F188" s="176" t="s">
        <v>278</v>
      </c>
      <c r="G188" s="177" t="s">
        <v>239</v>
      </c>
      <c r="H188" s="178">
        <v>52</v>
      </c>
      <c r="I188" s="179"/>
      <c r="J188" s="180">
        <f>ROUND(I188*H188,2)</f>
        <v>0</v>
      </c>
      <c r="K188" s="176" t="s">
        <v>126</v>
      </c>
      <c r="L188" s="41"/>
      <c r="M188" s="181" t="s">
        <v>5</v>
      </c>
      <c r="N188" s="182" t="s">
        <v>40</v>
      </c>
      <c r="O188" s="42"/>
      <c r="P188" s="183">
        <f>O188*H188</f>
        <v>0</v>
      </c>
      <c r="Q188" s="183">
        <v>1.0000000000000001E-5</v>
      </c>
      <c r="R188" s="183">
        <f>Q188*H188</f>
        <v>5.2000000000000006E-4</v>
      </c>
      <c r="S188" s="183">
        <v>0</v>
      </c>
      <c r="T188" s="184">
        <f>S188*H188</f>
        <v>0</v>
      </c>
      <c r="AR188" s="24" t="s">
        <v>127</v>
      </c>
      <c r="AT188" s="24" t="s">
        <v>122</v>
      </c>
      <c r="AU188" s="24" t="s">
        <v>79</v>
      </c>
      <c r="AY188" s="24" t="s">
        <v>120</v>
      </c>
      <c r="BE188" s="185">
        <f>IF(N188="základní",J188,0)</f>
        <v>0</v>
      </c>
      <c r="BF188" s="185">
        <f>IF(N188="snížená",J188,0)</f>
        <v>0</v>
      </c>
      <c r="BG188" s="185">
        <f>IF(N188="zákl. přenesená",J188,0)</f>
        <v>0</v>
      </c>
      <c r="BH188" s="185">
        <f>IF(N188="sníž. přenesená",J188,0)</f>
        <v>0</v>
      </c>
      <c r="BI188" s="185">
        <f>IF(N188="nulová",J188,0)</f>
        <v>0</v>
      </c>
      <c r="BJ188" s="24" t="s">
        <v>77</v>
      </c>
      <c r="BK188" s="185">
        <f>ROUND(I188*H188,2)</f>
        <v>0</v>
      </c>
      <c r="BL188" s="24" t="s">
        <v>127</v>
      </c>
      <c r="BM188" s="24" t="s">
        <v>279</v>
      </c>
    </row>
    <row r="189" spans="2:65" s="11" customFormat="1" hidden="1">
      <c r="B189" s="186"/>
      <c r="D189" s="187" t="s">
        <v>129</v>
      </c>
      <c r="E189" s="188" t="s">
        <v>5</v>
      </c>
      <c r="F189" s="189" t="s">
        <v>280</v>
      </c>
      <c r="H189" s="190">
        <v>52</v>
      </c>
      <c r="I189" s="191"/>
      <c r="L189" s="186"/>
      <c r="M189" s="192"/>
      <c r="N189" s="193"/>
      <c r="O189" s="193"/>
      <c r="P189" s="193"/>
      <c r="Q189" s="193"/>
      <c r="R189" s="193"/>
      <c r="S189" s="193"/>
      <c r="T189" s="194"/>
      <c r="AT189" s="188" t="s">
        <v>129</v>
      </c>
      <c r="AU189" s="188" t="s">
        <v>79</v>
      </c>
      <c r="AV189" s="11" t="s">
        <v>79</v>
      </c>
      <c r="AW189" s="11" t="s">
        <v>33</v>
      </c>
      <c r="AX189" s="11" t="s">
        <v>77</v>
      </c>
      <c r="AY189" s="188" t="s">
        <v>120</v>
      </c>
    </row>
    <row r="190" spans="2:65" s="12" customFormat="1" hidden="1">
      <c r="B190" s="195"/>
      <c r="D190" s="187" t="s">
        <v>129</v>
      </c>
      <c r="E190" s="196" t="s">
        <v>5</v>
      </c>
      <c r="F190" s="197" t="s">
        <v>131</v>
      </c>
      <c r="H190" s="196" t="s">
        <v>5</v>
      </c>
      <c r="I190" s="198"/>
      <c r="L190" s="195"/>
      <c r="M190" s="199"/>
      <c r="N190" s="200"/>
      <c r="O190" s="200"/>
      <c r="P190" s="200"/>
      <c r="Q190" s="200"/>
      <c r="R190" s="200"/>
      <c r="S190" s="200"/>
      <c r="T190" s="201"/>
      <c r="AT190" s="196" t="s">
        <v>129</v>
      </c>
      <c r="AU190" s="196" t="s">
        <v>79</v>
      </c>
      <c r="AV190" s="12" t="s">
        <v>77</v>
      </c>
      <c r="AW190" s="12" t="s">
        <v>33</v>
      </c>
      <c r="AX190" s="12" t="s">
        <v>69</v>
      </c>
      <c r="AY190" s="196" t="s">
        <v>120</v>
      </c>
    </row>
    <row r="191" spans="2:65" s="1" customFormat="1" ht="16.5" hidden="1" customHeight="1">
      <c r="B191" s="173"/>
      <c r="C191" s="210" t="s">
        <v>281</v>
      </c>
      <c r="D191" s="210" t="s">
        <v>212</v>
      </c>
      <c r="E191" s="211" t="s">
        <v>282</v>
      </c>
      <c r="F191" s="212" t="s">
        <v>283</v>
      </c>
      <c r="G191" s="213" t="s">
        <v>253</v>
      </c>
      <c r="H191" s="214">
        <v>8.9269999999999996</v>
      </c>
      <c r="I191" s="215"/>
      <c r="J191" s="216">
        <f>ROUND(I191*H191,2)</f>
        <v>0</v>
      </c>
      <c r="K191" s="212" t="s">
        <v>5</v>
      </c>
      <c r="L191" s="217"/>
      <c r="M191" s="218" t="s">
        <v>5</v>
      </c>
      <c r="N191" s="219" t="s">
        <v>40</v>
      </c>
      <c r="O191" s="42"/>
      <c r="P191" s="183">
        <f>O191*H191</f>
        <v>0</v>
      </c>
      <c r="Q191" s="183">
        <v>1.5100000000000001E-2</v>
      </c>
      <c r="R191" s="183">
        <f>Q191*H191</f>
        <v>0.13479769999999999</v>
      </c>
      <c r="S191" s="183">
        <v>0</v>
      </c>
      <c r="T191" s="184">
        <f>S191*H191</f>
        <v>0</v>
      </c>
      <c r="AR191" s="24" t="s">
        <v>170</v>
      </c>
      <c r="AT191" s="24" t="s">
        <v>212</v>
      </c>
      <c r="AU191" s="24" t="s">
        <v>79</v>
      </c>
      <c r="AY191" s="24" t="s">
        <v>120</v>
      </c>
      <c r="BE191" s="185">
        <f>IF(N191="základní",J191,0)</f>
        <v>0</v>
      </c>
      <c r="BF191" s="185">
        <f>IF(N191="snížená",J191,0)</f>
        <v>0</v>
      </c>
      <c r="BG191" s="185">
        <f>IF(N191="zákl. přenesená",J191,0)</f>
        <v>0</v>
      </c>
      <c r="BH191" s="185">
        <f>IF(N191="sníž. přenesená",J191,0)</f>
        <v>0</v>
      </c>
      <c r="BI191" s="185">
        <f>IF(N191="nulová",J191,0)</f>
        <v>0</v>
      </c>
      <c r="BJ191" s="24" t="s">
        <v>77</v>
      </c>
      <c r="BK191" s="185">
        <f>ROUND(I191*H191,2)</f>
        <v>0</v>
      </c>
      <c r="BL191" s="24" t="s">
        <v>127</v>
      </c>
      <c r="BM191" s="24" t="s">
        <v>284</v>
      </c>
    </row>
    <row r="192" spans="2:65" s="11" customFormat="1" hidden="1">
      <c r="B192" s="186"/>
      <c r="D192" s="187" t="s">
        <v>129</v>
      </c>
      <c r="E192" s="188" t="s">
        <v>5</v>
      </c>
      <c r="F192" s="189" t="s">
        <v>285</v>
      </c>
      <c r="H192" s="190">
        <v>8.9269999999999996</v>
      </c>
      <c r="I192" s="191"/>
      <c r="L192" s="186"/>
      <c r="M192" s="192"/>
      <c r="N192" s="193"/>
      <c r="O192" s="193"/>
      <c r="P192" s="193"/>
      <c r="Q192" s="193"/>
      <c r="R192" s="193"/>
      <c r="S192" s="193"/>
      <c r="T192" s="194"/>
      <c r="AT192" s="188" t="s">
        <v>129</v>
      </c>
      <c r="AU192" s="188" t="s">
        <v>79</v>
      </c>
      <c r="AV192" s="11" t="s">
        <v>79</v>
      </c>
      <c r="AW192" s="11" t="s">
        <v>33</v>
      </c>
      <c r="AX192" s="11" t="s">
        <v>77</v>
      </c>
      <c r="AY192" s="188" t="s">
        <v>120</v>
      </c>
    </row>
    <row r="193" spans="2:65" s="1" customFormat="1" ht="25.5" hidden="1" customHeight="1">
      <c r="B193" s="173"/>
      <c r="C193" s="174" t="s">
        <v>286</v>
      </c>
      <c r="D193" s="174" t="s">
        <v>122</v>
      </c>
      <c r="E193" s="175" t="s">
        <v>287</v>
      </c>
      <c r="F193" s="176" t="s">
        <v>288</v>
      </c>
      <c r="G193" s="177" t="s">
        <v>239</v>
      </c>
      <c r="H193" s="178">
        <v>107.4</v>
      </c>
      <c r="I193" s="179"/>
      <c r="J193" s="180">
        <f>ROUND(I193*H193,2)</f>
        <v>0</v>
      </c>
      <c r="K193" s="176" t="s">
        <v>126</v>
      </c>
      <c r="L193" s="41"/>
      <c r="M193" s="181" t="s">
        <v>5</v>
      </c>
      <c r="N193" s="182" t="s">
        <v>40</v>
      </c>
      <c r="O193" s="42"/>
      <c r="P193" s="183">
        <f>O193*H193</f>
        <v>0</v>
      </c>
      <c r="Q193" s="183">
        <v>4.0000000000000003E-5</v>
      </c>
      <c r="R193" s="183">
        <f>Q193*H193</f>
        <v>4.2960000000000003E-3</v>
      </c>
      <c r="S193" s="183">
        <v>0</v>
      </c>
      <c r="T193" s="184">
        <f>S193*H193</f>
        <v>0</v>
      </c>
      <c r="AR193" s="24" t="s">
        <v>127</v>
      </c>
      <c r="AT193" s="24" t="s">
        <v>122</v>
      </c>
      <c r="AU193" s="24" t="s">
        <v>79</v>
      </c>
      <c r="AY193" s="24" t="s">
        <v>120</v>
      </c>
      <c r="BE193" s="185">
        <f>IF(N193="základní",J193,0)</f>
        <v>0</v>
      </c>
      <c r="BF193" s="185">
        <f>IF(N193="snížená",J193,0)</f>
        <v>0</v>
      </c>
      <c r="BG193" s="185">
        <f>IF(N193="zákl. přenesená",J193,0)</f>
        <v>0</v>
      </c>
      <c r="BH193" s="185">
        <f>IF(N193="sníž. přenesená",J193,0)</f>
        <v>0</v>
      </c>
      <c r="BI193" s="185">
        <f>IF(N193="nulová",J193,0)</f>
        <v>0</v>
      </c>
      <c r="BJ193" s="24" t="s">
        <v>77</v>
      </c>
      <c r="BK193" s="185">
        <f>ROUND(I193*H193,2)</f>
        <v>0</v>
      </c>
      <c r="BL193" s="24" t="s">
        <v>127</v>
      </c>
      <c r="BM193" s="24" t="s">
        <v>289</v>
      </c>
    </row>
    <row r="194" spans="2:65" s="11" customFormat="1" hidden="1">
      <c r="B194" s="186"/>
      <c r="D194" s="187" t="s">
        <v>129</v>
      </c>
      <c r="E194" s="188" t="s">
        <v>5</v>
      </c>
      <c r="F194" s="189" t="s">
        <v>290</v>
      </c>
      <c r="H194" s="190">
        <v>107.4</v>
      </c>
      <c r="I194" s="191"/>
      <c r="L194" s="186"/>
      <c r="M194" s="192"/>
      <c r="N194" s="193"/>
      <c r="O194" s="193"/>
      <c r="P194" s="193"/>
      <c r="Q194" s="193"/>
      <c r="R194" s="193"/>
      <c r="S194" s="193"/>
      <c r="T194" s="194"/>
      <c r="AT194" s="188" t="s">
        <v>129</v>
      </c>
      <c r="AU194" s="188" t="s">
        <v>79</v>
      </c>
      <c r="AV194" s="11" t="s">
        <v>79</v>
      </c>
      <c r="AW194" s="11" t="s">
        <v>33</v>
      </c>
      <c r="AX194" s="11" t="s">
        <v>77</v>
      </c>
      <c r="AY194" s="188" t="s">
        <v>120</v>
      </c>
    </row>
    <row r="195" spans="2:65" s="12" customFormat="1" hidden="1">
      <c r="B195" s="195"/>
      <c r="D195" s="187" t="s">
        <v>129</v>
      </c>
      <c r="E195" s="196" t="s">
        <v>5</v>
      </c>
      <c r="F195" s="197" t="s">
        <v>131</v>
      </c>
      <c r="H195" s="196" t="s">
        <v>5</v>
      </c>
      <c r="I195" s="198"/>
      <c r="L195" s="195"/>
      <c r="M195" s="199"/>
      <c r="N195" s="200"/>
      <c r="O195" s="200"/>
      <c r="P195" s="200"/>
      <c r="Q195" s="200"/>
      <c r="R195" s="200"/>
      <c r="S195" s="200"/>
      <c r="T195" s="201"/>
      <c r="AT195" s="196" t="s">
        <v>129</v>
      </c>
      <c r="AU195" s="196" t="s">
        <v>79</v>
      </c>
      <c r="AV195" s="12" t="s">
        <v>77</v>
      </c>
      <c r="AW195" s="12" t="s">
        <v>33</v>
      </c>
      <c r="AX195" s="12" t="s">
        <v>69</v>
      </c>
      <c r="AY195" s="196" t="s">
        <v>120</v>
      </c>
    </row>
    <row r="196" spans="2:65" s="1" customFormat="1" ht="16.5" hidden="1" customHeight="1">
      <c r="B196" s="173"/>
      <c r="C196" s="210" t="s">
        <v>291</v>
      </c>
      <c r="D196" s="210" t="s">
        <v>212</v>
      </c>
      <c r="E196" s="211" t="s">
        <v>292</v>
      </c>
      <c r="F196" s="212" t="s">
        <v>293</v>
      </c>
      <c r="G196" s="213" t="s">
        <v>253</v>
      </c>
      <c r="H196" s="214">
        <v>18.437000000000001</v>
      </c>
      <c r="I196" s="215"/>
      <c r="J196" s="216">
        <f>ROUND(I196*H196,2)</f>
        <v>0</v>
      </c>
      <c r="K196" s="212" t="s">
        <v>5</v>
      </c>
      <c r="L196" s="217"/>
      <c r="M196" s="218" t="s">
        <v>5</v>
      </c>
      <c r="N196" s="219" t="s">
        <v>40</v>
      </c>
      <c r="O196" s="42"/>
      <c r="P196" s="183">
        <f>O196*H196</f>
        <v>0</v>
      </c>
      <c r="Q196" s="183">
        <v>4.9000000000000002E-2</v>
      </c>
      <c r="R196" s="183">
        <f>Q196*H196</f>
        <v>0.90341300000000013</v>
      </c>
      <c r="S196" s="183">
        <v>0</v>
      </c>
      <c r="T196" s="184">
        <f>S196*H196</f>
        <v>0</v>
      </c>
      <c r="AR196" s="24" t="s">
        <v>170</v>
      </c>
      <c r="AT196" s="24" t="s">
        <v>212</v>
      </c>
      <c r="AU196" s="24" t="s">
        <v>79</v>
      </c>
      <c r="AY196" s="24" t="s">
        <v>120</v>
      </c>
      <c r="BE196" s="185">
        <f>IF(N196="základní",J196,0)</f>
        <v>0</v>
      </c>
      <c r="BF196" s="185">
        <f>IF(N196="snížená",J196,0)</f>
        <v>0</v>
      </c>
      <c r="BG196" s="185">
        <f>IF(N196="zákl. přenesená",J196,0)</f>
        <v>0</v>
      </c>
      <c r="BH196" s="185">
        <f>IF(N196="sníž. přenesená",J196,0)</f>
        <v>0</v>
      </c>
      <c r="BI196" s="185">
        <f>IF(N196="nulová",J196,0)</f>
        <v>0</v>
      </c>
      <c r="BJ196" s="24" t="s">
        <v>77</v>
      </c>
      <c r="BK196" s="185">
        <f>ROUND(I196*H196,2)</f>
        <v>0</v>
      </c>
      <c r="BL196" s="24" t="s">
        <v>127</v>
      </c>
      <c r="BM196" s="24" t="s">
        <v>294</v>
      </c>
    </row>
    <row r="197" spans="2:65" s="11" customFormat="1" hidden="1">
      <c r="B197" s="186"/>
      <c r="D197" s="187" t="s">
        <v>129</v>
      </c>
      <c r="E197" s="188" t="s">
        <v>5</v>
      </c>
      <c r="F197" s="189" t="s">
        <v>295</v>
      </c>
      <c r="H197" s="190">
        <v>18.437000000000001</v>
      </c>
      <c r="I197" s="191"/>
      <c r="L197" s="186"/>
      <c r="M197" s="192"/>
      <c r="N197" s="193"/>
      <c r="O197" s="193"/>
      <c r="P197" s="193"/>
      <c r="Q197" s="193"/>
      <c r="R197" s="193"/>
      <c r="S197" s="193"/>
      <c r="T197" s="194"/>
      <c r="AT197" s="188" t="s">
        <v>129</v>
      </c>
      <c r="AU197" s="188" t="s">
        <v>79</v>
      </c>
      <c r="AV197" s="11" t="s">
        <v>79</v>
      </c>
      <c r="AW197" s="11" t="s">
        <v>33</v>
      </c>
      <c r="AX197" s="11" t="s">
        <v>77</v>
      </c>
      <c r="AY197" s="188" t="s">
        <v>120</v>
      </c>
    </row>
    <row r="198" spans="2:65" s="1" customFormat="1" ht="16.5" hidden="1" customHeight="1">
      <c r="B198" s="173"/>
      <c r="C198" s="174" t="s">
        <v>296</v>
      </c>
      <c r="D198" s="174" t="s">
        <v>122</v>
      </c>
      <c r="E198" s="175" t="s">
        <v>297</v>
      </c>
      <c r="F198" s="176" t="s">
        <v>298</v>
      </c>
      <c r="G198" s="177" t="s">
        <v>253</v>
      </c>
      <c r="H198" s="178">
        <v>9</v>
      </c>
      <c r="I198" s="179"/>
      <c r="J198" s="180">
        <f>ROUND(I198*H198,2)</f>
        <v>0</v>
      </c>
      <c r="K198" s="176" t="s">
        <v>126</v>
      </c>
      <c r="L198" s="41"/>
      <c r="M198" s="181" t="s">
        <v>5</v>
      </c>
      <c r="N198" s="182" t="s">
        <v>40</v>
      </c>
      <c r="O198" s="42"/>
      <c r="P198" s="183">
        <f>O198*H198</f>
        <v>0</v>
      </c>
      <c r="Q198" s="183">
        <v>1.2E-4</v>
      </c>
      <c r="R198" s="183">
        <f>Q198*H198</f>
        <v>1.08E-3</v>
      </c>
      <c r="S198" s="183">
        <v>0</v>
      </c>
      <c r="T198" s="184">
        <f>S198*H198</f>
        <v>0</v>
      </c>
      <c r="AR198" s="24" t="s">
        <v>127</v>
      </c>
      <c r="AT198" s="24" t="s">
        <v>122</v>
      </c>
      <c r="AU198" s="24" t="s">
        <v>79</v>
      </c>
      <c r="AY198" s="24" t="s">
        <v>120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24" t="s">
        <v>77</v>
      </c>
      <c r="BK198" s="185">
        <f>ROUND(I198*H198,2)</f>
        <v>0</v>
      </c>
      <c r="BL198" s="24" t="s">
        <v>127</v>
      </c>
      <c r="BM198" s="24" t="s">
        <v>299</v>
      </c>
    </row>
    <row r="199" spans="2:65" s="1" customFormat="1" ht="16.5" hidden="1" customHeight="1">
      <c r="B199" s="173"/>
      <c r="C199" s="210" t="s">
        <v>300</v>
      </c>
      <c r="D199" s="210" t="s">
        <v>212</v>
      </c>
      <c r="E199" s="211" t="s">
        <v>301</v>
      </c>
      <c r="F199" s="212" t="s">
        <v>302</v>
      </c>
      <c r="G199" s="213" t="s">
        <v>253</v>
      </c>
      <c r="H199" s="214">
        <v>9</v>
      </c>
      <c r="I199" s="215"/>
      <c r="J199" s="216">
        <f>ROUND(I199*H199,2)</f>
        <v>0</v>
      </c>
      <c r="K199" s="212" t="s">
        <v>5</v>
      </c>
      <c r="L199" s="217"/>
      <c r="M199" s="218" t="s">
        <v>5</v>
      </c>
      <c r="N199" s="219" t="s">
        <v>40</v>
      </c>
      <c r="O199" s="42"/>
      <c r="P199" s="183">
        <f>O199*H199</f>
        <v>0</v>
      </c>
      <c r="Q199" s="183">
        <v>6.4000000000000003E-3</v>
      </c>
      <c r="R199" s="183">
        <f>Q199*H199</f>
        <v>5.7600000000000005E-2</v>
      </c>
      <c r="S199" s="183">
        <v>0</v>
      </c>
      <c r="T199" s="184">
        <f>S199*H199</f>
        <v>0</v>
      </c>
      <c r="AR199" s="24" t="s">
        <v>170</v>
      </c>
      <c r="AT199" s="24" t="s">
        <v>212</v>
      </c>
      <c r="AU199" s="24" t="s">
        <v>79</v>
      </c>
      <c r="AY199" s="24" t="s">
        <v>120</v>
      </c>
      <c r="BE199" s="185">
        <f>IF(N199="základní",J199,0)</f>
        <v>0</v>
      </c>
      <c r="BF199" s="185">
        <f>IF(N199="snížená",J199,0)</f>
        <v>0</v>
      </c>
      <c r="BG199" s="185">
        <f>IF(N199="zákl. přenesená",J199,0)</f>
        <v>0</v>
      </c>
      <c r="BH199" s="185">
        <f>IF(N199="sníž. přenesená",J199,0)</f>
        <v>0</v>
      </c>
      <c r="BI199" s="185">
        <f>IF(N199="nulová",J199,0)</f>
        <v>0</v>
      </c>
      <c r="BJ199" s="24" t="s">
        <v>77</v>
      </c>
      <c r="BK199" s="185">
        <f>ROUND(I199*H199,2)</f>
        <v>0</v>
      </c>
      <c r="BL199" s="24" t="s">
        <v>127</v>
      </c>
      <c r="BM199" s="24" t="s">
        <v>303</v>
      </c>
    </row>
    <row r="200" spans="2:65" s="1" customFormat="1" ht="16.5" hidden="1" customHeight="1">
      <c r="B200" s="173"/>
      <c r="C200" s="174" t="s">
        <v>304</v>
      </c>
      <c r="D200" s="174" t="s">
        <v>122</v>
      </c>
      <c r="E200" s="175" t="s">
        <v>305</v>
      </c>
      <c r="F200" s="176" t="s">
        <v>306</v>
      </c>
      <c r="G200" s="177" t="s">
        <v>253</v>
      </c>
      <c r="H200" s="178">
        <v>1</v>
      </c>
      <c r="I200" s="179"/>
      <c r="J200" s="180">
        <f>ROUND(I200*H200,2)</f>
        <v>0</v>
      </c>
      <c r="K200" s="176" t="s">
        <v>126</v>
      </c>
      <c r="L200" s="41"/>
      <c r="M200" s="181" t="s">
        <v>5</v>
      </c>
      <c r="N200" s="182" t="s">
        <v>40</v>
      </c>
      <c r="O200" s="42"/>
      <c r="P200" s="183">
        <f>O200*H200</f>
        <v>0</v>
      </c>
      <c r="Q200" s="183">
        <v>1.1E-4</v>
      </c>
      <c r="R200" s="183">
        <f>Q200*H200</f>
        <v>1.1E-4</v>
      </c>
      <c r="S200" s="183">
        <v>0</v>
      </c>
      <c r="T200" s="184">
        <f>S200*H200</f>
        <v>0</v>
      </c>
      <c r="AR200" s="24" t="s">
        <v>127</v>
      </c>
      <c r="AT200" s="24" t="s">
        <v>122</v>
      </c>
      <c r="AU200" s="24" t="s">
        <v>79</v>
      </c>
      <c r="AY200" s="24" t="s">
        <v>120</v>
      </c>
      <c r="BE200" s="185">
        <f>IF(N200="základní",J200,0)</f>
        <v>0</v>
      </c>
      <c r="BF200" s="185">
        <f>IF(N200="snížená",J200,0)</f>
        <v>0</v>
      </c>
      <c r="BG200" s="185">
        <f>IF(N200="zákl. přenesená",J200,0)</f>
        <v>0</v>
      </c>
      <c r="BH200" s="185">
        <f>IF(N200="sníž. přenesená",J200,0)</f>
        <v>0</v>
      </c>
      <c r="BI200" s="185">
        <f>IF(N200="nulová",J200,0)</f>
        <v>0</v>
      </c>
      <c r="BJ200" s="24" t="s">
        <v>77</v>
      </c>
      <c r="BK200" s="185">
        <f>ROUND(I200*H200,2)</f>
        <v>0</v>
      </c>
      <c r="BL200" s="24" t="s">
        <v>127</v>
      </c>
      <c r="BM200" s="24" t="s">
        <v>307</v>
      </c>
    </row>
    <row r="201" spans="2:65" s="11" customFormat="1" hidden="1">
      <c r="B201" s="186"/>
      <c r="D201" s="187" t="s">
        <v>129</v>
      </c>
      <c r="E201" s="188" t="s">
        <v>5</v>
      </c>
      <c r="F201" s="189" t="s">
        <v>77</v>
      </c>
      <c r="H201" s="190">
        <v>1</v>
      </c>
      <c r="I201" s="191"/>
      <c r="L201" s="186"/>
      <c r="M201" s="192"/>
      <c r="N201" s="193"/>
      <c r="O201" s="193"/>
      <c r="P201" s="193"/>
      <c r="Q201" s="193"/>
      <c r="R201" s="193"/>
      <c r="S201" s="193"/>
      <c r="T201" s="194"/>
      <c r="AT201" s="188" t="s">
        <v>129</v>
      </c>
      <c r="AU201" s="188" t="s">
        <v>79</v>
      </c>
      <c r="AV201" s="11" t="s">
        <v>79</v>
      </c>
      <c r="AW201" s="11" t="s">
        <v>33</v>
      </c>
      <c r="AX201" s="11" t="s">
        <v>77</v>
      </c>
      <c r="AY201" s="188" t="s">
        <v>120</v>
      </c>
    </row>
    <row r="202" spans="2:65" s="12" customFormat="1" hidden="1">
      <c r="B202" s="195"/>
      <c r="D202" s="187" t="s">
        <v>129</v>
      </c>
      <c r="E202" s="196" t="s">
        <v>5</v>
      </c>
      <c r="F202" s="197" t="s">
        <v>131</v>
      </c>
      <c r="H202" s="196" t="s">
        <v>5</v>
      </c>
      <c r="I202" s="198"/>
      <c r="L202" s="195"/>
      <c r="M202" s="199"/>
      <c r="N202" s="200"/>
      <c r="O202" s="200"/>
      <c r="P202" s="200"/>
      <c r="Q202" s="200"/>
      <c r="R202" s="200"/>
      <c r="S202" s="200"/>
      <c r="T202" s="201"/>
      <c r="AT202" s="196" t="s">
        <v>129</v>
      </c>
      <c r="AU202" s="196" t="s">
        <v>79</v>
      </c>
      <c r="AV202" s="12" t="s">
        <v>77</v>
      </c>
      <c r="AW202" s="12" t="s">
        <v>33</v>
      </c>
      <c r="AX202" s="12" t="s">
        <v>69</v>
      </c>
      <c r="AY202" s="196" t="s">
        <v>120</v>
      </c>
    </row>
    <row r="203" spans="2:65" s="1" customFormat="1" ht="16.5" hidden="1" customHeight="1">
      <c r="B203" s="173"/>
      <c r="C203" s="210" t="s">
        <v>308</v>
      </c>
      <c r="D203" s="210" t="s">
        <v>212</v>
      </c>
      <c r="E203" s="211" t="s">
        <v>309</v>
      </c>
      <c r="F203" s="212" t="s">
        <v>310</v>
      </c>
      <c r="G203" s="213" t="s">
        <v>253</v>
      </c>
      <c r="H203" s="214">
        <v>1</v>
      </c>
      <c r="I203" s="215"/>
      <c r="J203" s="216">
        <f>ROUND(I203*H203,2)</f>
        <v>0</v>
      </c>
      <c r="K203" s="212" t="s">
        <v>5</v>
      </c>
      <c r="L203" s="217"/>
      <c r="M203" s="218" t="s">
        <v>5</v>
      </c>
      <c r="N203" s="219" t="s">
        <v>40</v>
      </c>
      <c r="O203" s="42"/>
      <c r="P203" s="183">
        <f>O203*H203</f>
        <v>0</v>
      </c>
      <c r="Q203" s="183">
        <v>1.1999999999999999E-3</v>
      </c>
      <c r="R203" s="183">
        <f>Q203*H203</f>
        <v>1.1999999999999999E-3</v>
      </c>
      <c r="S203" s="183">
        <v>0</v>
      </c>
      <c r="T203" s="184">
        <f>S203*H203</f>
        <v>0</v>
      </c>
      <c r="AR203" s="24" t="s">
        <v>170</v>
      </c>
      <c r="AT203" s="24" t="s">
        <v>212</v>
      </c>
      <c r="AU203" s="24" t="s">
        <v>79</v>
      </c>
      <c r="AY203" s="24" t="s">
        <v>120</v>
      </c>
      <c r="BE203" s="185">
        <f>IF(N203="základní",J203,0)</f>
        <v>0</v>
      </c>
      <c r="BF203" s="185">
        <f>IF(N203="snížená",J203,0)</f>
        <v>0</v>
      </c>
      <c r="BG203" s="185">
        <f>IF(N203="zákl. přenesená",J203,0)</f>
        <v>0</v>
      </c>
      <c r="BH203" s="185">
        <f>IF(N203="sníž. přenesená",J203,0)</f>
        <v>0</v>
      </c>
      <c r="BI203" s="185">
        <f>IF(N203="nulová",J203,0)</f>
        <v>0</v>
      </c>
      <c r="BJ203" s="24" t="s">
        <v>77</v>
      </c>
      <c r="BK203" s="185">
        <f>ROUND(I203*H203,2)</f>
        <v>0</v>
      </c>
      <c r="BL203" s="24" t="s">
        <v>127</v>
      </c>
      <c r="BM203" s="24" t="s">
        <v>311</v>
      </c>
    </row>
    <row r="204" spans="2:65" s="1" customFormat="1" ht="16.5" hidden="1" customHeight="1">
      <c r="B204" s="173"/>
      <c r="C204" s="174" t="s">
        <v>312</v>
      </c>
      <c r="D204" s="174" t="s">
        <v>122</v>
      </c>
      <c r="E204" s="175" t="s">
        <v>313</v>
      </c>
      <c r="F204" s="176" t="s">
        <v>314</v>
      </c>
      <c r="G204" s="177" t="s">
        <v>239</v>
      </c>
      <c r="H204" s="178">
        <v>52</v>
      </c>
      <c r="I204" s="179"/>
      <c r="J204" s="180">
        <f>ROUND(I204*H204,2)</f>
        <v>0</v>
      </c>
      <c r="K204" s="176" t="s">
        <v>126</v>
      </c>
      <c r="L204" s="41"/>
      <c r="M204" s="181" t="s">
        <v>5</v>
      </c>
      <c r="N204" s="182" t="s">
        <v>40</v>
      </c>
      <c r="O204" s="42"/>
      <c r="P204" s="183">
        <f>O204*H204</f>
        <v>0</v>
      </c>
      <c r="Q204" s="183">
        <v>0</v>
      </c>
      <c r="R204" s="183">
        <f>Q204*H204</f>
        <v>0</v>
      </c>
      <c r="S204" s="183">
        <v>0</v>
      </c>
      <c r="T204" s="184">
        <f>S204*H204</f>
        <v>0</v>
      </c>
      <c r="AR204" s="24" t="s">
        <v>127</v>
      </c>
      <c r="AT204" s="24" t="s">
        <v>122</v>
      </c>
      <c r="AU204" s="24" t="s">
        <v>79</v>
      </c>
      <c r="AY204" s="24" t="s">
        <v>120</v>
      </c>
      <c r="BE204" s="185">
        <f>IF(N204="základní",J204,0)</f>
        <v>0</v>
      </c>
      <c r="BF204" s="185">
        <f>IF(N204="snížená",J204,0)</f>
        <v>0</v>
      </c>
      <c r="BG204" s="185">
        <f>IF(N204="zákl. přenesená",J204,0)</f>
        <v>0</v>
      </c>
      <c r="BH204" s="185">
        <f>IF(N204="sníž. přenesená",J204,0)</f>
        <v>0</v>
      </c>
      <c r="BI204" s="185">
        <f>IF(N204="nulová",J204,0)</f>
        <v>0</v>
      </c>
      <c r="BJ204" s="24" t="s">
        <v>77</v>
      </c>
      <c r="BK204" s="185">
        <f>ROUND(I204*H204,2)</f>
        <v>0</v>
      </c>
      <c r="BL204" s="24" t="s">
        <v>127</v>
      </c>
      <c r="BM204" s="24" t="s">
        <v>315</v>
      </c>
    </row>
    <row r="205" spans="2:65" s="1" customFormat="1" ht="16.5" hidden="1" customHeight="1">
      <c r="B205" s="173"/>
      <c r="C205" s="174" t="s">
        <v>316</v>
      </c>
      <c r="D205" s="174" t="s">
        <v>122</v>
      </c>
      <c r="E205" s="175" t="s">
        <v>317</v>
      </c>
      <c r="F205" s="176" t="s">
        <v>318</v>
      </c>
      <c r="G205" s="177" t="s">
        <v>239</v>
      </c>
      <c r="H205" s="178">
        <v>107.4</v>
      </c>
      <c r="I205" s="179"/>
      <c r="J205" s="180">
        <f>ROUND(I205*H205,2)</f>
        <v>0</v>
      </c>
      <c r="K205" s="176" t="s">
        <v>126</v>
      </c>
      <c r="L205" s="41"/>
      <c r="M205" s="181" t="s">
        <v>5</v>
      </c>
      <c r="N205" s="182" t="s">
        <v>40</v>
      </c>
      <c r="O205" s="42"/>
      <c r="P205" s="183">
        <f>O205*H205</f>
        <v>0</v>
      </c>
      <c r="Q205" s="183">
        <v>0</v>
      </c>
      <c r="R205" s="183">
        <f>Q205*H205</f>
        <v>0</v>
      </c>
      <c r="S205" s="183">
        <v>0</v>
      </c>
      <c r="T205" s="184">
        <f>S205*H205</f>
        <v>0</v>
      </c>
      <c r="AR205" s="24" t="s">
        <v>127</v>
      </c>
      <c r="AT205" s="24" t="s">
        <v>122</v>
      </c>
      <c r="AU205" s="24" t="s">
        <v>79</v>
      </c>
      <c r="AY205" s="24" t="s">
        <v>120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24" t="s">
        <v>77</v>
      </c>
      <c r="BK205" s="185">
        <f>ROUND(I205*H205,2)</f>
        <v>0</v>
      </c>
      <c r="BL205" s="24" t="s">
        <v>127</v>
      </c>
      <c r="BM205" s="24" t="s">
        <v>319</v>
      </c>
    </row>
    <row r="206" spans="2:65" s="1" customFormat="1" ht="16.5" hidden="1" customHeight="1">
      <c r="B206" s="173"/>
      <c r="C206" s="174" t="s">
        <v>320</v>
      </c>
      <c r="D206" s="174" t="s">
        <v>122</v>
      </c>
      <c r="E206" s="175" t="s">
        <v>321</v>
      </c>
      <c r="F206" s="176" t="s">
        <v>322</v>
      </c>
      <c r="G206" s="177" t="s">
        <v>253</v>
      </c>
      <c r="H206" s="178">
        <v>4</v>
      </c>
      <c r="I206" s="179"/>
      <c r="J206" s="180">
        <f>ROUND(I206*H206,2)</f>
        <v>0</v>
      </c>
      <c r="K206" s="176" t="s">
        <v>126</v>
      </c>
      <c r="L206" s="41"/>
      <c r="M206" s="181" t="s">
        <v>5</v>
      </c>
      <c r="N206" s="182" t="s">
        <v>40</v>
      </c>
      <c r="O206" s="42"/>
      <c r="P206" s="183">
        <f>O206*H206</f>
        <v>0</v>
      </c>
      <c r="Q206" s="183">
        <v>3.5729999999999998E-2</v>
      </c>
      <c r="R206" s="183">
        <f>Q206*H206</f>
        <v>0.14291999999999999</v>
      </c>
      <c r="S206" s="183">
        <v>0</v>
      </c>
      <c r="T206" s="184">
        <f>S206*H206</f>
        <v>0</v>
      </c>
      <c r="AR206" s="24" t="s">
        <v>127</v>
      </c>
      <c r="AT206" s="24" t="s">
        <v>122</v>
      </c>
      <c r="AU206" s="24" t="s">
        <v>79</v>
      </c>
      <c r="AY206" s="24" t="s">
        <v>120</v>
      </c>
      <c r="BE206" s="185">
        <f>IF(N206="základní",J206,0)</f>
        <v>0</v>
      </c>
      <c r="BF206" s="185">
        <f>IF(N206="snížená",J206,0)</f>
        <v>0</v>
      </c>
      <c r="BG206" s="185">
        <f>IF(N206="zákl. přenesená",J206,0)</f>
        <v>0</v>
      </c>
      <c r="BH206" s="185">
        <f>IF(N206="sníž. přenesená",J206,0)</f>
        <v>0</v>
      </c>
      <c r="BI206" s="185">
        <f>IF(N206="nulová",J206,0)</f>
        <v>0</v>
      </c>
      <c r="BJ206" s="24" t="s">
        <v>77</v>
      </c>
      <c r="BK206" s="185">
        <f>ROUND(I206*H206,2)</f>
        <v>0</v>
      </c>
      <c r="BL206" s="24" t="s">
        <v>127</v>
      </c>
      <c r="BM206" s="24" t="s">
        <v>323</v>
      </c>
    </row>
    <row r="207" spans="2:65" s="11" customFormat="1" hidden="1">
      <c r="B207" s="186"/>
      <c r="D207" s="187" t="s">
        <v>129</v>
      </c>
      <c r="E207" s="188" t="s">
        <v>5</v>
      </c>
      <c r="F207" s="189" t="s">
        <v>127</v>
      </c>
      <c r="H207" s="190">
        <v>4</v>
      </c>
      <c r="I207" s="191"/>
      <c r="L207" s="186"/>
      <c r="M207" s="192"/>
      <c r="N207" s="193"/>
      <c r="O207" s="193"/>
      <c r="P207" s="193"/>
      <c r="Q207" s="193"/>
      <c r="R207" s="193"/>
      <c r="S207" s="193"/>
      <c r="T207" s="194"/>
      <c r="AT207" s="188" t="s">
        <v>129</v>
      </c>
      <c r="AU207" s="188" t="s">
        <v>79</v>
      </c>
      <c r="AV207" s="11" t="s">
        <v>79</v>
      </c>
      <c r="AW207" s="11" t="s">
        <v>33</v>
      </c>
      <c r="AX207" s="11" t="s">
        <v>77</v>
      </c>
      <c r="AY207" s="188" t="s">
        <v>120</v>
      </c>
    </row>
    <row r="208" spans="2:65" s="12" customFormat="1" hidden="1">
      <c r="B208" s="195"/>
      <c r="D208" s="187" t="s">
        <v>129</v>
      </c>
      <c r="E208" s="196" t="s">
        <v>5</v>
      </c>
      <c r="F208" s="197" t="s">
        <v>131</v>
      </c>
      <c r="H208" s="196" t="s">
        <v>5</v>
      </c>
      <c r="I208" s="198"/>
      <c r="L208" s="195"/>
      <c r="M208" s="199"/>
      <c r="N208" s="200"/>
      <c r="O208" s="200"/>
      <c r="P208" s="200"/>
      <c r="Q208" s="200"/>
      <c r="R208" s="200"/>
      <c r="S208" s="200"/>
      <c r="T208" s="201"/>
      <c r="AT208" s="196" t="s">
        <v>129</v>
      </c>
      <c r="AU208" s="196" t="s">
        <v>79</v>
      </c>
      <c r="AV208" s="12" t="s">
        <v>77</v>
      </c>
      <c r="AW208" s="12" t="s">
        <v>33</v>
      </c>
      <c r="AX208" s="12" t="s">
        <v>69</v>
      </c>
      <c r="AY208" s="196" t="s">
        <v>120</v>
      </c>
    </row>
    <row r="209" spans="2:65" s="1" customFormat="1" ht="25.5" hidden="1" customHeight="1">
      <c r="B209" s="173"/>
      <c r="C209" s="174" t="s">
        <v>324</v>
      </c>
      <c r="D209" s="174" t="s">
        <v>122</v>
      </c>
      <c r="E209" s="175" t="s">
        <v>325</v>
      </c>
      <c r="F209" s="176" t="s">
        <v>326</v>
      </c>
      <c r="G209" s="177" t="s">
        <v>253</v>
      </c>
      <c r="H209" s="178">
        <v>2</v>
      </c>
      <c r="I209" s="179"/>
      <c r="J209" s="180">
        <f>ROUND(I209*H209,2)</f>
        <v>0</v>
      </c>
      <c r="K209" s="176" t="s">
        <v>126</v>
      </c>
      <c r="L209" s="41"/>
      <c r="M209" s="181" t="s">
        <v>5</v>
      </c>
      <c r="N209" s="182" t="s">
        <v>40</v>
      </c>
      <c r="O209" s="42"/>
      <c r="P209" s="183">
        <f>O209*H209</f>
        <v>0</v>
      </c>
      <c r="Q209" s="183">
        <v>2.7886700000000002</v>
      </c>
      <c r="R209" s="183">
        <f>Q209*H209</f>
        <v>5.5773400000000004</v>
      </c>
      <c r="S209" s="183">
        <v>0</v>
      </c>
      <c r="T209" s="184">
        <f>S209*H209</f>
        <v>0</v>
      </c>
      <c r="AR209" s="24" t="s">
        <v>127</v>
      </c>
      <c r="AT209" s="24" t="s">
        <v>122</v>
      </c>
      <c r="AU209" s="24" t="s">
        <v>79</v>
      </c>
      <c r="AY209" s="24" t="s">
        <v>120</v>
      </c>
      <c r="BE209" s="185">
        <f>IF(N209="základní",J209,0)</f>
        <v>0</v>
      </c>
      <c r="BF209" s="185">
        <f>IF(N209="snížená",J209,0)</f>
        <v>0</v>
      </c>
      <c r="BG209" s="185">
        <f>IF(N209="zákl. přenesená",J209,0)</f>
        <v>0</v>
      </c>
      <c r="BH209" s="185">
        <f>IF(N209="sníž. přenesená",J209,0)</f>
        <v>0</v>
      </c>
      <c r="BI209" s="185">
        <f>IF(N209="nulová",J209,0)</f>
        <v>0</v>
      </c>
      <c r="BJ209" s="24" t="s">
        <v>77</v>
      </c>
      <c r="BK209" s="185">
        <f>ROUND(I209*H209,2)</f>
        <v>0</v>
      </c>
      <c r="BL209" s="24" t="s">
        <v>127</v>
      </c>
      <c r="BM209" s="24" t="s">
        <v>327</v>
      </c>
    </row>
    <row r="210" spans="2:65" s="11" customFormat="1" hidden="1">
      <c r="B210" s="186"/>
      <c r="D210" s="187" t="s">
        <v>129</v>
      </c>
      <c r="E210" s="188" t="s">
        <v>5</v>
      </c>
      <c r="F210" s="189" t="s">
        <v>79</v>
      </c>
      <c r="H210" s="190">
        <v>2</v>
      </c>
      <c r="I210" s="191"/>
      <c r="L210" s="186"/>
      <c r="M210" s="192"/>
      <c r="N210" s="193"/>
      <c r="O210" s="193"/>
      <c r="P210" s="193"/>
      <c r="Q210" s="193"/>
      <c r="R210" s="193"/>
      <c r="S210" s="193"/>
      <c r="T210" s="194"/>
      <c r="AT210" s="188" t="s">
        <v>129</v>
      </c>
      <c r="AU210" s="188" t="s">
        <v>79</v>
      </c>
      <c r="AV210" s="11" t="s">
        <v>79</v>
      </c>
      <c r="AW210" s="11" t="s">
        <v>33</v>
      </c>
      <c r="AX210" s="11" t="s">
        <v>77</v>
      </c>
      <c r="AY210" s="188" t="s">
        <v>120</v>
      </c>
    </row>
    <row r="211" spans="2:65" s="12" customFormat="1" hidden="1">
      <c r="B211" s="195"/>
      <c r="D211" s="187" t="s">
        <v>129</v>
      </c>
      <c r="E211" s="196" t="s">
        <v>5</v>
      </c>
      <c r="F211" s="197" t="s">
        <v>131</v>
      </c>
      <c r="H211" s="196" t="s">
        <v>5</v>
      </c>
      <c r="I211" s="198"/>
      <c r="L211" s="195"/>
      <c r="M211" s="199"/>
      <c r="N211" s="200"/>
      <c r="O211" s="200"/>
      <c r="P211" s="200"/>
      <c r="Q211" s="200"/>
      <c r="R211" s="200"/>
      <c r="S211" s="200"/>
      <c r="T211" s="201"/>
      <c r="AT211" s="196" t="s">
        <v>129</v>
      </c>
      <c r="AU211" s="196" t="s">
        <v>79</v>
      </c>
      <c r="AV211" s="12" t="s">
        <v>77</v>
      </c>
      <c r="AW211" s="12" t="s">
        <v>33</v>
      </c>
      <c r="AX211" s="12" t="s">
        <v>69</v>
      </c>
      <c r="AY211" s="196" t="s">
        <v>120</v>
      </c>
    </row>
    <row r="212" spans="2:65" s="1" customFormat="1" ht="25.5" hidden="1" customHeight="1">
      <c r="B212" s="173"/>
      <c r="C212" s="174" t="s">
        <v>328</v>
      </c>
      <c r="D212" s="174" t="s">
        <v>122</v>
      </c>
      <c r="E212" s="175" t="s">
        <v>329</v>
      </c>
      <c r="F212" s="176" t="s">
        <v>330</v>
      </c>
      <c r="G212" s="177" t="s">
        <v>253</v>
      </c>
      <c r="H212" s="178">
        <v>5</v>
      </c>
      <c r="I212" s="179"/>
      <c r="J212" s="180">
        <f>ROUND(I212*H212,2)</f>
        <v>0</v>
      </c>
      <c r="K212" s="176" t="s">
        <v>126</v>
      </c>
      <c r="L212" s="41"/>
      <c r="M212" s="181" t="s">
        <v>5</v>
      </c>
      <c r="N212" s="182" t="s">
        <v>40</v>
      </c>
      <c r="O212" s="42"/>
      <c r="P212" s="183">
        <f>O212*H212</f>
        <v>0</v>
      </c>
      <c r="Q212" s="183">
        <v>2.4209299999999998</v>
      </c>
      <c r="R212" s="183">
        <f>Q212*H212</f>
        <v>12.104649999999999</v>
      </c>
      <c r="S212" s="183">
        <v>0</v>
      </c>
      <c r="T212" s="184">
        <f>S212*H212</f>
        <v>0</v>
      </c>
      <c r="AR212" s="24" t="s">
        <v>127</v>
      </c>
      <c r="AT212" s="24" t="s">
        <v>122</v>
      </c>
      <c r="AU212" s="24" t="s">
        <v>79</v>
      </c>
      <c r="AY212" s="24" t="s">
        <v>120</v>
      </c>
      <c r="BE212" s="185">
        <f>IF(N212="základní",J212,0)</f>
        <v>0</v>
      </c>
      <c r="BF212" s="185">
        <f>IF(N212="snížená",J212,0)</f>
        <v>0</v>
      </c>
      <c r="BG212" s="185">
        <f>IF(N212="zákl. přenesená",J212,0)</f>
        <v>0</v>
      </c>
      <c r="BH212" s="185">
        <f>IF(N212="sníž. přenesená",J212,0)</f>
        <v>0</v>
      </c>
      <c r="BI212" s="185">
        <f>IF(N212="nulová",J212,0)</f>
        <v>0</v>
      </c>
      <c r="BJ212" s="24" t="s">
        <v>77</v>
      </c>
      <c r="BK212" s="185">
        <f>ROUND(I212*H212,2)</f>
        <v>0</v>
      </c>
      <c r="BL212" s="24" t="s">
        <v>127</v>
      </c>
      <c r="BM212" s="24" t="s">
        <v>331</v>
      </c>
    </row>
    <row r="213" spans="2:65" s="11" customFormat="1" hidden="1">
      <c r="B213" s="186"/>
      <c r="D213" s="187" t="s">
        <v>129</v>
      </c>
      <c r="E213" s="188" t="s">
        <v>5</v>
      </c>
      <c r="F213" s="189" t="s">
        <v>153</v>
      </c>
      <c r="H213" s="190">
        <v>5</v>
      </c>
      <c r="I213" s="191"/>
      <c r="L213" s="186"/>
      <c r="M213" s="192"/>
      <c r="N213" s="193"/>
      <c r="O213" s="193"/>
      <c r="P213" s="193"/>
      <c r="Q213" s="193"/>
      <c r="R213" s="193"/>
      <c r="S213" s="193"/>
      <c r="T213" s="194"/>
      <c r="AT213" s="188" t="s">
        <v>129</v>
      </c>
      <c r="AU213" s="188" t="s">
        <v>79</v>
      </c>
      <c r="AV213" s="11" t="s">
        <v>79</v>
      </c>
      <c r="AW213" s="11" t="s">
        <v>33</v>
      </c>
      <c r="AX213" s="11" t="s">
        <v>77</v>
      </c>
      <c r="AY213" s="188" t="s">
        <v>120</v>
      </c>
    </row>
    <row r="214" spans="2:65" s="12" customFormat="1" hidden="1">
      <c r="B214" s="195"/>
      <c r="D214" s="187" t="s">
        <v>129</v>
      </c>
      <c r="E214" s="196" t="s">
        <v>5</v>
      </c>
      <c r="F214" s="197" t="s">
        <v>131</v>
      </c>
      <c r="H214" s="196" t="s">
        <v>5</v>
      </c>
      <c r="I214" s="198"/>
      <c r="L214" s="195"/>
      <c r="M214" s="199"/>
      <c r="N214" s="200"/>
      <c r="O214" s="200"/>
      <c r="P214" s="200"/>
      <c r="Q214" s="200"/>
      <c r="R214" s="200"/>
      <c r="S214" s="200"/>
      <c r="T214" s="201"/>
      <c r="AT214" s="196" t="s">
        <v>129</v>
      </c>
      <c r="AU214" s="196" t="s">
        <v>79</v>
      </c>
      <c r="AV214" s="12" t="s">
        <v>77</v>
      </c>
      <c r="AW214" s="12" t="s">
        <v>33</v>
      </c>
      <c r="AX214" s="12" t="s">
        <v>69</v>
      </c>
      <c r="AY214" s="196" t="s">
        <v>120</v>
      </c>
    </row>
    <row r="215" spans="2:65" s="1" customFormat="1" ht="16.5" hidden="1" customHeight="1">
      <c r="B215" s="173"/>
      <c r="C215" s="210" t="s">
        <v>332</v>
      </c>
      <c r="D215" s="210" t="s">
        <v>212</v>
      </c>
      <c r="E215" s="211" t="s">
        <v>333</v>
      </c>
      <c r="F215" s="212" t="s">
        <v>334</v>
      </c>
      <c r="G215" s="213" t="s">
        <v>253</v>
      </c>
      <c r="H215" s="214">
        <v>3</v>
      </c>
      <c r="I215" s="215"/>
      <c r="J215" s="216">
        <f t="shared" ref="J215:J220" si="0">ROUND(I215*H215,2)</f>
        <v>0</v>
      </c>
      <c r="K215" s="212" t="s">
        <v>335</v>
      </c>
      <c r="L215" s="217"/>
      <c r="M215" s="218" t="s">
        <v>5</v>
      </c>
      <c r="N215" s="219" t="s">
        <v>40</v>
      </c>
      <c r="O215" s="42"/>
      <c r="P215" s="183">
        <f t="shared" ref="P215:P220" si="1">O215*H215</f>
        <v>0</v>
      </c>
      <c r="Q215" s="183">
        <v>2.15</v>
      </c>
      <c r="R215" s="183">
        <f t="shared" ref="R215:R220" si="2">Q215*H215</f>
        <v>6.4499999999999993</v>
      </c>
      <c r="S215" s="183">
        <v>0</v>
      </c>
      <c r="T215" s="184">
        <f t="shared" ref="T215:T220" si="3">S215*H215</f>
        <v>0</v>
      </c>
      <c r="AR215" s="24" t="s">
        <v>170</v>
      </c>
      <c r="AT215" s="24" t="s">
        <v>212</v>
      </c>
      <c r="AU215" s="24" t="s">
        <v>79</v>
      </c>
      <c r="AY215" s="24" t="s">
        <v>120</v>
      </c>
      <c r="BE215" s="185">
        <f t="shared" ref="BE215:BE220" si="4">IF(N215="základní",J215,0)</f>
        <v>0</v>
      </c>
      <c r="BF215" s="185">
        <f t="shared" ref="BF215:BF220" si="5">IF(N215="snížená",J215,0)</f>
        <v>0</v>
      </c>
      <c r="BG215" s="185">
        <f t="shared" ref="BG215:BG220" si="6">IF(N215="zákl. přenesená",J215,0)</f>
        <v>0</v>
      </c>
      <c r="BH215" s="185">
        <f t="shared" ref="BH215:BH220" si="7">IF(N215="sníž. přenesená",J215,0)</f>
        <v>0</v>
      </c>
      <c r="BI215" s="185">
        <f t="shared" ref="BI215:BI220" si="8">IF(N215="nulová",J215,0)</f>
        <v>0</v>
      </c>
      <c r="BJ215" s="24" t="s">
        <v>77</v>
      </c>
      <c r="BK215" s="185">
        <f t="shared" ref="BK215:BK220" si="9">ROUND(I215*H215,2)</f>
        <v>0</v>
      </c>
      <c r="BL215" s="24" t="s">
        <v>127</v>
      </c>
      <c r="BM215" s="24" t="s">
        <v>336</v>
      </c>
    </row>
    <row r="216" spans="2:65" s="1" customFormat="1" ht="16.5" hidden="1" customHeight="1">
      <c r="B216" s="173"/>
      <c r="C216" s="210" t="s">
        <v>337</v>
      </c>
      <c r="D216" s="210" t="s">
        <v>212</v>
      </c>
      <c r="E216" s="211" t="s">
        <v>338</v>
      </c>
      <c r="F216" s="212" t="s">
        <v>339</v>
      </c>
      <c r="G216" s="213" t="s">
        <v>253</v>
      </c>
      <c r="H216" s="214">
        <v>10</v>
      </c>
      <c r="I216" s="215"/>
      <c r="J216" s="216">
        <f t="shared" si="0"/>
        <v>0</v>
      </c>
      <c r="K216" s="212" t="s">
        <v>5</v>
      </c>
      <c r="L216" s="217"/>
      <c r="M216" s="218" t="s">
        <v>5</v>
      </c>
      <c r="N216" s="219" t="s">
        <v>40</v>
      </c>
      <c r="O216" s="42"/>
      <c r="P216" s="183">
        <f t="shared" si="1"/>
        <v>0</v>
      </c>
      <c r="Q216" s="183">
        <v>2E-3</v>
      </c>
      <c r="R216" s="183">
        <f t="shared" si="2"/>
        <v>0.02</v>
      </c>
      <c r="S216" s="183">
        <v>0</v>
      </c>
      <c r="T216" s="184">
        <f t="shared" si="3"/>
        <v>0</v>
      </c>
      <c r="AR216" s="24" t="s">
        <v>170</v>
      </c>
      <c r="AT216" s="24" t="s">
        <v>212</v>
      </c>
      <c r="AU216" s="24" t="s">
        <v>79</v>
      </c>
      <c r="AY216" s="24" t="s">
        <v>120</v>
      </c>
      <c r="BE216" s="185">
        <f t="shared" si="4"/>
        <v>0</v>
      </c>
      <c r="BF216" s="185">
        <f t="shared" si="5"/>
        <v>0</v>
      </c>
      <c r="BG216" s="185">
        <f t="shared" si="6"/>
        <v>0</v>
      </c>
      <c r="BH216" s="185">
        <f t="shared" si="7"/>
        <v>0</v>
      </c>
      <c r="BI216" s="185">
        <f t="shared" si="8"/>
        <v>0</v>
      </c>
      <c r="BJ216" s="24" t="s">
        <v>77</v>
      </c>
      <c r="BK216" s="185">
        <f t="shared" si="9"/>
        <v>0</v>
      </c>
      <c r="BL216" s="24" t="s">
        <v>127</v>
      </c>
      <c r="BM216" s="24" t="s">
        <v>340</v>
      </c>
    </row>
    <row r="217" spans="2:65" s="1" customFormat="1" ht="16.5" hidden="1" customHeight="1">
      <c r="B217" s="173"/>
      <c r="C217" s="210" t="s">
        <v>341</v>
      </c>
      <c r="D217" s="210" t="s">
        <v>212</v>
      </c>
      <c r="E217" s="211" t="s">
        <v>342</v>
      </c>
      <c r="F217" s="212" t="s">
        <v>343</v>
      </c>
      <c r="G217" s="213" t="s">
        <v>253</v>
      </c>
      <c r="H217" s="214">
        <v>3</v>
      </c>
      <c r="I217" s="215"/>
      <c r="J217" s="216">
        <f t="shared" si="0"/>
        <v>0</v>
      </c>
      <c r="K217" s="212" t="s">
        <v>5</v>
      </c>
      <c r="L217" s="217"/>
      <c r="M217" s="218" t="s">
        <v>5</v>
      </c>
      <c r="N217" s="219" t="s">
        <v>40</v>
      </c>
      <c r="O217" s="42"/>
      <c r="P217" s="183">
        <f t="shared" si="1"/>
        <v>0</v>
      </c>
      <c r="Q217" s="183">
        <v>0.5</v>
      </c>
      <c r="R217" s="183">
        <f t="shared" si="2"/>
        <v>1.5</v>
      </c>
      <c r="S217" s="183">
        <v>0</v>
      </c>
      <c r="T217" s="184">
        <f t="shared" si="3"/>
        <v>0</v>
      </c>
      <c r="AR217" s="24" t="s">
        <v>170</v>
      </c>
      <c r="AT217" s="24" t="s">
        <v>212</v>
      </c>
      <c r="AU217" s="24" t="s">
        <v>79</v>
      </c>
      <c r="AY217" s="24" t="s">
        <v>120</v>
      </c>
      <c r="BE217" s="185">
        <f t="shared" si="4"/>
        <v>0</v>
      </c>
      <c r="BF217" s="185">
        <f t="shared" si="5"/>
        <v>0</v>
      </c>
      <c r="BG217" s="185">
        <f t="shared" si="6"/>
        <v>0</v>
      </c>
      <c r="BH217" s="185">
        <f t="shared" si="7"/>
        <v>0</v>
      </c>
      <c r="BI217" s="185">
        <f t="shared" si="8"/>
        <v>0</v>
      </c>
      <c r="BJ217" s="24" t="s">
        <v>77</v>
      </c>
      <c r="BK217" s="185">
        <f t="shared" si="9"/>
        <v>0</v>
      </c>
      <c r="BL217" s="24" t="s">
        <v>127</v>
      </c>
      <c r="BM217" s="24" t="s">
        <v>344</v>
      </c>
    </row>
    <row r="218" spans="2:65" s="1" customFormat="1" ht="16.5" hidden="1" customHeight="1">
      <c r="B218" s="173"/>
      <c r="C218" s="210" t="s">
        <v>345</v>
      </c>
      <c r="D218" s="210" t="s">
        <v>212</v>
      </c>
      <c r="E218" s="211" t="s">
        <v>346</v>
      </c>
      <c r="F218" s="212" t="s">
        <v>347</v>
      </c>
      <c r="G218" s="213" t="s">
        <v>253</v>
      </c>
      <c r="H218" s="214">
        <v>2</v>
      </c>
      <c r="I218" s="215"/>
      <c r="J218" s="216">
        <f t="shared" si="0"/>
        <v>0</v>
      </c>
      <c r="K218" s="212" t="s">
        <v>5</v>
      </c>
      <c r="L218" s="217"/>
      <c r="M218" s="218" t="s">
        <v>5</v>
      </c>
      <c r="N218" s="219" t="s">
        <v>40</v>
      </c>
      <c r="O218" s="42"/>
      <c r="P218" s="183">
        <f t="shared" si="1"/>
        <v>0</v>
      </c>
      <c r="Q218" s="183">
        <v>1</v>
      </c>
      <c r="R218" s="183">
        <f t="shared" si="2"/>
        <v>2</v>
      </c>
      <c r="S218" s="183">
        <v>0</v>
      </c>
      <c r="T218" s="184">
        <f t="shared" si="3"/>
        <v>0</v>
      </c>
      <c r="AR218" s="24" t="s">
        <v>170</v>
      </c>
      <c r="AT218" s="24" t="s">
        <v>212</v>
      </c>
      <c r="AU218" s="24" t="s">
        <v>79</v>
      </c>
      <c r="AY218" s="24" t="s">
        <v>120</v>
      </c>
      <c r="BE218" s="185">
        <f t="shared" si="4"/>
        <v>0</v>
      </c>
      <c r="BF218" s="185">
        <f t="shared" si="5"/>
        <v>0</v>
      </c>
      <c r="BG218" s="185">
        <f t="shared" si="6"/>
        <v>0</v>
      </c>
      <c r="BH218" s="185">
        <f t="shared" si="7"/>
        <v>0</v>
      </c>
      <c r="BI218" s="185">
        <f t="shared" si="8"/>
        <v>0</v>
      </c>
      <c r="BJ218" s="24" t="s">
        <v>77</v>
      </c>
      <c r="BK218" s="185">
        <f t="shared" si="9"/>
        <v>0</v>
      </c>
      <c r="BL218" s="24" t="s">
        <v>127</v>
      </c>
      <c r="BM218" s="24" t="s">
        <v>348</v>
      </c>
    </row>
    <row r="219" spans="2:65" s="1" customFormat="1" ht="16.5" hidden="1" customHeight="1">
      <c r="B219" s="173"/>
      <c r="C219" s="210" t="s">
        <v>349</v>
      </c>
      <c r="D219" s="210" t="s">
        <v>212</v>
      </c>
      <c r="E219" s="211" t="s">
        <v>350</v>
      </c>
      <c r="F219" s="212" t="s">
        <v>351</v>
      </c>
      <c r="G219" s="213" t="s">
        <v>253</v>
      </c>
      <c r="H219" s="214">
        <v>5</v>
      </c>
      <c r="I219" s="215"/>
      <c r="J219" s="216">
        <f t="shared" si="0"/>
        <v>0</v>
      </c>
      <c r="K219" s="212" t="s">
        <v>335</v>
      </c>
      <c r="L219" s="217"/>
      <c r="M219" s="218" t="s">
        <v>5</v>
      </c>
      <c r="N219" s="219" t="s">
        <v>40</v>
      </c>
      <c r="O219" s="42"/>
      <c r="P219" s="183">
        <f t="shared" si="1"/>
        <v>0</v>
      </c>
      <c r="Q219" s="183">
        <v>0.44900000000000001</v>
      </c>
      <c r="R219" s="183">
        <f t="shared" si="2"/>
        <v>2.2450000000000001</v>
      </c>
      <c r="S219" s="183">
        <v>0</v>
      </c>
      <c r="T219" s="184">
        <f t="shared" si="3"/>
        <v>0</v>
      </c>
      <c r="AR219" s="24" t="s">
        <v>170</v>
      </c>
      <c r="AT219" s="24" t="s">
        <v>212</v>
      </c>
      <c r="AU219" s="24" t="s">
        <v>79</v>
      </c>
      <c r="AY219" s="24" t="s">
        <v>120</v>
      </c>
      <c r="BE219" s="185">
        <f t="shared" si="4"/>
        <v>0</v>
      </c>
      <c r="BF219" s="185">
        <f t="shared" si="5"/>
        <v>0</v>
      </c>
      <c r="BG219" s="185">
        <f t="shared" si="6"/>
        <v>0</v>
      </c>
      <c r="BH219" s="185">
        <f t="shared" si="7"/>
        <v>0</v>
      </c>
      <c r="BI219" s="185">
        <f t="shared" si="8"/>
        <v>0</v>
      </c>
      <c r="BJ219" s="24" t="s">
        <v>77</v>
      </c>
      <c r="BK219" s="185">
        <f t="shared" si="9"/>
        <v>0</v>
      </c>
      <c r="BL219" s="24" t="s">
        <v>127</v>
      </c>
      <c r="BM219" s="24" t="s">
        <v>352</v>
      </c>
    </row>
    <row r="220" spans="2:65" s="1" customFormat="1" ht="25.5" hidden="1" customHeight="1">
      <c r="B220" s="173"/>
      <c r="C220" s="174" t="s">
        <v>353</v>
      </c>
      <c r="D220" s="174" t="s">
        <v>122</v>
      </c>
      <c r="E220" s="175" t="s">
        <v>354</v>
      </c>
      <c r="F220" s="176" t="s">
        <v>355</v>
      </c>
      <c r="G220" s="177" t="s">
        <v>253</v>
      </c>
      <c r="H220" s="178">
        <v>7</v>
      </c>
      <c r="I220" s="179"/>
      <c r="J220" s="180">
        <f t="shared" si="0"/>
        <v>0</v>
      </c>
      <c r="K220" s="176" t="s">
        <v>5</v>
      </c>
      <c r="L220" s="41"/>
      <c r="M220" s="181" t="s">
        <v>5</v>
      </c>
      <c r="N220" s="182" t="s">
        <v>40</v>
      </c>
      <c r="O220" s="42"/>
      <c r="P220" s="183">
        <f t="shared" si="1"/>
        <v>0</v>
      </c>
      <c r="Q220" s="183">
        <v>4.5359999999999998E-2</v>
      </c>
      <c r="R220" s="183">
        <f t="shared" si="2"/>
        <v>0.31751999999999997</v>
      </c>
      <c r="S220" s="183">
        <v>0</v>
      </c>
      <c r="T220" s="184">
        <f t="shared" si="3"/>
        <v>0</v>
      </c>
      <c r="AR220" s="24" t="s">
        <v>127</v>
      </c>
      <c r="AT220" s="24" t="s">
        <v>122</v>
      </c>
      <c r="AU220" s="24" t="s">
        <v>79</v>
      </c>
      <c r="AY220" s="24" t="s">
        <v>120</v>
      </c>
      <c r="BE220" s="185">
        <f t="shared" si="4"/>
        <v>0</v>
      </c>
      <c r="BF220" s="185">
        <f t="shared" si="5"/>
        <v>0</v>
      </c>
      <c r="BG220" s="185">
        <f t="shared" si="6"/>
        <v>0</v>
      </c>
      <c r="BH220" s="185">
        <f t="shared" si="7"/>
        <v>0</v>
      </c>
      <c r="BI220" s="185">
        <f t="shared" si="8"/>
        <v>0</v>
      </c>
      <c r="BJ220" s="24" t="s">
        <v>77</v>
      </c>
      <c r="BK220" s="185">
        <f t="shared" si="9"/>
        <v>0</v>
      </c>
      <c r="BL220" s="24" t="s">
        <v>127</v>
      </c>
      <c r="BM220" s="24" t="s">
        <v>356</v>
      </c>
    </row>
    <row r="221" spans="2:65" s="11" customFormat="1" hidden="1">
      <c r="B221" s="186"/>
      <c r="D221" s="187" t="s">
        <v>129</v>
      </c>
      <c r="E221" s="188" t="s">
        <v>5</v>
      </c>
      <c r="F221" s="189" t="s">
        <v>162</v>
      </c>
      <c r="H221" s="190">
        <v>7</v>
      </c>
      <c r="I221" s="191"/>
      <c r="L221" s="186"/>
      <c r="M221" s="192"/>
      <c r="N221" s="193"/>
      <c r="O221" s="193"/>
      <c r="P221" s="193"/>
      <c r="Q221" s="193"/>
      <c r="R221" s="193"/>
      <c r="S221" s="193"/>
      <c r="T221" s="194"/>
      <c r="AT221" s="188" t="s">
        <v>129</v>
      </c>
      <c r="AU221" s="188" t="s">
        <v>79</v>
      </c>
      <c r="AV221" s="11" t="s">
        <v>79</v>
      </c>
      <c r="AW221" s="11" t="s">
        <v>33</v>
      </c>
      <c r="AX221" s="11" t="s">
        <v>77</v>
      </c>
      <c r="AY221" s="188" t="s">
        <v>120</v>
      </c>
    </row>
    <row r="222" spans="2:65" s="12" customFormat="1" hidden="1">
      <c r="B222" s="195"/>
      <c r="D222" s="187" t="s">
        <v>129</v>
      </c>
      <c r="E222" s="196" t="s">
        <v>5</v>
      </c>
      <c r="F222" s="197" t="s">
        <v>131</v>
      </c>
      <c r="H222" s="196" t="s">
        <v>5</v>
      </c>
      <c r="I222" s="198"/>
      <c r="L222" s="195"/>
      <c r="M222" s="199"/>
      <c r="N222" s="200"/>
      <c r="O222" s="200"/>
      <c r="P222" s="200"/>
      <c r="Q222" s="200"/>
      <c r="R222" s="200"/>
      <c r="S222" s="200"/>
      <c r="T222" s="201"/>
      <c r="AT222" s="196" t="s">
        <v>129</v>
      </c>
      <c r="AU222" s="196" t="s">
        <v>79</v>
      </c>
      <c r="AV222" s="12" t="s">
        <v>77</v>
      </c>
      <c r="AW222" s="12" t="s">
        <v>33</v>
      </c>
      <c r="AX222" s="12" t="s">
        <v>69</v>
      </c>
      <c r="AY222" s="196" t="s">
        <v>120</v>
      </c>
    </row>
    <row r="223" spans="2:65" s="1" customFormat="1" ht="25.5" hidden="1" customHeight="1">
      <c r="B223" s="173"/>
      <c r="C223" s="174" t="s">
        <v>357</v>
      </c>
      <c r="D223" s="174" t="s">
        <v>122</v>
      </c>
      <c r="E223" s="175" t="s">
        <v>358</v>
      </c>
      <c r="F223" s="176" t="s">
        <v>359</v>
      </c>
      <c r="G223" s="177" t="s">
        <v>253</v>
      </c>
      <c r="H223" s="178">
        <v>7</v>
      </c>
      <c r="I223" s="179"/>
      <c r="J223" s="180">
        <f t="shared" ref="J223:J228" si="10">ROUND(I223*H223,2)</f>
        <v>0</v>
      </c>
      <c r="K223" s="176" t="s">
        <v>5</v>
      </c>
      <c r="L223" s="41"/>
      <c r="M223" s="181" t="s">
        <v>5</v>
      </c>
      <c r="N223" s="182" t="s">
        <v>40</v>
      </c>
      <c r="O223" s="42"/>
      <c r="P223" s="183">
        <f t="shared" ref="P223:P228" si="11">O223*H223</f>
        <v>0</v>
      </c>
      <c r="Q223" s="183">
        <v>0</v>
      </c>
      <c r="R223" s="183">
        <f t="shared" ref="R223:R228" si="12">Q223*H223</f>
        <v>0</v>
      </c>
      <c r="S223" s="183">
        <v>0</v>
      </c>
      <c r="T223" s="184">
        <f t="shared" ref="T223:T228" si="13">S223*H223</f>
        <v>0</v>
      </c>
      <c r="AR223" s="24" t="s">
        <v>127</v>
      </c>
      <c r="AT223" s="24" t="s">
        <v>122</v>
      </c>
      <c r="AU223" s="24" t="s">
        <v>79</v>
      </c>
      <c r="AY223" s="24" t="s">
        <v>120</v>
      </c>
      <c r="BE223" s="185">
        <f t="shared" ref="BE223:BE228" si="14">IF(N223="základní",J223,0)</f>
        <v>0</v>
      </c>
      <c r="BF223" s="185">
        <f t="shared" ref="BF223:BF228" si="15">IF(N223="snížená",J223,0)</f>
        <v>0</v>
      </c>
      <c r="BG223" s="185">
        <f t="shared" ref="BG223:BG228" si="16">IF(N223="zákl. přenesená",J223,0)</f>
        <v>0</v>
      </c>
      <c r="BH223" s="185">
        <f t="shared" ref="BH223:BH228" si="17">IF(N223="sníž. přenesená",J223,0)</f>
        <v>0</v>
      </c>
      <c r="BI223" s="185">
        <f t="shared" ref="BI223:BI228" si="18">IF(N223="nulová",J223,0)</f>
        <v>0</v>
      </c>
      <c r="BJ223" s="24" t="s">
        <v>77</v>
      </c>
      <c r="BK223" s="185">
        <f t="shared" ref="BK223:BK228" si="19">ROUND(I223*H223,2)</f>
        <v>0</v>
      </c>
      <c r="BL223" s="24" t="s">
        <v>127</v>
      </c>
      <c r="BM223" s="24" t="s">
        <v>360</v>
      </c>
    </row>
    <row r="224" spans="2:65" s="1" customFormat="1" ht="16.5" hidden="1" customHeight="1">
      <c r="B224" s="173"/>
      <c r="C224" s="174" t="s">
        <v>361</v>
      </c>
      <c r="D224" s="174" t="s">
        <v>122</v>
      </c>
      <c r="E224" s="175" t="s">
        <v>362</v>
      </c>
      <c r="F224" s="176" t="s">
        <v>363</v>
      </c>
      <c r="G224" s="177" t="s">
        <v>364</v>
      </c>
      <c r="H224" s="178">
        <v>1</v>
      </c>
      <c r="I224" s="179"/>
      <c r="J224" s="180">
        <f t="shared" si="10"/>
        <v>0</v>
      </c>
      <c r="K224" s="176" t="s">
        <v>5</v>
      </c>
      <c r="L224" s="41"/>
      <c r="M224" s="181" t="s">
        <v>5</v>
      </c>
      <c r="N224" s="182" t="s">
        <v>40</v>
      </c>
      <c r="O224" s="42"/>
      <c r="P224" s="183">
        <f t="shared" si="11"/>
        <v>0</v>
      </c>
      <c r="Q224" s="183">
        <v>0</v>
      </c>
      <c r="R224" s="183">
        <f t="shared" si="12"/>
        <v>0</v>
      </c>
      <c r="S224" s="183">
        <v>0</v>
      </c>
      <c r="T224" s="184">
        <f t="shared" si="13"/>
        <v>0</v>
      </c>
      <c r="AR224" s="24" t="s">
        <v>127</v>
      </c>
      <c r="AT224" s="24" t="s">
        <v>122</v>
      </c>
      <c r="AU224" s="24" t="s">
        <v>79</v>
      </c>
      <c r="AY224" s="24" t="s">
        <v>120</v>
      </c>
      <c r="BE224" s="185">
        <f t="shared" si="14"/>
        <v>0</v>
      </c>
      <c r="BF224" s="185">
        <f t="shared" si="15"/>
        <v>0</v>
      </c>
      <c r="BG224" s="185">
        <f t="shared" si="16"/>
        <v>0</v>
      </c>
      <c r="BH224" s="185">
        <f t="shared" si="17"/>
        <v>0</v>
      </c>
      <c r="BI224" s="185">
        <f t="shared" si="18"/>
        <v>0</v>
      </c>
      <c r="BJ224" s="24" t="s">
        <v>77</v>
      </c>
      <c r="BK224" s="185">
        <f t="shared" si="19"/>
        <v>0</v>
      </c>
      <c r="BL224" s="24" t="s">
        <v>127</v>
      </c>
      <c r="BM224" s="24" t="s">
        <v>365</v>
      </c>
    </row>
    <row r="225" spans="2:65" s="1" customFormat="1" ht="25.5" hidden="1" customHeight="1">
      <c r="B225" s="173"/>
      <c r="C225" s="174" t="s">
        <v>366</v>
      </c>
      <c r="D225" s="174" t="s">
        <v>122</v>
      </c>
      <c r="E225" s="175" t="s">
        <v>367</v>
      </c>
      <c r="F225" s="176" t="s">
        <v>368</v>
      </c>
      <c r="G225" s="177" t="s">
        <v>364</v>
      </c>
      <c r="H225" s="178">
        <v>1</v>
      </c>
      <c r="I225" s="179"/>
      <c r="J225" s="180">
        <f t="shared" si="10"/>
        <v>0</v>
      </c>
      <c r="K225" s="176" t="s">
        <v>5</v>
      </c>
      <c r="L225" s="41"/>
      <c r="M225" s="181" t="s">
        <v>5</v>
      </c>
      <c r="N225" s="182" t="s">
        <v>40</v>
      </c>
      <c r="O225" s="42"/>
      <c r="P225" s="183">
        <f t="shared" si="11"/>
        <v>0</v>
      </c>
      <c r="Q225" s="183">
        <v>0</v>
      </c>
      <c r="R225" s="183">
        <f t="shared" si="12"/>
        <v>0</v>
      </c>
      <c r="S225" s="183">
        <v>0</v>
      </c>
      <c r="T225" s="184">
        <f t="shared" si="13"/>
        <v>0</v>
      </c>
      <c r="AR225" s="24" t="s">
        <v>127</v>
      </c>
      <c r="AT225" s="24" t="s">
        <v>122</v>
      </c>
      <c r="AU225" s="24" t="s">
        <v>79</v>
      </c>
      <c r="AY225" s="24" t="s">
        <v>120</v>
      </c>
      <c r="BE225" s="185">
        <f t="shared" si="14"/>
        <v>0</v>
      </c>
      <c r="BF225" s="185">
        <f t="shared" si="15"/>
        <v>0</v>
      </c>
      <c r="BG225" s="185">
        <f t="shared" si="16"/>
        <v>0</v>
      </c>
      <c r="BH225" s="185">
        <f t="shared" si="17"/>
        <v>0</v>
      </c>
      <c r="BI225" s="185">
        <f t="shared" si="18"/>
        <v>0</v>
      </c>
      <c r="BJ225" s="24" t="s">
        <v>77</v>
      </c>
      <c r="BK225" s="185">
        <f t="shared" si="19"/>
        <v>0</v>
      </c>
      <c r="BL225" s="24" t="s">
        <v>127</v>
      </c>
      <c r="BM225" s="24" t="s">
        <v>369</v>
      </c>
    </row>
    <row r="226" spans="2:65" s="1" customFormat="1" ht="25.5" hidden="1" customHeight="1">
      <c r="B226" s="173"/>
      <c r="C226" s="174" t="s">
        <v>370</v>
      </c>
      <c r="D226" s="174" t="s">
        <v>122</v>
      </c>
      <c r="E226" s="175" t="s">
        <v>371</v>
      </c>
      <c r="F226" s="176" t="s">
        <v>372</v>
      </c>
      <c r="G226" s="177" t="s">
        <v>253</v>
      </c>
      <c r="H226" s="178">
        <v>7</v>
      </c>
      <c r="I226" s="179"/>
      <c r="J226" s="180">
        <f t="shared" si="10"/>
        <v>0</v>
      </c>
      <c r="K226" s="176" t="s">
        <v>126</v>
      </c>
      <c r="L226" s="41"/>
      <c r="M226" s="181" t="s">
        <v>5</v>
      </c>
      <c r="N226" s="182" t="s">
        <v>40</v>
      </c>
      <c r="O226" s="42"/>
      <c r="P226" s="183">
        <f t="shared" si="11"/>
        <v>0</v>
      </c>
      <c r="Q226" s="183">
        <v>0.21734000000000001</v>
      </c>
      <c r="R226" s="183">
        <f t="shared" si="12"/>
        <v>1.52138</v>
      </c>
      <c r="S226" s="183">
        <v>0</v>
      </c>
      <c r="T226" s="184">
        <f t="shared" si="13"/>
        <v>0</v>
      </c>
      <c r="AR226" s="24" t="s">
        <v>127</v>
      </c>
      <c r="AT226" s="24" t="s">
        <v>122</v>
      </c>
      <c r="AU226" s="24" t="s">
        <v>79</v>
      </c>
      <c r="AY226" s="24" t="s">
        <v>120</v>
      </c>
      <c r="BE226" s="185">
        <f t="shared" si="14"/>
        <v>0</v>
      </c>
      <c r="BF226" s="185">
        <f t="shared" si="15"/>
        <v>0</v>
      </c>
      <c r="BG226" s="185">
        <f t="shared" si="16"/>
        <v>0</v>
      </c>
      <c r="BH226" s="185">
        <f t="shared" si="17"/>
        <v>0</v>
      </c>
      <c r="BI226" s="185">
        <f t="shared" si="18"/>
        <v>0</v>
      </c>
      <c r="BJ226" s="24" t="s">
        <v>77</v>
      </c>
      <c r="BK226" s="185">
        <f t="shared" si="19"/>
        <v>0</v>
      </c>
      <c r="BL226" s="24" t="s">
        <v>127</v>
      </c>
      <c r="BM226" s="24" t="s">
        <v>373</v>
      </c>
    </row>
    <row r="227" spans="2:65" s="1" customFormat="1" ht="25.5" hidden="1" customHeight="1">
      <c r="B227" s="173"/>
      <c r="C227" s="210" t="s">
        <v>374</v>
      </c>
      <c r="D227" s="210" t="s">
        <v>212</v>
      </c>
      <c r="E227" s="211" t="s">
        <v>375</v>
      </c>
      <c r="F227" s="212" t="s">
        <v>376</v>
      </c>
      <c r="G227" s="213" t="s">
        <v>253</v>
      </c>
      <c r="H227" s="214">
        <v>7</v>
      </c>
      <c r="I227" s="215"/>
      <c r="J227" s="216">
        <f t="shared" si="10"/>
        <v>0</v>
      </c>
      <c r="K227" s="212" t="s">
        <v>5</v>
      </c>
      <c r="L227" s="217"/>
      <c r="M227" s="218" t="s">
        <v>5</v>
      </c>
      <c r="N227" s="219" t="s">
        <v>40</v>
      </c>
      <c r="O227" s="42"/>
      <c r="P227" s="183">
        <f t="shared" si="11"/>
        <v>0</v>
      </c>
      <c r="Q227" s="183">
        <v>5.1700000000000003E-2</v>
      </c>
      <c r="R227" s="183">
        <f t="shared" si="12"/>
        <v>0.3619</v>
      </c>
      <c r="S227" s="183">
        <v>0</v>
      </c>
      <c r="T227" s="184">
        <f t="shared" si="13"/>
        <v>0</v>
      </c>
      <c r="AR227" s="24" t="s">
        <v>170</v>
      </c>
      <c r="AT227" s="24" t="s">
        <v>212</v>
      </c>
      <c r="AU227" s="24" t="s">
        <v>79</v>
      </c>
      <c r="AY227" s="24" t="s">
        <v>120</v>
      </c>
      <c r="BE227" s="185">
        <f t="shared" si="14"/>
        <v>0</v>
      </c>
      <c r="BF227" s="185">
        <f t="shared" si="15"/>
        <v>0</v>
      </c>
      <c r="BG227" s="185">
        <f t="shared" si="16"/>
        <v>0</v>
      </c>
      <c r="BH227" s="185">
        <f t="shared" si="17"/>
        <v>0</v>
      </c>
      <c r="BI227" s="185">
        <f t="shared" si="18"/>
        <v>0</v>
      </c>
      <c r="BJ227" s="24" t="s">
        <v>77</v>
      </c>
      <c r="BK227" s="185">
        <f t="shared" si="19"/>
        <v>0</v>
      </c>
      <c r="BL227" s="24" t="s">
        <v>127</v>
      </c>
      <c r="BM227" s="24" t="s">
        <v>377</v>
      </c>
    </row>
    <row r="228" spans="2:65" s="1" customFormat="1" ht="25.5" hidden="1" customHeight="1">
      <c r="B228" s="173"/>
      <c r="C228" s="174" t="s">
        <v>378</v>
      </c>
      <c r="D228" s="174" t="s">
        <v>122</v>
      </c>
      <c r="E228" s="175" t="s">
        <v>379</v>
      </c>
      <c r="F228" s="176" t="s">
        <v>380</v>
      </c>
      <c r="G228" s="177" t="s">
        <v>253</v>
      </c>
      <c r="H228" s="178">
        <v>5</v>
      </c>
      <c r="I228" s="179"/>
      <c r="J228" s="180">
        <f t="shared" si="10"/>
        <v>0</v>
      </c>
      <c r="K228" s="176" t="s">
        <v>126</v>
      </c>
      <c r="L228" s="41"/>
      <c r="M228" s="181" t="s">
        <v>5</v>
      </c>
      <c r="N228" s="182" t="s">
        <v>40</v>
      </c>
      <c r="O228" s="42"/>
      <c r="P228" s="183">
        <f t="shared" si="11"/>
        <v>0</v>
      </c>
      <c r="Q228" s="183">
        <v>0.21734000000000001</v>
      </c>
      <c r="R228" s="183">
        <f t="shared" si="12"/>
        <v>1.0867</v>
      </c>
      <c r="S228" s="183">
        <v>0</v>
      </c>
      <c r="T228" s="184">
        <f t="shared" si="13"/>
        <v>0</v>
      </c>
      <c r="AR228" s="24" t="s">
        <v>127</v>
      </c>
      <c r="AT228" s="24" t="s">
        <v>122</v>
      </c>
      <c r="AU228" s="24" t="s">
        <v>79</v>
      </c>
      <c r="AY228" s="24" t="s">
        <v>120</v>
      </c>
      <c r="BE228" s="185">
        <f t="shared" si="14"/>
        <v>0</v>
      </c>
      <c r="BF228" s="185">
        <f t="shared" si="15"/>
        <v>0</v>
      </c>
      <c r="BG228" s="185">
        <f t="shared" si="16"/>
        <v>0</v>
      </c>
      <c r="BH228" s="185">
        <f t="shared" si="17"/>
        <v>0</v>
      </c>
      <c r="BI228" s="185">
        <f t="shared" si="18"/>
        <v>0</v>
      </c>
      <c r="BJ228" s="24" t="s">
        <v>77</v>
      </c>
      <c r="BK228" s="185">
        <f t="shared" si="19"/>
        <v>0</v>
      </c>
      <c r="BL228" s="24" t="s">
        <v>127</v>
      </c>
      <c r="BM228" s="24" t="s">
        <v>381</v>
      </c>
    </row>
    <row r="229" spans="2:65" s="11" customFormat="1" hidden="1">
      <c r="B229" s="186"/>
      <c r="D229" s="187" t="s">
        <v>129</v>
      </c>
      <c r="E229" s="188" t="s">
        <v>5</v>
      </c>
      <c r="F229" s="189" t="s">
        <v>153</v>
      </c>
      <c r="H229" s="190">
        <v>5</v>
      </c>
      <c r="I229" s="191"/>
      <c r="L229" s="186"/>
      <c r="M229" s="192"/>
      <c r="N229" s="193"/>
      <c r="O229" s="193"/>
      <c r="P229" s="193"/>
      <c r="Q229" s="193"/>
      <c r="R229" s="193"/>
      <c r="S229" s="193"/>
      <c r="T229" s="194"/>
      <c r="AT229" s="188" t="s">
        <v>129</v>
      </c>
      <c r="AU229" s="188" t="s">
        <v>79</v>
      </c>
      <c r="AV229" s="11" t="s">
        <v>79</v>
      </c>
      <c r="AW229" s="11" t="s">
        <v>33</v>
      </c>
      <c r="AX229" s="11" t="s">
        <v>77</v>
      </c>
      <c r="AY229" s="188" t="s">
        <v>120</v>
      </c>
    </row>
    <row r="230" spans="2:65" s="12" customFormat="1" hidden="1">
      <c r="B230" s="195"/>
      <c r="D230" s="187" t="s">
        <v>129</v>
      </c>
      <c r="E230" s="196" t="s">
        <v>5</v>
      </c>
      <c r="F230" s="197" t="s">
        <v>131</v>
      </c>
      <c r="H230" s="196" t="s">
        <v>5</v>
      </c>
      <c r="I230" s="198"/>
      <c r="L230" s="195"/>
      <c r="M230" s="199"/>
      <c r="N230" s="200"/>
      <c r="O230" s="200"/>
      <c r="P230" s="200"/>
      <c r="Q230" s="200"/>
      <c r="R230" s="200"/>
      <c r="S230" s="200"/>
      <c r="T230" s="201"/>
      <c r="AT230" s="196" t="s">
        <v>129</v>
      </c>
      <c r="AU230" s="196" t="s">
        <v>79</v>
      </c>
      <c r="AV230" s="12" t="s">
        <v>77</v>
      </c>
      <c r="AW230" s="12" t="s">
        <v>33</v>
      </c>
      <c r="AX230" s="12" t="s">
        <v>69</v>
      </c>
      <c r="AY230" s="196" t="s">
        <v>120</v>
      </c>
    </row>
    <row r="231" spans="2:65" s="1" customFormat="1" ht="16.5" hidden="1" customHeight="1">
      <c r="B231" s="173"/>
      <c r="C231" s="210" t="s">
        <v>382</v>
      </c>
      <c r="D231" s="210" t="s">
        <v>212</v>
      </c>
      <c r="E231" s="211" t="s">
        <v>383</v>
      </c>
      <c r="F231" s="212" t="s">
        <v>384</v>
      </c>
      <c r="G231" s="213" t="s">
        <v>253</v>
      </c>
      <c r="H231" s="214">
        <v>5</v>
      </c>
      <c r="I231" s="215"/>
      <c r="J231" s="216">
        <f>ROUND(I231*H231,2)</f>
        <v>0</v>
      </c>
      <c r="K231" s="212" t="s">
        <v>5</v>
      </c>
      <c r="L231" s="217"/>
      <c r="M231" s="218" t="s">
        <v>5</v>
      </c>
      <c r="N231" s="219" t="s">
        <v>40</v>
      </c>
      <c r="O231" s="42"/>
      <c r="P231" s="183">
        <f>O231*H231</f>
        <v>0</v>
      </c>
      <c r="Q231" s="183">
        <v>0.19400000000000001</v>
      </c>
      <c r="R231" s="183">
        <f>Q231*H231</f>
        <v>0.97</v>
      </c>
      <c r="S231" s="183">
        <v>0</v>
      </c>
      <c r="T231" s="184">
        <f>S231*H231</f>
        <v>0</v>
      </c>
      <c r="AR231" s="24" t="s">
        <v>170</v>
      </c>
      <c r="AT231" s="24" t="s">
        <v>212</v>
      </c>
      <c r="AU231" s="24" t="s">
        <v>79</v>
      </c>
      <c r="AY231" s="24" t="s">
        <v>120</v>
      </c>
      <c r="BE231" s="185">
        <f>IF(N231="základní",J231,0)</f>
        <v>0</v>
      </c>
      <c r="BF231" s="185">
        <f>IF(N231="snížená",J231,0)</f>
        <v>0</v>
      </c>
      <c r="BG231" s="185">
        <f>IF(N231="zákl. přenesená",J231,0)</f>
        <v>0</v>
      </c>
      <c r="BH231" s="185">
        <f>IF(N231="sníž. přenesená",J231,0)</f>
        <v>0</v>
      </c>
      <c r="BI231" s="185">
        <f>IF(N231="nulová",J231,0)</f>
        <v>0</v>
      </c>
      <c r="BJ231" s="24" t="s">
        <v>77</v>
      </c>
      <c r="BK231" s="185">
        <f>ROUND(I231*H231,2)</f>
        <v>0</v>
      </c>
      <c r="BL231" s="24" t="s">
        <v>127</v>
      </c>
      <c r="BM231" s="24" t="s">
        <v>385</v>
      </c>
    </row>
    <row r="232" spans="2:65" s="10" customFormat="1" ht="29.85" hidden="1" customHeight="1">
      <c r="B232" s="160"/>
      <c r="D232" s="161" t="s">
        <v>68</v>
      </c>
      <c r="E232" s="171" t="s">
        <v>386</v>
      </c>
      <c r="F232" s="171" t="s">
        <v>387</v>
      </c>
      <c r="I232" s="163"/>
      <c r="J232" s="172">
        <f>BK232</f>
        <v>0</v>
      </c>
      <c r="L232" s="160"/>
      <c r="M232" s="165"/>
      <c r="N232" s="166"/>
      <c r="O232" s="166"/>
      <c r="P232" s="167">
        <f>P233</f>
        <v>0</v>
      </c>
      <c r="Q232" s="166"/>
      <c r="R232" s="167">
        <f>R233</f>
        <v>0</v>
      </c>
      <c r="S232" s="166"/>
      <c r="T232" s="168">
        <f>T233</f>
        <v>0</v>
      </c>
      <c r="AR232" s="161" t="s">
        <v>77</v>
      </c>
      <c r="AT232" s="169" t="s">
        <v>68</v>
      </c>
      <c r="AU232" s="169" t="s">
        <v>77</v>
      </c>
      <c r="AY232" s="161" t="s">
        <v>120</v>
      </c>
      <c r="BK232" s="170">
        <f>BK233</f>
        <v>0</v>
      </c>
    </row>
    <row r="233" spans="2:65" s="1" customFormat="1" ht="16.5" hidden="1" customHeight="1">
      <c r="B233" s="173"/>
      <c r="C233" s="174" t="s">
        <v>388</v>
      </c>
      <c r="D233" s="174" t="s">
        <v>122</v>
      </c>
      <c r="E233" s="175" t="s">
        <v>389</v>
      </c>
      <c r="F233" s="176" t="s">
        <v>390</v>
      </c>
      <c r="G233" s="177" t="s">
        <v>204</v>
      </c>
      <c r="H233" s="178">
        <v>36.298999999999999</v>
      </c>
      <c r="I233" s="179"/>
      <c r="J233" s="180">
        <f>ROUND(I233*H233,2)</f>
        <v>0</v>
      </c>
      <c r="K233" s="176" t="s">
        <v>126</v>
      </c>
      <c r="L233" s="41"/>
      <c r="M233" s="181" t="s">
        <v>5</v>
      </c>
      <c r="N233" s="182" t="s">
        <v>40</v>
      </c>
      <c r="O233" s="42"/>
      <c r="P233" s="183">
        <f>O233*H233</f>
        <v>0</v>
      </c>
      <c r="Q233" s="183">
        <v>0</v>
      </c>
      <c r="R233" s="183">
        <f>Q233*H233</f>
        <v>0</v>
      </c>
      <c r="S233" s="183">
        <v>0</v>
      </c>
      <c r="T233" s="184">
        <f>S233*H233</f>
        <v>0</v>
      </c>
      <c r="AR233" s="24" t="s">
        <v>127</v>
      </c>
      <c r="AT233" s="24" t="s">
        <v>122</v>
      </c>
      <c r="AU233" s="24" t="s">
        <v>79</v>
      </c>
      <c r="AY233" s="24" t="s">
        <v>120</v>
      </c>
      <c r="BE233" s="185">
        <f>IF(N233="základní",J233,0)</f>
        <v>0</v>
      </c>
      <c r="BF233" s="185">
        <f>IF(N233="snížená",J233,0)</f>
        <v>0</v>
      </c>
      <c r="BG233" s="185">
        <f>IF(N233="zákl. přenesená",J233,0)</f>
        <v>0</v>
      </c>
      <c r="BH233" s="185">
        <f>IF(N233="sníž. přenesená",J233,0)</f>
        <v>0</v>
      </c>
      <c r="BI233" s="185">
        <f>IF(N233="nulová",J233,0)</f>
        <v>0</v>
      </c>
      <c r="BJ233" s="24" t="s">
        <v>77</v>
      </c>
      <c r="BK233" s="185">
        <f>ROUND(I233*H233,2)</f>
        <v>0</v>
      </c>
      <c r="BL233" s="24" t="s">
        <v>127</v>
      </c>
      <c r="BM233" s="24" t="s">
        <v>391</v>
      </c>
    </row>
    <row r="234" spans="2:65" s="10" customFormat="1" ht="37.35" customHeight="1">
      <c r="B234" s="160"/>
      <c r="D234" s="161" t="s">
        <v>68</v>
      </c>
      <c r="E234" s="162" t="s">
        <v>392</v>
      </c>
      <c r="F234" s="162" t="s">
        <v>393</v>
      </c>
      <c r="I234" s="163"/>
      <c r="J234" s="164">
        <f>BK234</f>
        <v>0</v>
      </c>
      <c r="L234" s="160"/>
      <c r="M234" s="165"/>
      <c r="N234" s="166"/>
      <c r="O234" s="166"/>
      <c r="P234" s="167">
        <f>SUM(P235:P248)</f>
        <v>0</v>
      </c>
      <c r="Q234" s="166"/>
      <c r="R234" s="167">
        <f>SUM(R235:R248)</f>
        <v>0</v>
      </c>
      <c r="S234" s="166"/>
      <c r="T234" s="168">
        <f>SUM(T235:T248)</f>
        <v>0</v>
      </c>
      <c r="AR234" s="161" t="s">
        <v>127</v>
      </c>
      <c r="AT234" s="169" t="s">
        <v>68</v>
      </c>
      <c r="AU234" s="169" t="s">
        <v>69</v>
      </c>
      <c r="AY234" s="161" t="s">
        <v>120</v>
      </c>
      <c r="BK234" s="170">
        <f>SUM(BK235:BK248)</f>
        <v>0</v>
      </c>
    </row>
    <row r="235" spans="2:65" s="1" customFormat="1" ht="16.5" customHeight="1">
      <c r="B235" s="173"/>
      <c r="C235" s="174" t="s">
        <v>394</v>
      </c>
      <c r="D235" s="174" t="s">
        <v>122</v>
      </c>
      <c r="E235" s="175" t="s">
        <v>395</v>
      </c>
      <c r="F235" s="176" t="s">
        <v>396</v>
      </c>
      <c r="G235" s="177" t="s">
        <v>239</v>
      </c>
      <c r="H235" s="178">
        <v>216</v>
      </c>
      <c r="I235" s="179">
        <v>0</v>
      </c>
      <c r="J235" s="180">
        <f t="shared" ref="J235:J248" si="20">ROUND(I235*H235,2)</f>
        <v>0</v>
      </c>
      <c r="K235" s="176" t="s">
        <v>5</v>
      </c>
      <c r="L235" s="41"/>
      <c r="M235" s="181" t="s">
        <v>5</v>
      </c>
      <c r="N235" s="182" t="s">
        <v>40</v>
      </c>
      <c r="O235" s="42"/>
      <c r="P235" s="183">
        <f t="shared" ref="P235:P248" si="21">O235*H235</f>
        <v>0</v>
      </c>
      <c r="Q235" s="183">
        <v>0</v>
      </c>
      <c r="R235" s="183">
        <f t="shared" ref="R235:R248" si="22">Q235*H235</f>
        <v>0</v>
      </c>
      <c r="S235" s="183">
        <v>0</v>
      </c>
      <c r="T235" s="184">
        <f t="shared" ref="T235:T248" si="23">S235*H235</f>
        <v>0</v>
      </c>
      <c r="AR235" s="24" t="s">
        <v>397</v>
      </c>
      <c r="AT235" s="24" t="s">
        <v>122</v>
      </c>
      <c r="AU235" s="24" t="s">
        <v>77</v>
      </c>
      <c r="AY235" s="24" t="s">
        <v>120</v>
      </c>
      <c r="BE235" s="185">
        <f t="shared" ref="BE235:BE248" si="24">IF(N235="základní",J235,0)</f>
        <v>0</v>
      </c>
      <c r="BF235" s="185">
        <f t="shared" ref="BF235:BF248" si="25">IF(N235="snížená",J235,0)</f>
        <v>0</v>
      </c>
      <c r="BG235" s="185">
        <f t="shared" ref="BG235:BG248" si="26">IF(N235="zákl. přenesená",J235,0)</f>
        <v>0</v>
      </c>
      <c r="BH235" s="185">
        <f t="shared" ref="BH235:BH248" si="27">IF(N235="sníž. přenesená",J235,0)</f>
        <v>0</v>
      </c>
      <c r="BI235" s="185">
        <f t="shared" ref="BI235:BI248" si="28">IF(N235="nulová",J235,0)</f>
        <v>0</v>
      </c>
      <c r="BJ235" s="24" t="s">
        <v>77</v>
      </c>
      <c r="BK235" s="185">
        <f t="shared" ref="BK235:BK248" si="29">ROUND(I235*H235,2)</f>
        <v>0</v>
      </c>
      <c r="BL235" s="24" t="s">
        <v>397</v>
      </c>
      <c r="BM235" s="24" t="s">
        <v>398</v>
      </c>
    </row>
    <row r="236" spans="2:65" s="1" customFormat="1" ht="16.5" customHeight="1">
      <c r="B236" s="173"/>
      <c r="C236" s="174" t="s">
        <v>399</v>
      </c>
      <c r="D236" s="174" t="s">
        <v>122</v>
      </c>
      <c r="E236" s="175" t="s">
        <v>400</v>
      </c>
      <c r="F236" s="176" t="s">
        <v>401</v>
      </c>
      <c r="G236" s="177" t="s">
        <v>239</v>
      </c>
      <c r="H236" s="178">
        <v>216</v>
      </c>
      <c r="I236" s="179"/>
      <c r="J236" s="180">
        <f t="shared" si="20"/>
        <v>0</v>
      </c>
      <c r="K236" s="176" t="s">
        <v>5</v>
      </c>
      <c r="L236" s="41"/>
      <c r="M236" s="181" t="s">
        <v>5</v>
      </c>
      <c r="N236" s="182" t="s">
        <v>40</v>
      </c>
      <c r="O236" s="42"/>
      <c r="P236" s="183">
        <f t="shared" si="21"/>
        <v>0</v>
      </c>
      <c r="Q236" s="183">
        <v>0</v>
      </c>
      <c r="R236" s="183">
        <f t="shared" si="22"/>
        <v>0</v>
      </c>
      <c r="S236" s="183">
        <v>0</v>
      </c>
      <c r="T236" s="184">
        <f t="shared" si="23"/>
        <v>0</v>
      </c>
      <c r="AR236" s="24" t="s">
        <v>397</v>
      </c>
      <c r="AT236" s="24" t="s">
        <v>122</v>
      </c>
      <c r="AU236" s="24" t="s">
        <v>77</v>
      </c>
      <c r="AY236" s="24" t="s">
        <v>120</v>
      </c>
      <c r="BE236" s="185">
        <f t="shared" si="24"/>
        <v>0</v>
      </c>
      <c r="BF236" s="185">
        <f t="shared" si="25"/>
        <v>0</v>
      </c>
      <c r="BG236" s="185">
        <f t="shared" si="26"/>
        <v>0</v>
      </c>
      <c r="BH236" s="185">
        <f t="shared" si="27"/>
        <v>0</v>
      </c>
      <c r="BI236" s="185">
        <f t="shared" si="28"/>
        <v>0</v>
      </c>
      <c r="BJ236" s="24" t="s">
        <v>77</v>
      </c>
      <c r="BK236" s="185">
        <f t="shared" si="29"/>
        <v>0</v>
      </c>
      <c r="BL236" s="24" t="s">
        <v>397</v>
      </c>
      <c r="BM236" s="24" t="s">
        <v>402</v>
      </c>
    </row>
    <row r="237" spans="2:65" s="1" customFormat="1" ht="16.5" customHeight="1">
      <c r="B237" s="173"/>
      <c r="C237" s="174" t="s">
        <v>403</v>
      </c>
      <c r="D237" s="174" t="s">
        <v>122</v>
      </c>
      <c r="E237" s="175" t="s">
        <v>404</v>
      </c>
      <c r="F237" s="176" t="s">
        <v>405</v>
      </c>
      <c r="G237" s="177" t="s">
        <v>125</v>
      </c>
      <c r="H237" s="178">
        <v>18</v>
      </c>
      <c r="I237" s="179"/>
      <c r="J237" s="180">
        <f t="shared" si="20"/>
        <v>0</v>
      </c>
      <c r="K237" s="176" t="s">
        <v>5</v>
      </c>
      <c r="L237" s="41"/>
      <c r="M237" s="181" t="s">
        <v>5</v>
      </c>
      <c r="N237" s="182" t="s">
        <v>40</v>
      </c>
      <c r="O237" s="42"/>
      <c r="P237" s="183">
        <f t="shared" si="21"/>
        <v>0</v>
      </c>
      <c r="Q237" s="183">
        <v>0</v>
      </c>
      <c r="R237" s="183">
        <f t="shared" si="22"/>
        <v>0</v>
      </c>
      <c r="S237" s="183">
        <v>0</v>
      </c>
      <c r="T237" s="184">
        <f t="shared" si="23"/>
        <v>0</v>
      </c>
      <c r="AR237" s="24" t="s">
        <v>397</v>
      </c>
      <c r="AT237" s="24" t="s">
        <v>122</v>
      </c>
      <c r="AU237" s="24" t="s">
        <v>77</v>
      </c>
      <c r="AY237" s="24" t="s">
        <v>120</v>
      </c>
      <c r="BE237" s="185">
        <f t="shared" si="24"/>
        <v>0</v>
      </c>
      <c r="BF237" s="185">
        <f t="shared" si="25"/>
        <v>0</v>
      </c>
      <c r="BG237" s="185">
        <f t="shared" si="26"/>
        <v>0</v>
      </c>
      <c r="BH237" s="185">
        <f t="shared" si="27"/>
        <v>0</v>
      </c>
      <c r="BI237" s="185">
        <f t="shared" si="28"/>
        <v>0</v>
      </c>
      <c r="BJ237" s="24" t="s">
        <v>77</v>
      </c>
      <c r="BK237" s="185">
        <f t="shared" si="29"/>
        <v>0</v>
      </c>
      <c r="BL237" s="24" t="s">
        <v>397</v>
      </c>
      <c r="BM237" s="24" t="s">
        <v>406</v>
      </c>
    </row>
    <row r="238" spans="2:65" s="1" customFormat="1" ht="16.5" customHeight="1">
      <c r="B238" s="173"/>
      <c r="C238" s="174" t="s">
        <v>407</v>
      </c>
      <c r="D238" s="174" t="s">
        <v>122</v>
      </c>
      <c r="E238" s="175" t="s">
        <v>408</v>
      </c>
      <c r="F238" s="176" t="s">
        <v>409</v>
      </c>
      <c r="G238" s="177" t="s">
        <v>253</v>
      </c>
      <c r="H238" s="178">
        <v>6</v>
      </c>
      <c r="I238" s="179"/>
      <c r="J238" s="180">
        <f t="shared" si="20"/>
        <v>0</v>
      </c>
      <c r="K238" s="176" t="s">
        <v>5</v>
      </c>
      <c r="L238" s="41"/>
      <c r="M238" s="181" t="s">
        <v>5</v>
      </c>
      <c r="N238" s="182" t="s">
        <v>40</v>
      </c>
      <c r="O238" s="42"/>
      <c r="P238" s="183">
        <f t="shared" si="21"/>
        <v>0</v>
      </c>
      <c r="Q238" s="183">
        <v>0</v>
      </c>
      <c r="R238" s="183">
        <f t="shared" si="22"/>
        <v>0</v>
      </c>
      <c r="S238" s="183">
        <v>0</v>
      </c>
      <c r="T238" s="184">
        <f t="shared" si="23"/>
        <v>0</v>
      </c>
      <c r="AR238" s="24" t="s">
        <v>397</v>
      </c>
      <c r="AT238" s="24" t="s">
        <v>122</v>
      </c>
      <c r="AU238" s="24" t="s">
        <v>77</v>
      </c>
      <c r="AY238" s="24" t="s">
        <v>120</v>
      </c>
      <c r="BE238" s="185">
        <f t="shared" si="24"/>
        <v>0</v>
      </c>
      <c r="BF238" s="185">
        <f t="shared" si="25"/>
        <v>0</v>
      </c>
      <c r="BG238" s="185">
        <f t="shared" si="26"/>
        <v>0</v>
      </c>
      <c r="BH238" s="185">
        <f t="shared" si="27"/>
        <v>0</v>
      </c>
      <c r="BI238" s="185">
        <f t="shared" si="28"/>
        <v>0</v>
      </c>
      <c r="BJ238" s="24" t="s">
        <v>77</v>
      </c>
      <c r="BK238" s="185">
        <f t="shared" si="29"/>
        <v>0</v>
      </c>
      <c r="BL238" s="24" t="s">
        <v>397</v>
      </c>
      <c r="BM238" s="24" t="s">
        <v>410</v>
      </c>
    </row>
    <row r="239" spans="2:65" s="1" customFormat="1" ht="16.5" customHeight="1">
      <c r="B239" s="173"/>
      <c r="C239" s="174" t="s">
        <v>411</v>
      </c>
      <c r="D239" s="174" t="s">
        <v>122</v>
      </c>
      <c r="E239" s="175" t="s">
        <v>412</v>
      </c>
      <c r="F239" s="176" t="s">
        <v>413</v>
      </c>
      <c r="G239" s="177" t="s">
        <v>253</v>
      </c>
      <c r="H239" s="178">
        <v>8</v>
      </c>
      <c r="I239" s="179"/>
      <c r="J239" s="180">
        <f t="shared" si="20"/>
        <v>0</v>
      </c>
      <c r="K239" s="176" t="s">
        <v>5</v>
      </c>
      <c r="L239" s="41"/>
      <c r="M239" s="181" t="s">
        <v>5</v>
      </c>
      <c r="N239" s="182" t="s">
        <v>40</v>
      </c>
      <c r="O239" s="42"/>
      <c r="P239" s="183">
        <f t="shared" si="21"/>
        <v>0</v>
      </c>
      <c r="Q239" s="183">
        <v>0</v>
      </c>
      <c r="R239" s="183">
        <f t="shared" si="22"/>
        <v>0</v>
      </c>
      <c r="S239" s="183">
        <v>0</v>
      </c>
      <c r="T239" s="184">
        <f t="shared" si="23"/>
        <v>0</v>
      </c>
      <c r="AR239" s="24" t="s">
        <v>397</v>
      </c>
      <c r="AT239" s="24" t="s">
        <v>122</v>
      </c>
      <c r="AU239" s="24" t="s">
        <v>77</v>
      </c>
      <c r="AY239" s="24" t="s">
        <v>120</v>
      </c>
      <c r="BE239" s="185">
        <f t="shared" si="24"/>
        <v>0</v>
      </c>
      <c r="BF239" s="185">
        <f t="shared" si="25"/>
        <v>0</v>
      </c>
      <c r="BG239" s="185">
        <f t="shared" si="26"/>
        <v>0</v>
      </c>
      <c r="BH239" s="185">
        <f t="shared" si="27"/>
        <v>0</v>
      </c>
      <c r="BI239" s="185">
        <f t="shared" si="28"/>
        <v>0</v>
      </c>
      <c r="BJ239" s="24" t="s">
        <v>77</v>
      </c>
      <c r="BK239" s="185">
        <f t="shared" si="29"/>
        <v>0</v>
      </c>
      <c r="BL239" s="24" t="s">
        <v>397</v>
      </c>
      <c r="BM239" s="24" t="s">
        <v>414</v>
      </c>
    </row>
    <row r="240" spans="2:65" s="1" customFormat="1" ht="25.5" customHeight="1">
      <c r="B240" s="173"/>
      <c r="C240" s="174" t="s">
        <v>415</v>
      </c>
      <c r="D240" s="174" t="s">
        <v>122</v>
      </c>
      <c r="E240" s="175" t="s">
        <v>416</v>
      </c>
      <c r="F240" s="176" t="s">
        <v>417</v>
      </c>
      <c r="G240" s="177" t="s">
        <v>239</v>
      </c>
      <c r="H240" s="178">
        <v>201</v>
      </c>
      <c r="I240" s="179"/>
      <c r="J240" s="180">
        <f t="shared" si="20"/>
        <v>0</v>
      </c>
      <c r="K240" s="176" t="s">
        <v>5</v>
      </c>
      <c r="L240" s="41"/>
      <c r="M240" s="181" t="s">
        <v>5</v>
      </c>
      <c r="N240" s="182" t="s">
        <v>40</v>
      </c>
      <c r="O240" s="42"/>
      <c r="P240" s="183">
        <f t="shared" si="21"/>
        <v>0</v>
      </c>
      <c r="Q240" s="183">
        <v>0</v>
      </c>
      <c r="R240" s="183">
        <f t="shared" si="22"/>
        <v>0</v>
      </c>
      <c r="S240" s="183">
        <v>0</v>
      </c>
      <c r="T240" s="184">
        <f t="shared" si="23"/>
        <v>0</v>
      </c>
      <c r="AR240" s="24" t="s">
        <v>397</v>
      </c>
      <c r="AT240" s="24" t="s">
        <v>122</v>
      </c>
      <c r="AU240" s="24" t="s">
        <v>77</v>
      </c>
      <c r="AY240" s="24" t="s">
        <v>120</v>
      </c>
      <c r="BE240" s="185">
        <f t="shared" si="24"/>
        <v>0</v>
      </c>
      <c r="BF240" s="185">
        <f t="shared" si="25"/>
        <v>0</v>
      </c>
      <c r="BG240" s="185">
        <f t="shared" si="26"/>
        <v>0</v>
      </c>
      <c r="BH240" s="185">
        <f t="shared" si="27"/>
        <v>0</v>
      </c>
      <c r="BI240" s="185">
        <f t="shared" si="28"/>
        <v>0</v>
      </c>
      <c r="BJ240" s="24" t="s">
        <v>77</v>
      </c>
      <c r="BK240" s="185">
        <f t="shared" si="29"/>
        <v>0</v>
      </c>
      <c r="BL240" s="24" t="s">
        <v>397</v>
      </c>
      <c r="BM240" s="24" t="s">
        <v>418</v>
      </c>
    </row>
    <row r="241" spans="2:65" s="1" customFormat="1" ht="38.25" customHeight="1">
      <c r="B241" s="173"/>
      <c r="C241" s="174" t="s">
        <v>419</v>
      </c>
      <c r="D241" s="174" t="s">
        <v>122</v>
      </c>
      <c r="E241" s="175" t="s">
        <v>420</v>
      </c>
      <c r="F241" s="176" t="s">
        <v>421</v>
      </c>
      <c r="G241" s="177" t="s">
        <v>239</v>
      </c>
      <c r="H241" s="178">
        <v>15</v>
      </c>
      <c r="I241" s="179"/>
      <c r="J241" s="180">
        <f t="shared" si="20"/>
        <v>0</v>
      </c>
      <c r="K241" s="176" t="s">
        <v>5</v>
      </c>
      <c r="L241" s="41"/>
      <c r="M241" s="181" t="s">
        <v>5</v>
      </c>
      <c r="N241" s="182" t="s">
        <v>40</v>
      </c>
      <c r="O241" s="42"/>
      <c r="P241" s="183">
        <f t="shared" si="21"/>
        <v>0</v>
      </c>
      <c r="Q241" s="183">
        <v>0</v>
      </c>
      <c r="R241" s="183">
        <f t="shared" si="22"/>
        <v>0</v>
      </c>
      <c r="S241" s="183">
        <v>0</v>
      </c>
      <c r="T241" s="184">
        <f t="shared" si="23"/>
        <v>0</v>
      </c>
      <c r="AR241" s="24" t="s">
        <v>397</v>
      </c>
      <c r="AT241" s="24" t="s">
        <v>122</v>
      </c>
      <c r="AU241" s="24" t="s">
        <v>77</v>
      </c>
      <c r="AY241" s="24" t="s">
        <v>120</v>
      </c>
      <c r="BE241" s="185">
        <f t="shared" si="24"/>
        <v>0</v>
      </c>
      <c r="BF241" s="185">
        <f t="shared" si="25"/>
        <v>0</v>
      </c>
      <c r="BG241" s="185">
        <f t="shared" si="26"/>
        <v>0</v>
      </c>
      <c r="BH241" s="185">
        <f t="shared" si="27"/>
        <v>0</v>
      </c>
      <c r="BI241" s="185">
        <f t="shared" si="28"/>
        <v>0</v>
      </c>
      <c r="BJ241" s="24" t="s">
        <v>77</v>
      </c>
      <c r="BK241" s="185">
        <f t="shared" si="29"/>
        <v>0</v>
      </c>
      <c r="BL241" s="24" t="s">
        <v>397</v>
      </c>
      <c r="BM241" s="24" t="s">
        <v>422</v>
      </c>
    </row>
    <row r="242" spans="2:65" s="1" customFormat="1" ht="16.5" customHeight="1">
      <c r="B242" s="173"/>
      <c r="C242" s="174" t="s">
        <v>423</v>
      </c>
      <c r="D242" s="174" t="s">
        <v>122</v>
      </c>
      <c r="E242" s="175" t="s">
        <v>424</v>
      </c>
      <c r="F242" s="176" t="s">
        <v>425</v>
      </c>
      <c r="G242" s="177" t="s">
        <v>253</v>
      </c>
      <c r="H242" s="178">
        <v>8</v>
      </c>
      <c r="I242" s="179"/>
      <c r="J242" s="180">
        <f t="shared" si="20"/>
        <v>0</v>
      </c>
      <c r="K242" s="176" t="s">
        <v>5</v>
      </c>
      <c r="L242" s="41"/>
      <c r="M242" s="181" t="s">
        <v>5</v>
      </c>
      <c r="N242" s="182" t="s">
        <v>40</v>
      </c>
      <c r="O242" s="42"/>
      <c r="P242" s="183">
        <f t="shared" si="21"/>
        <v>0</v>
      </c>
      <c r="Q242" s="183">
        <v>0</v>
      </c>
      <c r="R242" s="183">
        <f t="shared" si="22"/>
        <v>0</v>
      </c>
      <c r="S242" s="183">
        <v>0</v>
      </c>
      <c r="T242" s="184">
        <f t="shared" si="23"/>
        <v>0</v>
      </c>
      <c r="AR242" s="24" t="s">
        <v>397</v>
      </c>
      <c r="AT242" s="24" t="s">
        <v>122</v>
      </c>
      <c r="AU242" s="24" t="s">
        <v>77</v>
      </c>
      <c r="AY242" s="24" t="s">
        <v>120</v>
      </c>
      <c r="BE242" s="185">
        <f t="shared" si="24"/>
        <v>0</v>
      </c>
      <c r="BF242" s="185">
        <f t="shared" si="25"/>
        <v>0</v>
      </c>
      <c r="BG242" s="185">
        <f t="shared" si="26"/>
        <v>0</v>
      </c>
      <c r="BH242" s="185">
        <f t="shared" si="27"/>
        <v>0</v>
      </c>
      <c r="BI242" s="185">
        <f t="shared" si="28"/>
        <v>0</v>
      </c>
      <c r="BJ242" s="24" t="s">
        <v>77</v>
      </c>
      <c r="BK242" s="185">
        <f t="shared" si="29"/>
        <v>0</v>
      </c>
      <c r="BL242" s="24" t="s">
        <v>397</v>
      </c>
      <c r="BM242" s="24" t="s">
        <v>426</v>
      </c>
    </row>
    <row r="243" spans="2:65" s="1" customFormat="1" ht="16.5" customHeight="1">
      <c r="B243" s="173"/>
      <c r="C243" s="174" t="s">
        <v>427</v>
      </c>
      <c r="D243" s="174" t="s">
        <v>122</v>
      </c>
      <c r="E243" s="175" t="s">
        <v>428</v>
      </c>
      <c r="F243" s="176" t="s">
        <v>429</v>
      </c>
      <c r="G243" s="177" t="s">
        <v>430</v>
      </c>
      <c r="H243" s="178">
        <v>1</v>
      </c>
      <c r="I243" s="179"/>
      <c r="J243" s="180">
        <f t="shared" si="20"/>
        <v>0</v>
      </c>
      <c r="K243" s="176" t="s">
        <v>5</v>
      </c>
      <c r="L243" s="41"/>
      <c r="M243" s="181" t="s">
        <v>5</v>
      </c>
      <c r="N243" s="182" t="s">
        <v>40</v>
      </c>
      <c r="O243" s="42"/>
      <c r="P243" s="183">
        <f t="shared" si="21"/>
        <v>0</v>
      </c>
      <c r="Q243" s="183">
        <v>0</v>
      </c>
      <c r="R243" s="183">
        <f t="shared" si="22"/>
        <v>0</v>
      </c>
      <c r="S243" s="183">
        <v>0</v>
      </c>
      <c r="T243" s="184">
        <f t="shared" si="23"/>
        <v>0</v>
      </c>
      <c r="AR243" s="24" t="s">
        <v>397</v>
      </c>
      <c r="AT243" s="24" t="s">
        <v>122</v>
      </c>
      <c r="AU243" s="24" t="s">
        <v>77</v>
      </c>
      <c r="AY243" s="24" t="s">
        <v>120</v>
      </c>
      <c r="BE243" s="185">
        <f t="shared" si="24"/>
        <v>0</v>
      </c>
      <c r="BF243" s="185">
        <f t="shared" si="25"/>
        <v>0</v>
      </c>
      <c r="BG243" s="185">
        <f t="shared" si="26"/>
        <v>0</v>
      </c>
      <c r="BH243" s="185">
        <f t="shared" si="27"/>
        <v>0</v>
      </c>
      <c r="BI243" s="185">
        <f t="shared" si="28"/>
        <v>0</v>
      </c>
      <c r="BJ243" s="24" t="s">
        <v>77</v>
      </c>
      <c r="BK243" s="185">
        <f t="shared" si="29"/>
        <v>0</v>
      </c>
      <c r="BL243" s="24" t="s">
        <v>397</v>
      </c>
      <c r="BM243" s="24" t="s">
        <v>431</v>
      </c>
    </row>
    <row r="244" spans="2:65" s="1" customFormat="1" ht="25.5" customHeight="1">
      <c r="B244" s="173"/>
      <c r="C244" s="174" t="s">
        <v>432</v>
      </c>
      <c r="D244" s="174" t="s">
        <v>122</v>
      </c>
      <c r="E244" s="175" t="s">
        <v>179</v>
      </c>
      <c r="F244" s="176" t="s">
        <v>433</v>
      </c>
      <c r="G244" s="177" t="s">
        <v>239</v>
      </c>
      <c r="H244" s="178">
        <v>216</v>
      </c>
      <c r="I244" s="179"/>
      <c r="J244" s="180">
        <f t="shared" si="20"/>
        <v>0</v>
      </c>
      <c r="K244" s="176" t="s">
        <v>5</v>
      </c>
      <c r="L244" s="41"/>
      <c r="M244" s="181" t="s">
        <v>5</v>
      </c>
      <c r="N244" s="182" t="s">
        <v>40</v>
      </c>
      <c r="O244" s="42"/>
      <c r="P244" s="183">
        <f t="shared" si="21"/>
        <v>0</v>
      </c>
      <c r="Q244" s="183">
        <v>0</v>
      </c>
      <c r="R244" s="183">
        <f t="shared" si="22"/>
        <v>0</v>
      </c>
      <c r="S244" s="183">
        <v>0</v>
      </c>
      <c r="T244" s="184">
        <f t="shared" si="23"/>
        <v>0</v>
      </c>
      <c r="AR244" s="24" t="s">
        <v>397</v>
      </c>
      <c r="AT244" s="24" t="s">
        <v>122</v>
      </c>
      <c r="AU244" s="24" t="s">
        <v>77</v>
      </c>
      <c r="AY244" s="24" t="s">
        <v>120</v>
      </c>
      <c r="BE244" s="185">
        <f t="shared" si="24"/>
        <v>0</v>
      </c>
      <c r="BF244" s="185">
        <f t="shared" si="25"/>
        <v>0</v>
      </c>
      <c r="BG244" s="185">
        <f t="shared" si="26"/>
        <v>0</v>
      </c>
      <c r="BH244" s="185">
        <f t="shared" si="27"/>
        <v>0</v>
      </c>
      <c r="BI244" s="185">
        <f t="shared" si="28"/>
        <v>0</v>
      </c>
      <c r="BJ244" s="24" t="s">
        <v>77</v>
      </c>
      <c r="BK244" s="185">
        <f t="shared" si="29"/>
        <v>0</v>
      </c>
      <c r="BL244" s="24" t="s">
        <v>397</v>
      </c>
      <c r="BM244" s="24" t="s">
        <v>434</v>
      </c>
    </row>
    <row r="245" spans="2:65" s="1" customFormat="1" ht="16.5" customHeight="1">
      <c r="B245" s="173"/>
      <c r="C245" s="174" t="s">
        <v>435</v>
      </c>
      <c r="D245" s="174" t="s">
        <v>122</v>
      </c>
      <c r="E245" s="175" t="s">
        <v>183</v>
      </c>
      <c r="F245" s="176" t="s">
        <v>436</v>
      </c>
      <c r="G245" s="177" t="s">
        <v>253</v>
      </c>
      <c r="H245" s="178">
        <v>5</v>
      </c>
      <c r="I245" s="179"/>
      <c r="J245" s="180">
        <f t="shared" si="20"/>
        <v>0</v>
      </c>
      <c r="K245" s="176" t="s">
        <v>5</v>
      </c>
      <c r="L245" s="41"/>
      <c r="M245" s="181" t="s">
        <v>5</v>
      </c>
      <c r="N245" s="182" t="s">
        <v>40</v>
      </c>
      <c r="O245" s="42"/>
      <c r="P245" s="183">
        <f t="shared" si="21"/>
        <v>0</v>
      </c>
      <c r="Q245" s="183">
        <v>0</v>
      </c>
      <c r="R245" s="183">
        <f t="shared" si="22"/>
        <v>0</v>
      </c>
      <c r="S245" s="183">
        <v>0</v>
      </c>
      <c r="T245" s="184">
        <f t="shared" si="23"/>
        <v>0</v>
      </c>
      <c r="AR245" s="24" t="s">
        <v>397</v>
      </c>
      <c r="AT245" s="24" t="s">
        <v>122</v>
      </c>
      <c r="AU245" s="24" t="s">
        <v>77</v>
      </c>
      <c r="AY245" s="24" t="s">
        <v>120</v>
      </c>
      <c r="BE245" s="185">
        <f t="shared" si="24"/>
        <v>0</v>
      </c>
      <c r="BF245" s="185">
        <f t="shared" si="25"/>
        <v>0</v>
      </c>
      <c r="BG245" s="185">
        <f t="shared" si="26"/>
        <v>0</v>
      </c>
      <c r="BH245" s="185">
        <f t="shared" si="27"/>
        <v>0</v>
      </c>
      <c r="BI245" s="185">
        <f t="shared" si="28"/>
        <v>0</v>
      </c>
      <c r="BJ245" s="24" t="s">
        <v>77</v>
      </c>
      <c r="BK245" s="185">
        <f t="shared" si="29"/>
        <v>0</v>
      </c>
      <c r="BL245" s="24" t="s">
        <v>397</v>
      </c>
      <c r="BM245" s="24" t="s">
        <v>437</v>
      </c>
    </row>
    <row r="246" spans="2:65" s="1" customFormat="1" ht="16.5" customHeight="1">
      <c r="B246" s="173"/>
      <c r="C246" s="174" t="s">
        <v>438</v>
      </c>
      <c r="D246" s="174" t="s">
        <v>122</v>
      </c>
      <c r="E246" s="175" t="s">
        <v>188</v>
      </c>
      <c r="F246" s="176" t="s">
        <v>439</v>
      </c>
      <c r="G246" s="177" t="s">
        <v>430</v>
      </c>
      <c r="H246" s="178">
        <v>1</v>
      </c>
      <c r="I246" s="179"/>
      <c r="J246" s="180">
        <f t="shared" si="20"/>
        <v>0</v>
      </c>
      <c r="K246" s="176" t="s">
        <v>5</v>
      </c>
      <c r="L246" s="41"/>
      <c r="M246" s="181" t="s">
        <v>5</v>
      </c>
      <c r="N246" s="182" t="s">
        <v>40</v>
      </c>
      <c r="O246" s="42"/>
      <c r="P246" s="183">
        <f t="shared" si="21"/>
        <v>0</v>
      </c>
      <c r="Q246" s="183">
        <v>0</v>
      </c>
      <c r="R246" s="183">
        <f t="shared" si="22"/>
        <v>0</v>
      </c>
      <c r="S246" s="183">
        <v>0</v>
      </c>
      <c r="T246" s="184">
        <f t="shared" si="23"/>
        <v>0</v>
      </c>
      <c r="AR246" s="24" t="s">
        <v>397</v>
      </c>
      <c r="AT246" s="24" t="s">
        <v>122</v>
      </c>
      <c r="AU246" s="24" t="s">
        <v>77</v>
      </c>
      <c r="AY246" s="24" t="s">
        <v>120</v>
      </c>
      <c r="BE246" s="185">
        <f t="shared" si="24"/>
        <v>0</v>
      </c>
      <c r="BF246" s="185">
        <f t="shared" si="25"/>
        <v>0</v>
      </c>
      <c r="BG246" s="185">
        <f t="shared" si="26"/>
        <v>0</v>
      </c>
      <c r="BH246" s="185">
        <f t="shared" si="27"/>
        <v>0</v>
      </c>
      <c r="BI246" s="185">
        <f t="shared" si="28"/>
        <v>0</v>
      </c>
      <c r="BJ246" s="24" t="s">
        <v>77</v>
      </c>
      <c r="BK246" s="185">
        <f t="shared" si="29"/>
        <v>0</v>
      </c>
      <c r="BL246" s="24" t="s">
        <v>397</v>
      </c>
      <c r="BM246" s="24" t="s">
        <v>440</v>
      </c>
    </row>
    <row r="247" spans="2:65" s="1" customFormat="1" ht="16.5" customHeight="1">
      <c r="B247" s="173"/>
      <c r="C247" s="174" t="s">
        <v>441</v>
      </c>
      <c r="D247" s="174" t="s">
        <v>122</v>
      </c>
      <c r="E247" s="175" t="s">
        <v>193</v>
      </c>
      <c r="F247" s="176" t="s">
        <v>442</v>
      </c>
      <c r="G247" s="177" t="s">
        <v>430</v>
      </c>
      <c r="H247" s="178">
        <v>1</v>
      </c>
      <c r="I247" s="179"/>
      <c r="J247" s="180">
        <f t="shared" si="20"/>
        <v>0</v>
      </c>
      <c r="K247" s="176" t="s">
        <v>5</v>
      </c>
      <c r="L247" s="41"/>
      <c r="M247" s="181" t="s">
        <v>5</v>
      </c>
      <c r="N247" s="182" t="s">
        <v>40</v>
      </c>
      <c r="O247" s="42"/>
      <c r="P247" s="183">
        <f t="shared" si="21"/>
        <v>0</v>
      </c>
      <c r="Q247" s="183">
        <v>0</v>
      </c>
      <c r="R247" s="183">
        <f t="shared" si="22"/>
        <v>0</v>
      </c>
      <c r="S247" s="183">
        <v>0</v>
      </c>
      <c r="T247" s="184">
        <f t="shared" si="23"/>
        <v>0</v>
      </c>
      <c r="AR247" s="24" t="s">
        <v>397</v>
      </c>
      <c r="AT247" s="24" t="s">
        <v>122</v>
      </c>
      <c r="AU247" s="24" t="s">
        <v>77</v>
      </c>
      <c r="AY247" s="24" t="s">
        <v>120</v>
      </c>
      <c r="BE247" s="185">
        <f t="shared" si="24"/>
        <v>0</v>
      </c>
      <c r="BF247" s="185">
        <f t="shared" si="25"/>
        <v>0</v>
      </c>
      <c r="BG247" s="185">
        <f t="shared" si="26"/>
        <v>0</v>
      </c>
      <c r="BH247" s="185">
        <f t="shared" si="27"/>
        <v>0</v>
      </c>
      <c r="BI247" s="185">
        <f t="shared" si="28"/>
        <v>0</v>
      </c>
      <c r="BJ247" s="24" t="s">
        <v>77</v>
      </c>
      <c r="BK247" s="185">
        <f t="shared" si="29"/>
        <v>0</v>
      </c>
      <c r="BL247" s="24" t="s">
        <v>397</v>
      </c>
      <c r="BM247" s="24" t="s">
        <v>443</v>
      </c>
    </row>
    <row r="248" spans="2:65" s="1" customFormat="1" ht="16.5" customHeight="1">
      <c r="B248" s="173"/>
      <c r="C248" s="174" t="s">
        <v>444</v>
      </c>
      <c r="D248" s="174" t="s">
        <v>122</v>
      </c>
      <c r="E248" s="175" t="s">
        <v>198</v>
      </c>
      <c r="F248" s="176" t="s">
        <v>445</v>
      </c>
      <c r="G248" s="177" t="s">
        <v>430</v>
      </c>
      <c r="H248" s="178">
        <v>1</v>
      </c>
      <c r="I248" s="179"/>
      <c r="J248" s="180">
        <f t="shared" si="20"/>
        <v>0</v>
      </c>
      <c r="K248" s="176" t="s">
        <v>5</v>
      </c>
      <c r="L248" s="41"/>
      <c r="M248" s="181" t="s">
        <v>5</v>
      </c>
      <c r="N248" s="228" t="s">
        <v>40</v>
      </c>
      <c r="O248" s="229"/>
      <c r="P248" s="230">
        <f t="shared" si="21"/>
        <v>0</v>
      </c>
      <c r="Q248" s="230">
        <v>0</v>
      </c>
      <c r="R248" s="230">
        <f t="shared" si="22"/>
        <v>0</v>
      </c>
      <c r="S248" s="230">
        <v>0</v>
      </c>
      <c r="T248" s="231">
        <f t="shared" si="23"/>
        <v>0</v>
      </c>
      <c r="AR248" s="24" t="s">
        <v>397</v>
      </c>
      <c r="AT248" s="24" t="s">
        <v>122</v>
      </c>
      <c r="AU248" s="24" t="s">
        <v>77</v>
      </c>
      <c r="AY248" s="24" t="s">
        <v>120</v>
      </c>
      <c r="BE248" s="185">
        <f t="shared" si="24"/>
        <v>0</v>
      </c>
      <c r="BF248" s="185">
        <f t="shared" si="25"/>
        <v>0</v>
      </c>
      <c r="BG248" s="185">
        <f t="shared" si="26"/>
        <v>0</v>
      </c>
      <c r="BH248" s="185">
        <f t="shared" si="27"/>
        <v>0</v>
      </c>
      <c r="BI248" s="185">
        <f t="shared" si="28"/>
        <v>0</v>
      </c>
      <c r="BJ248" s="24" t="s">
        <v>77</v>
      </c>
      <c r="BK248" s="185">
        <f t="shared" si="29"/>
        <v>0</v>
      </c>
      <c r="BL248" s="24" t="s">
        <v>397</v>
      </c>
      <c r="BM248" s="24" t="s">
        <v>446</v>
      </c>
    </row>
    <row r="249" spans="2:65" s="1" customFormat="1" ht="6.95" customHeight="1">
      <c r="B249" s="56"/>
      <c r="C249" s="57"/>
      <c r="D249" s="57"/>
      <c r="E249" s="57"/>
      <c r="F249" s="57"/>
      <c r="G249" s="57"/>
      <c r="H249" s="57"/>
      <c r="I249" s="127"/>
      <c r="J249" s="57"/>
      <c r="K249" s="57"/>
      <c r="L249" s="41"/>
    </row>
  </sheetData>
  <autoFilter ref="C83:K248" xr:uid="{00000000-0009-0000-0000-000001000000}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100-000000000000}"/>
    <hyperlink ref="G1:H1" location="C54" display="2) Rekapitulace" xr:uid="{00000000-0004-0000-0100-000001000000}"/>
    <hyperlink ref="J1" location="C83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26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83</v>
      </c>
      <c r="G1" s="351" t="s">
        <v>84</v>
      </c>
      <c r="H1" s="351"/>
      <c r="I1" s="103"/>
      <c r="J1" s="102" t="s">
        <v>85</v>
      </c>
      <c r="K1" s="101" t="s">
        <v>86</v>
      </c>
      <c r="L1" s="102" t="s">
        <v>87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2" t="s">
        <v>8</v>
      </c>
      <c r="M2" s="313"/>
      <c r="N2" s="313"/>
      <c r="O2" s="313"/>
      <c r="P2" s="313"/>
      <c r="Q2" s="313"/>
      <c r="R2" s="313"/>
      <c r="S2" s="313"/>
      <c r="T2" s="313"/>
      <c r="U2" s="313"/>
      <c r="V2" s="313"/>
      <c r="AT2" s="24" t="s">
        <v>82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88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2" t="str">
        <f>'Rekapitulace stavby'!K6</f>
        <v>Kostelec nad Orlicí - rekonstrukce Riegrova ulice II.etapa a Žižkova ulice</v>
      </c>
      <c r="F7" s="353"/>
      <c r="G7" s="353"/>
      <c r="H7" s="353"/>
      <c r="I7" s="105"/>
      <c r="J7" s="29"/>
      <c r="K7" s="31"/>
    </row>
    <row r="8" spans="1:70" s="1" customFormat="1" ht="15">
      <c r="B8" s="41"/>
      <c r="C8" s="42"/>
      <c r="D8" s="37" t="s">
        <v>89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54" t="s">
        <v>447</v>
      </c>
      <c r="F9" s="355"/>
      <c r="G9" s="355"/>
      <c r="H9" s="355"/>
      <c r="I9" s="106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5</v>
      </c>
      <c r="G11" s="42"/>
      <c r="H11" s="42"/>
      <c r="I11" s="107" t="s">
        <v>21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22</v>
      </c>
      <c r="E12" s="42"/>
      <c r="F12" s="35" t="s">
        <v>23</v>
      </c>
      <c r="G12" s="42"/>
      <c r="H12" s="42"/>
      <c r="I12" s="107" t="s">
        <v>24</v>
      </c>
      <c r="J12" s="108" t="str">
        <f>'Rekapitulace stavby'!AN8</f>
        <v>2. 9. 2018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26</v>
      </c>
      <c r="E14" s="42"/>
      <c r="F14" s="42"/>
      <c r="G14" s="42"/>
      <c r="H14" s="42"/>
      <c r="I14" s="107" t="s">
        <v>27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28</v>
      </c>
      <c r="F15" s="42"/>
      <c r="G15" s="42"/>
      <c r="H15" s="42"/>
      <c r="I15" s="107" t="s">
        <v>29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27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32</v>
      </c>
      <c r="E20" s="42"/>
      <c r="F20" s="42"/>
      <c r="G20" s="42"/>
      <c r="H20" s="42"/>
      <c r="I20" s="107" t="s">
        <v>27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 xml:space="preserve"> </v>
      </c>
      <c r="F21" s="42"/>
      <c r="G21" s="42"/>
      <c r="H21" s="42"/>
      <c r="I21" s="107" t="s">
        <v>29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34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43" t="s">
        <v>5</v>
      </c>
      <c r="F24" s="343"/>
      <c r="G24" s="343"/>
      <c r="H24" s="343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35</v>
      </c>
      <c r="E27" s="42"/>
      <c r="F27" s="42"/>
      <c r="G27" s="42"/>
      <c r="H27" s="42"/>
      <c r="I27" s="106"/>
      <c r="J27" s="116">
        <f>ROUND(J82,2)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37</v>
      </c>
      <c r="G29" s="42"/>
      <c r="H29" s="42"/>
      <c r="I29" s="117" t="s">
        <v>36</v>
      </c>
      <c r="J29" s="46" t="s">
        <v>38</v>
      </c>
      <c r="K29" s="45"/>
    </row>
    <row r="30" spans="2:11" s="1" customFormat="1" ht="14.45" customHeight="1">
      <c r="B30" s="41"/>
      <c r="C30" s="42"/>
      <c r="D30" s="49" t="s">
        <v>39</v>
      </c>
      <c r="E30" s="49" t="s">
        <v>40</v>
      </c>
      <c r="F30" s="118">
        <f>ROUND(SUM(BE82:BE260), 2)</f>
        <v>0</v>
      </c>
      <c r="G30" s="42"/>
      <c r="H30" s="42"/>
      <c r="I30" s="119">
        <v>0.21</v>
      </c>
      <c r="J30" s="118">
        <f>ROUND(ROUND((SUM(BE82:BE260)),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41</v>
      </c>
      <c r="F31" s="118">
        <f>ROUND(SUM(BF82:BF260), 2)</f>
        <v>0</v>
      </c>
      <c r="G31" s="42"/>
      <c r="H31" s="42"/>
      <c r="I31" s="119">
        <v>0.15</v>
      </c>
      <c r="J31" s="118">
        <f>ROUND(ROUND((SUM(BF82:BF260)),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42</v>
      </c>
      <c r="F32" s="118">
        <f>ROUND(SUM(BG82:BG260),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43</v>
      </c>
      <c r="F33" s="118">
        <f>ROUND(SUM(BH82:BH260),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44</v>
      </c>
      <c r="F34" s="118">
        <f>ROUND(SUM(BI82:BI260),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45</v>
      </c>
      <c r="E36" s="71"/>
      <c r="F36" s="71"/>
      <c r="G36" s="122" t="s">
        <v>46</v>
      </c>
      <c r="H36" s="123" t="s">
        <v>47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91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2" t="str">
        <f>E7</f>
        <v>Kostelec nad Orlicí - rekonstrukce Riegrova ulice II.etapa a Žižkova ulice</v>
      </c>
      <c r="F45" s="353"/>
      <c r="G45" s="353"/>
      <c r="H45" s="353"/>
      <c r="I45" s="106"/>
      <c r="J45" s="42"/>
      <c r="K45" s="45"/>
    </row>
    <row r="46" spans="2:11" s="1" customFormat="1" ht="14.45" customHeight="1">
      <c r="B46" s="41"/>
      <c r="C46" s="37" t="s">
        <v>89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54" t="str">
        <f>E9</f>
        <v>SO 302 - Vodovod</v>
      </c>
      <c r="F47" s="355"/>
      <c r="G47" s="355"/>
      <c r="H47" s="355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22</v>
      </c>
      <c r="D49" s="42"/>
      <c r="E49" s="42"/>
      <c r="F49" s="35" t="str">
        <f>F12</f>
        <v xml:space="preserve"> </v>
      </c>
      <c r="G49" s="42"/>
      <c r="H49" s="42"/>
      <c r="I49" s="107" t="s">
        <v>24</v>
      </c>
      <c r="J49" s="108" t="str">
        <f>IF(J12="","",J12)</f>
        <v>2. 9. 2018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 ht="15">
      <c r="B51" s="41"/>
      <c r="C51" s="37" t="s">
        <v>26</v>
      </c>
      <c r="D51" s="42"/>
      <c r="E51" s="42"/>
      <c r="F51" s="35" t="str">
        <f>E15</f>
        <v>Město Kostelec nad Orlicí, Palackého náměstí 38</v>
      </c>
      <c r="G51" s="42"/>
      <c r="H51" s="42"/>
      <c r="I51" s="107" t="s">
        <v>32</v>
      </c>
      <c r="J51" s="343" t="str">
        <f>E21</f>
        <v xml:space="preserve"> 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347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92</v>
      </c>
      <c r="D54" s="120"/>
      <c r="E54" s="120"/>
      <c r="F54" s="120"/>
      <c r="G54" s="120"/>
      <c r="H54" s="120"/>
      <c r="I54" s="131"/>
      <c r="J54" s="132" t="s">
        <v>93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94</v>
      </c>
      <c r="D56" s="42"/>
      <c r="E56" s="42"/>
      <c r="F56" s="42"/>
      <c r="G56" s="42"/>
      <c r="H56" s="42"/>
      <c r="I56" s="106"/>
      <c r="J56" s="116">
        <f>J82</f>
        <v>0</v>
      </c>
      <c r="K56" s="45"/>
      <c r="AU56" s="24" t="s">
        <v>95</v>
      </c>
    </row>
    <row r="57" spans="2:47" s="7" customFormat="1" ht="24.95" customHeight="1">
      <c r="B57" s="135"/>
      <c r="C57" s="136"/>
      <c r="D57" s="137" t="s">
        <v>448</v>
      </c>
      <c r="E57" s="138"/>
      <c r="F57" s="138"/>
      <c r="G57" s="138"/>
      <c r="H57" s="138"/>
      <c r="I57" s="139"/>
      <c r="J57" s="140">
        <f>J83</f>
        <v>0</v>
      </c>
      <c r="K57" s="141"/>
    </row>
    <row r="58" spans="2:47" s="8" customFormat="1" ht="19.899999999999999" customHeight="1">
      <c r="B58" s="142"/>
      <c r="C58" s="143"/>
      <c r="D58" s="144" t="s">
        <v>449</v>
      </c>
      <c r="E58" s="145"/>
      <c r="F58" s="145"/>
      <c r="G58" s="145"/>
      <c r="H58" s="145"/>
      <c r="I58" s="146"/>
      <c r="J58" s="147">
        <f>J84</f>
        <v>0</v>
      </c>
      <c r="K58" s="148"/>
    </row>
    <row r="59" spans="2:47" s="8" customFormat="1" ht="14.85" customHeight="1">
      <c r="B59" s="142"/>
      <c r="C59" s="143"/>
      <c r="D59" s="144" t="s">
        <v>450</v>
      </c>
      <c r="E59" s="145"/>
      <c r="F59" s="145"/>
      <c r="G59" s="145"/>
      <c r="H59" s="145"/>
      <c r="I59" s="146"/>
      <c r="J59" s="147">
        <f>J151</f>
        <v>0</v>
      </c>
      <c r="K59" s="148"/>
    </row>
    <row r="60" spans="2:47" s="8" customFormat="1" ht="19.899999999999999" customHeight="1">
      <c r="B60" s="142"/>
      <c r="C60" s="143"/>
      <c r="D60" s="144" t="s">
        <v>100</v>
      </c>
      <c r="E60" s="145"/>
      <c r="F60" s="145"/>
      <c r="G60" s="145"/>
      <c r="H60" s="145"/>
      <c r="I60" s="146"/>
      <c r="J60" s="147">
        <f>J155</f>
        <v>0</v>
      </c>
      <c r="K60" s="148"/>
    </row>
    <row r="61" spans="2:47" s="8" customFormat="1" ht="19.899999999999999" customHeight="1">
      <c r="B61" s="142"/>
      <c r="C61" s="143"/>
      <c r="D61" s="144" t="s">
        <v>451</v>
      </c>
      <c r="E61" s="145"/>
      <c r="F61" s="145"/>
      <c r="G61" s="145"/>
      <c r="H61" s="145"/>
      <c r="I61" s="146"/>
      <c r="J61" s="147">
        <f>J168</f>
        <v>0</v>
      </c>
      <c r="K61" s="148"/>
    </row>
    <row r="62" spans="2:47" s="8" customFormat="1" ht="19.899999999999999" customHeight="1">
      <c r="B62" s="142"/>
      <c r="C62" s="143"/>
      <c r="D62" s="144" t="s">
        <v>102</v>
      </c>
      <c r="E62" s="145"/>
      <c r="F62" s="145"/>
      <c r="G62" s="145"/>
      <c r="H62" s="145"/>
      <c r="I62" s="146"/>
      <c r="J62" s="147">
        <f>J259</f>
        <v>0</v>
      </c>
      <c r="K62" s="148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06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27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28"/>
      <c r="J68" s="60"/>
      <c r="K68" s="60"/>
      <c r="L68" s="41"/>
    </row>
    <row r="69" spans="2:12" s="1" customFormat="1" ht="36.950000000000003" customHeight="1">
      <c r="B69" s="41"/>
      <c r="C69" s="61" t="s">
        <v>104</v>
      </c>
      <c r="L69" s="41"/>
    </row>
    <row r="70" spans="2:12" s="1" customFormat="1" ht="6.95" customHeight="1">
      <c r="B70" s="41"/>
      <c r="L70" s="41"/>
    </row>
    <row r="71" spans="2:12" s="1" customFormat="1" ht="14.45" customHeight="1">
      <c r="B71" s="41"/>
      <c r="C71" s="63" t="s">
        <v>18</v>
      </c>
      <c r="L71" s="41"/>
    </row>
    <row r="72" spans="2:12" s="1" customFormat="1" ht="16.5" customHeight="1">
      <c r="B72" s="41"/>
      <c r="E72" s="348" t="str">
        <f>E7</f>
        <v>Kostelec nad Orlicí - rekonstrukce Riegrova ulice II.etapa a Žižkova ulice</v>
      </c>
      <c r="F72" s="349"/>
      <c r="G72" s="349"/>
      <c r="H72" s="349"/>
      <c r="L72" s="41"/>
    </row>
    <row r="73" spans="2:12" s="1" customFormat="1" ht="14.45" customHeight="1">
      <c r="B73" s="41"/>
      <c r="C73" s="63" t="s">
        <v>89</v>
      </c>
      <c r="L73" s="41"/>
    </row>
    <row r="74" spans="2:12" s="1" customFormat="1" ht="17.25" customHeight="1">
      <c r="B74" s="41"/>
      <c r="E74" s="317" t="str">
        <f>E9</f>
        <v>SO 302 - Vodovod</v>
      </c>
      <c r="F74" s="350"/>
      <c r="G74" s="350"/>
      <c r="H74" s="350"/>
      <c r="L74" s="41"/>
    </row>
    <row r="75" spans="2:12" s="1" customFormat="1" ht="6.95" customHeight="1">
      <c r="B75" s="41"/>
      <c r="L75" s="41"/>
    </row>
    <row r="76" spans="2:12" s="1" customFormat="1" ht="18" customHeight="1">
      <c r="B76" s="41"/>
      <c r="C76" s="63" t="s">
        <v>22</v>
      </c>
      <c r="F76" s="149" t="str">
        <f>F12</f>
        <v xml:space="preserve"> </v>
      </c>
      <c r="I76" s="150" t="s">
        <v>24</v>
      </c>
      <c r="J76" s="67" t="str">
        <f>IF(J12="","",J12)</f>
        <v>2. 9. 2018</v>
      </c>
      <c r="L76" s="41"/>
    </row>
    <row r="77" spans="2:12" s="1" customFormat="1" ht="6.95" customHeight="1">
      <c r="B77" s="41"/>
      <c r="L77" s="41"/>
    </row>
    <row r="78" spans="2:12" s="1" customFormat="1" ht="15">
      <c r="B78" s="41"/>
      <c r="C78" s="63" t="s">
        <v>26</v>
      </c>
      <c r="F78" s="149" t="str">
        <f>E15</f>
        <v>Město Kostelec nad Orlicí, Palackého náměstí 38</v>
      </c>
      <c r="I78" s="150" t="s">
        <v>32</v>
      </c>
      <c r="J78" s="149" t="str">
        <f>E21</f>
        <v xml:space="preserve"> </v>
      </c>
      <c r="L78" s="41"/>
    </row>
    <row r="79" spans="2:12" s="1" customFormat="1" ht="14.45" customHeight="1">
      <c r="B79" s="41"/>
      <c r="C79" s="63" t="s">
        <v>30</v>
      </c>
      <c r="F79" s="149" t="str">
        <f>IF(E18="","",E18)</f>
        <v/>
      </c>
      <c r="L79" s="41"/>
    </row>
    <row r="80" spans="2:12" s="1" customFormat="1" ht="10.35" customHeight="1">
      <c r="B80" s="41"/>
      <c r="L80" s="41"/>
    </row>
    <row r="81" spans="2:65" s="9" customFormat="1" ht="29.25" customHeight="1">
      <c r="B81" s="151"/>
      <c r="C81" s="152" t="s">
        <v>105</v>
      </c>
      <c r="D81" s="153" t="s">
        <v>54</v>
      </c>
      <c r="E81" s="153" t="s">
        <v>50</v>
      </c>
      <c r="F81" s="153" t="s">
        <v>106</v>
      </c>
      <c r="G81" s="153" t="s">
        <v>107</v>
      </c>
      <c r="H81" s="153" t="s">
        <v>108</v>
      </c>
      <c r="I81" s="154" t="s">
        <v>109</v>
      </c>
      <c r="J81" s="153" t="s">
        <v>93</v>
      </c>
      <c r="K81" s="155" t="s">
        <v>110</v>
      </c>
      <c r="L81" s="151"/>
      <c r="M81" s="73" t="s">
        <v>111</v>
      </c>
      <c r="N81" s="74" t="s">
        <v>39</v>
      </c>
      <c r="O81" s="74" t="s">
        <v>112</v>
      </c>
      <c r="P81" s="74" t="s">
        <v>113</v>
      </c>
      <c r="Q81" s="74" t="s">
        <v>114</v>
      </c>
      <c r="R81" s="74" t="s">
        <v>115</v>
      </c>
      <c r="S81" s="74" t="s">
        <v>116</v>
      </c>
      <c r="T81" s="75" t="s">
        <v>117</v>
      </c>
    </row>
    <row r="82" spans="2:65" s="1" customFormat="1" ht="29.25" customHeight="1">
      <c r="B82" s="41"/>
      <c r="C82" s="77" t="s">
        <v>94</v>
      </c>
      <c r="J82" s="156">
        <f>BK82</f>
        <v>0</v>
      </c>
      <c r="L82" s="41"/>
      <c r="M82" s="76"/>
      <c r="N82" s="68"/>
      <c r="O82" s="68"/>
      <c r="P82" s="157">
        <f>P83</f>
        <v>0</v>
      </c>
      <c r="Q82" s="68"/>
      <c r="R82" s="157">
        <f>R83</f>
        <v>58.772956700000009</v>
      </c>
      <c r="S82" s="68"/>
      <c r="T82" s="158">
        <f>T83</f>
        <v>0</v>
      </c>
      <c r="AT82" s="24" t="s">
        <v>68</v>
      </c>
      <c r="AU82" s="24" t="s">
        <v>95</v>
      </c>
      <c r="BK82" s="159">
        <f>BK83</f>
        <v>0</v>
      </c>
    </row>
    <row r="83" spans="2:65" s="10" customFormat="1" ht="37.35" customHeight="1">
      <c r="B83" s="160"/>
      <c r="D83" s="161" t="s">
        <v>68</v>
      </c>
      <c r="E83" s="162" t="s">
        <v>118</v>
      </c>
      <c r="F83" s="162" t="s">
        <v>452</v>
      </c>
      <c r="I83" s="163"/>
      <c r="J83" s="164">
        <f>BK83</f>
        <v>0</v>
      </c>
      <c r="L83" s="160"/>
      <c r="M83" s="165"/>
      <c r="N83" s="166"/>
      <c r="O83" s="166"/>
      <c r="P83" s="167">
        <f>P84+P155+P168+P259</f>
        <v>0</v>
      </c>
      <c r="Q83" s="166"/>
      <c r="R83" s="167">
        <f>R84+R155+R168+R259</f>
        <v>58.772956700000009</v>
      </c>
      <c r="S83" s="166"/>
      <c r="T83" s="168">
        <f>T84+T155+T168+T259</f>
        <v>0</v>
      </c>
      <c r="AR83" s="161" t="s">
        <v>77</v>
      </c>
      <c r="AT83" s="169" t="s">
        <v>68</v>
      </c>
      <c r="AU83" s="169" t="s">
        <v>69</v>
      </c>
      <c r="AY83" s="161" t="s">
        <v>120</v>
      </c>
      <c r="BK83" s="170">
        <f>BK84+BK155+BK168+BK259</f>
        <v>0</v>
      </c>
    </row>
    <row r="84" spans="2:65" s="10" customFormat="1" ht="19.899999999999999" customHeight="1">
      <c r="B84" s="160"/>
      <c r="D84" s="161" t="s">
        <v>68</v>
      </c>
      <c r="E84" s="171" t="s">
        <v>77</v>
      </c>
      <c r="F84" s="171" t="s">
        <v>453</v>
      </c>
      <c r="I84" s="163"/>
      <c r="J84" s="172">
        <f>BK84</f>
        <v>0</v>
      </c>
      <c r="L84" s="160"/>
      <c r="M84" s="165"/>
      <c r="N84" s="166"/>
      <c r="O84" s="166"/>
      <c r="P84" s="167">
        <f>P85+SUM(P86:P151)</f>
        <v>0</v>
      </c>
      <c r="Q84" s="166"/>
      <c r="R84" s="167">
        <f>R85+SUM(R86:R151)</f>
        <v>1.2470999999999999</v>
      </c>
      <c r="S84" s="166"/>
      <c r="T84" s="168">
        <f>T85+SUM(T86:T151)</f>
        <v>0</v>
      </c>
      <c r="AR84" s="161" t="s">
        <v>77</v>
      </c>
      <c r="AT84" s="169" t="s">
        <v>68</v>
      </c>
      <c r="AU84" s="169" t="s">
        <v>77</v>
      </c>
      <c r="AY84" s="161" t="s">
        <v>120</v>
      </c>
      <c r="BK84" s="170">
        <f>BK85+SUM(BK86:BK151)</f>
        <v>0</v>
      </c>
    </row>
    <row r="85" spans="2:65" s="1" customFormat="1" ht="63.75" customHeight="1">
      <c r="B85" s="173"/>
      <c r="C85" s="174" t="s">
        <v>77</v>
      </c>
      <c r="D85" s="174" t="s">
        <v>122</v>
      </c>
      <c r="E85" s="175" t="s">
        <v>454</v>
      </c>
      <c r="F85" s="176" t="s">
        <v>455</v>
      </c>
      <c r="G85" s="177" t="s">
        <v>239</v>
      </c>
      <c r="H85" s="178">
        <v>3.6</v>
      </c>
      <c r="I85" s="179"/>
      <c r="J85" s="180">
        <f>ROUND(I85*H85,2)</f>
        <v>0</v>
      </c>
      <c r="K85" s="176" t="s">
        <v>126</v>
      </c>
      <c r="L85" s="41"/>
      <c r="M85" s="181" t="s">
        <v>5</v>
      </c>
      <c r="N85" s="182" t="s">
        <v>40</v>
      </c>
      <c r="O85" s="42"/>
      <c r="P85" s="183">
        <f>O85*H85</f>
        <v>0</v>
      </c>
      <c r="Q85" s="183">
        <v>8.6800000000000002E-3</v>
      </c>
      <c r="R85" s="183">
        <f>Q85*H85</f>
        <v>3.1248000000000001E-2</v>
      </c>
      <c r="S85" s="183">
        <v>0</v>
      </c>
      <c r="T85" s="184">
        <f>S85*H85</f>
        <v>0</v>
      </c>
      <c r="AR85" s="24" t="s">
        <v>127</v>
      </c>
      <c r="AT85" s="24" t="s">
        <v>122</v>
      </c>
      <c r="AU85" s="24" t="s">
        <v>79</v>
      </c>
      <c r="AY85" s="24" t="s">
        <v>120</v>
      </c>
      <c r="BE85" s="185">
        <f>IF(N85="základní",J85,0)</f>
        <v>0</v>
      </c>
      <c r="BF85" s="185">
        <f>IF(N85="snížená",J85,0)</f>
        <v>0</v>
      </c>
      <c r="BG85" s="185">
        <f>IF(N85="zákl. přenesená",J85,0)</f>
        <v>0</v>
      </c>
      <c r="BH85" s="185">
        <f>IF(N85="sníž. přenesená",J85,0)</f>
        <v>0</v>
      </c>
      <c r="BI85" s="185">
        <f>IF(N85="nulová",J85,0)</f>
        <v>0</v>
      </c>
      <c r="BJ85" s="24" t="s">
        <v>77</v>
      </c>
      <c r="BK85" s="185">
        <f>ROUND(I85*H85,2)</f>
        <v>0</v>
      </c>
      <c r="BL85" s="24" t="s">
        <v>127</v>
      </c>
      <c r="BM85" s="24" t="s">
        <v>456</v>
      </c>
    </row>
    <row r="86" spans="2:65" s="11" customFormat="1">
      <c r="B86" s="186"/>
      <c r="D86" s="187" t="s">
        <v>129</v>
      </c>
      <c r="E86" s="188" t="s">
        <v>5</v>
      </c>
      <c r="F86" s="189" t="s">
        <v>457</v>
      </c>
      <c r="H86" s="190">
        <v>3.6</v>
      </c>
      <c r="I86" s="191"/>
      <c r="L86" s="186"/>
      <c r="M86" s="192"/>
      <c r="N86" s="193"/>
      <c r="O86" s="193"/>
      <c r="P86" s="193"/>
      <c r="Q86" s="193"/>
      <c r="R86" s="193"/>
      <c r="S86" s="193"/>
      <c r="T86" s="194"/>
      <c r="AT86" s="188" t="s">
        <v>129</v>
      </c>
      <c r="AU86" s="188" t="s">
        <v>79</v>
      </c>
      <c r="AV86" s="11" t="s">
        <v>79</v>
      </c>
      <c r="AW86" s="11" t="s">
        <v>33</v>
      </c>
      <c r="AX86" s="11" t="s">
        <v>77</v>
      </c>
      <c r="AY86" s="188" t="s">
        <v>120</v>
      </c>
    </row>
    <row r="87" spans="2:65" s="12" customFormat="1">
      <c r="B87" s="195"/>
      <c r="D87" s="187" t="s">
        <v>129</v>
      </c>
      <c r="E87" s="196" t="s">
        <v>5</v>
      </c>
      <c r="F87" s="197" t="s">
        <v>458</v>
      </c>
      <c r="H87" s="196" t="s">
        <v>5</v>
      </c>
      <c r="I87" s="198"/>
      <c r="L87" s="195"/>
      <c r="M87" s="199"/>
      <c r="N87" s="200"/>
      <c r="O87" s="200"/>
      <c r="P87" s="200"/>
      <c r="Q87" s="200"/>
      <c r="R87" s="200"/>
      <c r="S87" s="200"/>
      <c r="T87" s="201"/>
      <c r="AT87" s="196" t="s">
        <v>129</v>
      </c>
      <c r="AU87" s="196" t="s">
        <v>79</v>
      </c>
      <c r="AV87" s="12" t="s">
        <v>77</v>
      </c>
      <c r="AW87" s="12" t="s">
        <v>33</v>
      </c>
      <c r="AX87" s="12" t="s">
        <v>69</v>
      </c>
      <c r="AY87" s="196" t="s">
        <v>120</v>
      </c>
    </row>
    <row r="88" spans="2:65" s="1" customFormat="1" ht="63.75" customHeight="1">
      <c r="B88" s="173"/>
      <c r="C88" s="174" t="s">
        <v>79</v>
      </c>
      <c r="D88" s="174" t="s">
        <v>122</v>
      </c>
      <c r="E88" s="175" t="s">
        <v>459</v>
      </c>
      <c r="F88" s="176" t="s">
        <v>460</v>
      </c>
      <c r="G88" s="177" t="s">
        <v>239</v>
      </c>
      <c r="H88" s="178">
        <v>16.2</v>
      </c>
      <c r="I88" s="179"/>
      <c r="J88" s="180">
        <f>ROUND(I88*H88,2)</f>
        <v>0</v>
      </c>
      <c r="K88" s="176" t="s">
        <v>126</v>
      </c>
      <c r="L88" s="41"/>
      <c r="M88" s="181" t="s">
        <v>5</v>
      </c>
      <c r="N88" s="182" t="s">
        <v>40</v>
      </c>
      <c r="O88" s="42"/>
      <c r="P88" s="183">
        <f>O88*H88</f>
        <v>0</v>
      </c>
      <c r="Q88" s="183">
        <v>3.6900000000000002E-2</v>
      </c>
      <c r="R88" s="183">
        <f>Q88*H88</f>
        <v>0.59777999999999998</v>
      </c>
      <c r="S88" s="183">
        <v>0</v>
      </c>
      <c r="T88" s="184">
        <f>S88*H88</f>
        <v>0</v>
      </c>
      <c r="AR88" s="24" t="s">
        <v>127</v>
      </c>
      <c r="AT88" s="24" t="s">
        <v>122</v>
      </c>
      <c r="AU88" s="24" t="s">
        <v>79</v>
      </c>
      <c r="AY88" s="24" t="s">
        <v>120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24" t="s">
        <v>77</v>
      </c>
      <c r="BK88" s="185">
        <f>ROUND(I88*H88,2)</f>
        <v>0</v>
      </c>
      <c r="BL88" s="24" t="s">
        <v>127</v>
      </c>
      <c r="BM88" s="24" t="s">
        <v>461</v>
      </c>
    </row>
    <row r="89" spans="2:65" s="11" customFormat="1">
      <c r="B89" s="186"/>
      <c r="D89" s="187" t="s">
        <v>129</v>
      </c>
      <c r="E89" s="188" t="s">
        <v>5</v>
      </c>
      <c r="F89" s="189" t="s">
        <v>462</v>
      </c>
      <c r="H89" s="190">
        <v>16.2</v>
      </c>
      <c r="I89" s="191"/>
      <c r="L89" s="186"/>
      <c r="M89" s="192"/>
      <c r="N89" s="193"/>
      <c r="O89" s="193"/>
      <c r="P89" s="193"/>
      <c r="Q89" s="193"/>
      <c r="R89" s="193"/>
      <c r="S89" s="193"/>
      <c r="T89" s="194"/>
      <c r="AT89" s="188" t="s">
        <v>129</v>
      </c>
      <c r="AU89" s="188" t="s">
        <v>79</v>
      </c>
      <c r="AV89" s="11" t="s">
        <v>79</v>
      </c>
      <c r="AW89" s="11" t="s">
        <v>33</v>
      </c>
      <c r="AX89" s="11" t="s">
        <v>77</v>
      </c>
      <c r="AY89" s="188" t="s">
        <v>120</v>
      </c>
    </row>
    <row r="90" spans="2:65" s="12" customFormat="1">
      <c r="B90" s="195"/>
      <c r="D90" s="187" t="s">
        <v>129</v>
      </c>
      <c r="E90" s="196" t="s">
        <v>5</v>
      </c>
      <c r="F90" s="197" t="s">
        <v>458</v>
      </c>
      <c r="H90" s="196" t="s">
        <v>5</v>
      </c>
      <c r="I90" s="198"/>
      <c r="L90" s="195"/>
      <c r="M90" s="199"/>
      <c r="N90" s="200"/>
      <c r="O90" s="200"/>
      <c r="P90" s="200"/>
      <c r="Q90" s="200"/>
      <c r="R90" s="200"/>
      <c r="S90" s="200"/>
      <c r="T90" s="201"/>
      <c r="AT90" s="196" t="s">
        <v>129</v>
      </c>
      <c r="AU90" s="196" t="s">
        <v>79</v>
      </c>
      <c r="AV90" s="12" t="s">
        <v>77</v>
      </c>
      <c r="AW90" s="12" t="s">
        <v>33</v>
      </c>
      <c r="AX90" s="12" t="s">
        <v>69</v>
      </c>
      <c r="AY90" s="196" t="s">
        <v>120</v>
      </c>
    </row>
    <row r="91" spans="2:65" s="1" customFormat="1" ht="38.25" customHeight="1">
      <c r="B91" s="173"/>
      <c r="C91" s="174" t="s">
        <v>136</v>
      </c>
      <c r="D91" s="174" t="s">
        <v>122</v>
      </c>
      <c r="E91" s="175" t="s">
        <v>137</v>
      </c>
      <c r="F91" s="176" t="s">
        <v>463</v>
      </c>
      <c r="G91" s="177" t="s">
        <v>139</v>
      </c>
      <c r="H91" s="178">
        <v>198.666</v>
      </c>
      <c r="I91" s="179"/>
      <c r="J91" s="180">
        <f>ROUND(I91*H91,2)</f>
        <v>0</v>
      </c>
      <c r="K91" s="176" t="s">
        <v>126</v>
      </c>
      <c r="L91" s="41"/>
      <c r="M91" s="181" t="s">
        <v>5</v>
      </c>
      <c r="N91" s="182" t="s">
        <v>40</v>
      </c>
      <c r="O91" s="42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24" t="s">
        <v>127</v>
      </c>
      <c r="AT91" s="24" t="s">
        <v>122</v>
      </c>
      <c r="AU91" s="24" t="s">
        <v>79</v>
      </c>
      <c r="AY91" s="24" t="s">
        <v>120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24" t="s">
        <v>77</v>
      </c>
      <c r="BK91" s="185">
        <f>ROUND(I91*H91,2)</f>
        <v>0</v>
      </c>
      <c r="BL91" s="24" t="s">
        <v>127</v>
      </c>
      <c r="BM91" s="24" t="s">
        <v>464</v>
      </c>
    </row>
    <row r="92" spans="2:65" s="12" customFormat="1">
      <c r="B92" s="195"/>
      <c r="D92" s="187" t="s">
        <v>129</v>
      </c>
      <c r="E92" s="196" t="s">
        <v>5</v>
      </c>
      <c r="F92" s="197" t="s">
        <v>465</v>
      </c>
      <c r="H92" s="196" t="s">
        <v>5</v>
      </c>
      <c r="I92" s="198"/>
      <c r="L92" s="195"/>
      <c r="M92" s="199"/>
      <c r="N92" s="200"/>
      <c r="O92" s="200"/>
      <c r="P92" s="200"/>
      <c r="Q92" s="200"/>
      <c r="R92" s="200"/>
      <c r="S92" s="200"/>
      <c r="T92" s="201"/>
      <c r="AT92" s="196" t="s">
        <v>129</v>
      </c>
      <c r="AU92" s="196" t="s">
        <v>79</v>
      </c>
      <c r="AV92" s="12" t="s">
        <v>77</v>
      </c>
      <c r="AW92" s="12" t="s">
        <v>33</v>
      </c>
      <c r="AX92" s="12" t="s">
        <v>69</v>
      </c>
      <c r="AY92" s="196" t="s">
        <v>120</v>
      </c>
    </row>
    <row r="93" spans="2:65" s="11" customFormat="1">
      <c r="B93" s="186"/>
      <c r="D93" s="187" t="s">
        <v>129</v>
      </c>
      <c r="E93" s="188" t="s">
        <v>5</v>
      </c>
      <c r="F93" s="189" t="s">
        <v>466</v>
      </c>
      <c r="H93" s="190">
        <v>72.540000000000006</v>
      </c>
      <c r="I93" s="191"/>
      <c r="L93" s="186"/>
      <c r="M93" s="192"/>
      <c r="N93" s="193"/>
      <c r="O93" s="193"/>
      <c r="P93" s="193"/>
      <c r="Q93" s="193"/>
      <c r="R93" s="193"/>
      <c r="S93" s="193"/>
      <c r="T93" s="194"/>
      <c r="AT93" s="188" t="s">
        <v>129</v>
      </c>
      <c r="AU93" s="188" t="s">
        <v>79</v>
      </c>
      <c r="AV93" s="11" t="s">
        <v>79</v>
      </c>
      <c r="AW93" s="11" t="s">
        <v>33</v>
      </c>
      <c r="AX93" s="11" t="s">
        <v>69</v>
      </c>
      <c r="AY93" s="188" t="s">
        <v>120</v>
      </c>
    </row>
    <row r="94" spans="2:65" s="14" customFormat="1">
      <c r="B94" s="220"/>
      <c r="D94" s="187" t="s">
        <v>129</v>
      </c>
      <c r="E94" s="221" t="s">
        <v>5</v>
      </c>
      <c r="F94" s="222" t="s">
        <v>224</v>
      </c>
      <c r="H94" s="223">
        <v>72.540000000000006</v>
      </c>
      <c r="I94" s="224"/>
      <c r="L94" s="220"/>
      <c r="M94" s="225"/>
      <c r="N94" s="226"/>
      <c r="O94" s="226"/>
      <c r="P94" s="226"/>
      <c r="Q94" s="226"/>
      <c r="R94" s="226"/>
      <c r="S94" s="226"/>
      <c r="T94" s="227"/>
      <c r="AT94" s="221" t="s">
        <v>129</v>
      </c>
      <c r="AU94" s="221" t="s">
        <v>79</v>
      </c>
      <c r="AV94" s="14" t="s">
        <v>136</v>
      </c>
      <c r="AW94" s="14" t="s">
        <v>33</v>
      </c>
      <c r="AX94" s="14" t="s">
        <v>69</v>
      </c>
      <c r="AY94" s="221" t="s">
        <v>120</v>
      </c>
    </row>
    <row r="95" spans="2:65" s="12" customFormat="1">
      <c r="B95" s="195"/>
      <c r="D95" s="187" t="s">
        <v>129</v>
      </c>
      <c r="E95" s="196" t="s">
        <v>5</v>
      </c>
      <c r="F95" s="197" t="s">
        <v>467</v>
      </c>
      <c r="H95" s="196" t="s">
        <v>5</v>
      </c>
      <c r="I95" s="198"/>
      <c r="L95" s="195"/>
      <c r="M95" s="199"/>
      <c r="N95" s="200"/>
      <c r="O95" s="200"/>
      <c r="P95" s="200"/>
      <c r="Q95" s="200"/>
      <c r="R95" s="200"/>
      <c r="S95" s="200"/>
      <c r="T95" s="201"/>
      <c r="AT95" s="196" t="s">
        <v>129</v>
      </c>
      <c r="AU95" s="196" t="s">
        <v>79</v>
      </c>
      <c r="AV95" s="12" t="s">
        <v>77</v>
      </c>
      <c r="AW95" s="12" t="s">
        <v>33</v>
      </c>
      <c r="AX95" s="12" t="s">
        <v>69</v>
      </c>
      <c r="AY95" s="196" t="s">
        <v>120</v>
      </c>
    </row>
    <row r="96" spans="2:65" s="11" customFormat="1">
      <c r="B96" s="186"/>
      <c r="D96" s="187" t="s">
        <v>129</v>
      </c>
      <c r="E96" s="188" t="s">
        <v>5</v>
      </c>
      <c r="F96" s="189" t="s">
        <v>468</v>
      </c>
      <c r="H96" s="190">
        <v>258.57</v>
      </c>
      <c r="I96" s="191"/>
      <c r="L96" s="186"/>
      <c r="M96" s="192"/>
      <c r="N96" s="193"/>
      <c r="O96" s="193"/>
      <c r="P96" s="193"/>
      <c r="Q96" s="193"/>
      <c r="R96" s="193"/>
      <c r="S96" s="193"/>
      <c r="T96" s="194"/>
      <c r="AT96" s="188" t="s">
        <v>129</v>
      </c>
      <c r="AU96" s="188" t="s">
        <v>79</v>
      </c>
      <c r="AV96" s="11" t="s">
        <v>79</v>
      </c>
      <c r="AW96" s="11" t="s">
        <v>33</v>
      </c>
      <c r="AX96" s="11" t="s">
        <v>69</v>
      </c>
      <c r="AY96" s="188" t="s">
        <v>120</v>
      </c>
    </row>
    <row r="97" spans="2:65" s="14" customFormat="1">
      <c r="B97" s="220"/>
      <c r="D97" s="187" t="s">
        <v>129</v>
      </c>
      <c r="E97" s="221" t="s">
        <v>5</v>
      </c>
      <c r="F97" s="222" t="s">
        <v>224</v>
      </c>
      <c r="H97" s="223">
        <v>258.57</v>
      </c>
      <c r="I97" s="224"/>
      <c r="L97" s="220"/>
      <c r="M97" s="225"/>
      <c r="N97" s="226"/>
      <c r="O97" s="226"/>
      <c r="P97" s="226"/>
      <c r="Q97" s="226"/>
      <c r="R97" s="226"/>
      <c r="S97" s="226"/>
      <c r="T97" s="227"/>
      <c r="AT97" s="221" t="s">
        <v>129</v>
      </c>
      <c r="AU97" s="221" t="s">
        <v>79</v>
      </c>
      <c r="AV97" s="14" t="s">
        <v>136</v>
      </c>
      <c r="AW97" s="14" t="s">
        <v>33</v>
      </c>
      <c r="AX97" s="14" t="s">
        <v>69</v>
      </c>
      <c r="AY97" s="221" t="s">
        <v>120</v>
      </c>
    </row>
    <row r="98" spans="2:65" s="13" customFormat="1">
      <c r="B98" s="202"/>
      <c r="D98" s="187" t="s">
        <v>129</v>
      </c>
      <c r="E98" s="203" t="s">
        <v>5</v>
      </c>
      <c r="F98" s="204" t="s">
        <v>147</v>
      </c>
      <c r="H98" s="205">
        <v>331.11</v>
      </c>
      <c r="I98" s="206"/>
      <c r="L98" s="202"/>
      <c r="M98" s="207"/>
      <c r="N98" s="208"/>
      <c r="O98" s="208"/>
      <c r="P98" s="208"/>
      <c r="Q98" s="208"/>
      <c r="R98" s="208"/>
      <c r="S98" s="208"/>
      <c r="T98" s="209"/>
      <c r="AT98" s="203" t="s">
        <v>129</v>
      </c>
      <c r="AU98" s="203" t="s">
        <v>79</v>
      </c>
      <c r="AV98" s="13" t="s">
        <v>127</v>
      </c>
      <c r="AW98" s="13" t="s">
        <v>33</v>
      </c>
      <c r="AX98" s="13" t="s">
        <v>69</v>
      </c>
      <c r="AY98" s="203" t="s">
        <v>120</v>
      </c>
    </row>
    <row r="99" spans="2:65" s="11" customFormat="1">
      <c r="B99" s="186"/>
      <c r="D99" s="187" t="s">
        <v>129</v>
      </c>
      <c r="E99" s="188" t="s">
        <v>5</v>
      </c>
      <c r="F99" s="189" t="s">
        <v>469</v>
      </c>
      <c r="H99" s="190">
        <v>198.666</v>
      </c>
      <c r="I99" s="191"/>
      <c r="L99" s="186"/>
      <c r="M99" s="192"/>
      <c r="N99" s="193"/>
      <c r="O99" s="193"/>
      <c r="P99" s="193"/>
      <c r="Q99" s="193"/>
      <c r="R99" s="193"/>
      <c r="S99" s="193"/>
      <c r="T99" s="194"/>
      <c r="AT99" s="188" t="s">
        <v>129</v>
      </c>
      <c r="AU99" s="188" t="s">
        <v>79</v>
      </c>
      <c r="AV99" s="11" t="s">
        <v>79</v>
      </c>
      <c r="AW99" s="11" t="s">
        <v>33</v>
      </c>
      <c r="AX99" s="11" t="s">
        <v>77</v>
      </c>
      <c r="AY99" s="188" t="s">
        <v>120</v>
      </c>
    </row>
    <row r="100" spans="2:65" s="12" customFormat="1">
      <c r="B100" s="195"/>
      <c r="D100" s="187" t="s">
        <v>129</v>
      </c>
      <c r="E100" s="196" t="s">
        <v>5</v>
      </c>
      <c r="F100" s="197" t="s">
        <v>458</v>
      </c>
      <c r="H100" s="196" t="s">
        <v>5</v>
      </c>
      <c r="I100" s="198"/>
      <c r="L100" s="195"/>
      <c r="M100" s="199"/>
      <c r="N100" s="200"/>
      <c r="O100" s="200"/>
      <c r="P100" s="200"/>
      <c r="Q100" s="200"/>
      <c r="R100" s="200"/>
      <c r="S100" s="200"/>
      <c r="T100" s="201"/>
      <c r="AT100" s="196" t="s">
        <v>129</v>
      </c>
      <c r="AU100" s="196" t="s">
        <v>79</v>
      </c>
      <c r="AV100" s="12" t="s">
        <v>77</v>
      </c>
      <c r="AW100" s="12" t="s">
        <v>33</v>
      </c>
      <c r="AX100" s="12" t="s">
        <v>69</v>
      </c>
      <c r="AY100" s="196" t="s">
        <v>120</v>
      </c>
    </row>
    <row r="101" spans="2:65" s="1" customFormat="1" ht="38.25" customHeight="1">
      <c r="B101" s="173"/>
      <c r="C101" s="174" t="s">
        <v>127</v>
      </c>
      <c r="D101" s="174" t="s">
        <v>122</v>
      </c>
      <c r="E101" s="175" t="s">
        <v>149</v>
      </c>
      <c r="F101" s="176" t="s">
        <v>470</v>
      </c>
      <c r="G101" s="177" t="s">
        <v>139</v>
      </c>
      <c r="H101" s="178">
        <v>99.332999999999998</v>
      </c>
      <c r="I101" s="179"/>
      <c r="J101" s="180">
        <f>ROUND(I101*H101,2)</f>
        <v>0</v>
      </c>
      <c r="K101" s="176" t="s">
        <v>126</v>
      </c>
      <c r="L101" s="41"/>
      <c r="M101" s="181" t="s">
        <v>5</v>
      </c>
      <c r="N101" s="182" t="s">
        <v>40</v>
      </c>
      <c r="O101" s="42"/>
      <c r="P101" s="183">
        <f>O101*H101</f>
        <v>0</v>
      </c>
      <c r="Q101" s="183">
        <v>0</v>
      </c>
      <c r="R101" s="183">
        <f>Q101*H101</f>
        <v>0</v>
      </c>
      <c r="S101" s="183">
        <v>0</v>
      </c>
      <c r="T101" s="184">
        <f>S101*H101</f>
        <v>0</v>
      </c>
      <c r="AR101" s="24" t="s">
        <v>127</v>
      </c>
      <c r="AT101" s="24" t="s">
        <v>122</v>
      </c>
      <c r="AU101" s="24" t="s">
        <v>79</v>
      </c>
      <c r="AY101" s="24" t="s">
        <v>120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24" t="s">
        <v>77</v>
      </c>
      <c r="BK101" s="185">
        <f>ROUND(I101*H101,2)</f>
        <v>0</v>
      </c>
      <c r="BL101" s="24" t="s">
        <v>127</v>
      </c>
      <c r="BM101" s="24" t="s">
        <v>471</v>
      </c>
    </row>
    <row r="102" spans="2:65" s="11" customFormat="1">
      <c r="B102" s="186"/>
      <c r="D102" s="187" t="s">
        <v>129</v>
      </c>
      <c r="E102" s="188" t="s">
        <v>5</v>
      </c>
      <c r="F102" s="189" t="s">
        <v>472</v>
      </c>
      <c r="H102" s="190">
        <v>99.332999999999998</v>
      </c>
      <c r="I102" s="191"/>
      <c r="L102" s="186"/>
      <c r="M102" s="192"/>
      <c r="N102" s="193"/>
      <c r="O102" s="193"/>
      <c r="P102" s="193"/>
      <c r="Q102" s="193"/>
      <c r="R102" s="193"/>
      <c r="S102" s="193"/>
      <c r="T102" s="194"/>
      <c r="AT102" s="188" t="s">
        <v>129</v>
      </c>
      <c r="AU102" s="188" t="s">
        <v>79</v>
      </c>
      <c r="AV102" s="11" t="s">
        <v>79</v>
      </c>
      <c r="AW102" s="11" t="s">
        <v>33</v>
      </c>
      <c r="AX102" s="11" t="s">
        <v>77</v>
      </c>
      <c r="AY102" s="188" t="s">
        <v>120</v>
      </c>
    </row>
    <row r="103" spans="2:65" s="1" customFormat="1" ht="38.25" customHeight="1">
      <c r="B103" s="173"/>
      <c r="C103" s="174" t="s">
        <v>153</v>
      </c>
      <c r="D103" s="174" t="s">
        <v>122</v>
      </c>
      <c r="E103" s="175" t="s">
        <v>154</v>
      </c>
      <c r="F103" s="176" t="s">
        <v>473</v>
      </c>
      <c r="G103" s="177" t="s">
        <v>139</v>
      </c>
      <c r="H103" s="178">
        <v>132.44399999999999</v>
      </c>
      <c r="I103" s="179"/>
      <c r="J103" s="180">
        <f>ROUND(I103*H103,2)</f>
        <v>0</v>
      </c>
      <c r="K103" s="176" t="s">
        <v>126</v>
      </c>
      <c r="L103" s="41"/>
      <c r="M103" s="181" t="s">
        <v>5</v>
      </c>
      <c r="N103" s="182" t="s">
        <v>40</v>
      </c>
      <c r="O103" s="42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24" t="s">
        <v>127</v>
      </c>
      <c r="AT103" s="24" t="s">
        <v>122</v>
      </c>
      <c r="AU103" s="24" t="s">
        <v>79</v>
      </c>
      <c r="AY103" s="24" t="s">
        <v>120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24" t="s">
        <v>77</v>
      </c>
      <c r="BK103" s="185">
        <f>ROUND(I103*H103,2)</f>
        <v>0</v>
      </c>
      <c r="BL103" s="24" t="s">
        <v>127</v>
      </c>
      <c r="BM103" s="24" t="s">
        <v>474</v>
      </c>
    </row>
    <row r="104" spans="2:65" s="12" customFormat="1">
      <c r="B104" s="195"/>
      <c r="D104" s="187" t="s">
        <v>129</v>
      </c>
      <c r="E104" s="196" t="s">
        <v>5</v>
      </c>
      <c r="F104" s="197" t="s">
        <v>465</v>
      </c>
      <c r="H104" s="196" t="s">
        <v>5</v>
      </c>
      <c r="I104" s="198"/>
      <c r="L104" s="195"/>
      <c r="M104" s="199"/>
      <c r="N104" s="200"/>
      <c r="O104" s="200"/>
      <c r="P104" s="200"/>
      <c r="Q104" s="200"/>
      <c r="R104" s="200"/>
      <c r="S104" s="200"/>
      <c r="T104" s="201"/>
      <c r="AT104" s="196" t="s">
        <v>129</v>
      </c>
      <c r="AU104" s="196" t="s">
        <v>79</v>
      </c>
      <c r="AV104" s="12" t="s">
        <v>77</v>
      </c>
      <c r="AW104" s="12" t="s">
        <v>33</v>
      </c>
      <c r="AX104" s="12" t="s">
        <v>69</v>
      </c>
      <c r="AY104" s="196" t="s">
        <v>120</v>
      </c>
    </row>
    <row r="105" spans="2:65" s="11" customFormat="1">
      <c r="B105" s="186"/>
      <c r="D105" s="187" t="s">
        <v>129</v>
      </c>
      <c r="E105" s="188" t="s">
        <v>5</v>
      </c>
      <c r="F105" s="189" t="s">
        <v>466</v>
      </c>
      <c r="H105" s="190">
        <v>72.540000000000006</v>
      </c>
      <c r="I105" s="191"/>
      <c r="L105" s="186"/>
      <c r="M105" s="192"/>
      <c r="N105" s="193"/>
      <c r="O105" s="193"/>
      <c r="P105" s="193"/>
      <c r="Q105" s="193"/>
      <c r="R105" s="193"/>
      <c r="S105" s="193"/>
      <c r="T105" s="194"/>
      <c r="AT105" s="188" t="s">
        <v>129</v>
      </c>
      <c r="AU105" s="188" t="s">
        <v>79</v>
      </c>
      <c r="AV105" s="11" t="s">
        <v>79</v>
      </c>
      <c r="AW105" s="11" t="s">
        <v>33</v>
      </c>
      <c r="AX105" s="11" t="s">
        <v>69</v>
      </c>
      <c r="AY105" s="188" t="s">
        <v>120</v>
      </c>
    </row>
    <row r="106" spans="2:65" s="14" customFormat="1">
      <c r="B106" s="220"/>
      <c r="D106" s="187" t="s">
        <v>129</v>
      </c>
      <c r="E106" s="221" t="s">
        <v>5</v>
      </c>
      <c r="F106" s="222" t="s">
        <v>224</v>
      </c>
      <c r="H106" s="223">
        <v>72.540000000000006</v>
      </c>
      <c r="I106" s="224"/>
      <c r="L106" s="220"/>
      <c r="M106" s="225"/>
      <c r="N106" s="226"/>
      <c r="O106" s="226"/>
      <c r="P106" s="226"/>
      <c r="Q106" s="226"/>
      <c r="R106" s="226"/>
      <c r="S106" s="226"/>
      <c r="T106" s="227"/>
      <c r="AT106" s="221" t="s">
        <v>129</v>
      </c>
      <c r="AU106" s="221" t="s">
        <v>79</v>
      </c>
      <c r="AV106" s="14" t="s">
        <v>136</v>
      </c>
      <c r="AW106" s="14" t="s">
        <v>33</v>
      </c>
      <c r="AX106" s="14" t="s">
        <v>69</v>
      </c>
      <c r="AY106" s="221" t="s">
        <v>120</v>
      </c>
    </row>
    <row r="107" spans="2:65" s="12" customFormat="1">
      <c r="B107" s="195"/>
      <c r="D107" s="187" t="s">
        <v>129</v>
      </c>
      <c r="E107" s="196" t="s">
        <v>5</v>
      </c>
      <c r="F107" s="197" t="s">
        <v>467</v>
      </c>
      <c r="H107" s="196" t="s">
        <v>5</v>
      </c>
      <c r="I107" s="198"/>
      <c r="L107" s="195"/>
      <c r="M107" s="199"/>
      <c r="N107" s="200"/>
      <c r="O107" s="200"/>
      <c r="P107" s="200"/>
      <c r="Q107" s="200"/>
      <c r="R107" s="200"/>
      <c r="S107" s="200"/>
      <c r="T107" s="201"/>
      <c r="AT107" s="196" t="s">
        <v>129</v>
      </c>
      <c r="AU107" s="196" t="s">
        <v>79</v>
      </c>
      <c r="AV107" s="12" t="s">
        <v>77</v>
      </c>
      <c r="AW107" s="12" t="s">
        <v>33</v>
      </c>
      <c r="AX107" s="12" t="s">
        <v>69</v>
      </c>
      <c r="AY107" s="196" t="s">
        <v>120</v>
      </c>
    </row>
    <row r="108" spans="2:65" s="11" customFormat="1">
      <c r="B108" s="186"/>
      <c r="D108" s="187" t="s">
        <v>129</v>
      </c>
      <c r="E108" s="188" t="s">
        <v>5</v>
      </c>
      <c r="F108" s="189" t="s">
        <v>468</v>
      </c>
      <c r="H108" s="190">
        <v>258.57</v>
      </c>
      <c r="I108" s="191"/>
      <c r="L108" s="186"/>
      <c r="M108" s="192"/>
      <c r="N108" s="193"/>
      <c r="O108" s="193"/>
      <c r="P108" s="193"/>
      <c r="Q108" s="193"/>
      <c r="R108" s="193"/>
      <c r="S108" s="193"/>
      <c r="T108" s="194"/>
      <c r="AT108" s="188" t="s">
        <v>129</v>
      </c>
      <c r="AU108" s="188" t="s">
        <v>79</v>
      </c>
      <c r="AV108" s="11" t="s">
        <v>79</v>
      </c>
      <c r="AW108" s="11" t="s">
        <v>33</v>
      </c>
      <c r="AX108" s="11" t="s">
        <v>69</v>
      </c>
      <c r="AY108" s="188" t="s">
        <v>120</v>
      </c>
    </row>
    <row r="109" spans="2:65" s="14" customFormat="1">
      <c r="B109" s="220"/>
      <c r="D109" s="187" t="s">
        <v>129</v>
      </c>
      <c r="E109" s="221" t="s">
        <v>5</v>
      </c>
      <c r="F109" s="222" t="s">
        <v>224</v>
      </c>
      <c r="H109" s="223">
        <v>258.57</v>
      </c>
      <c r="I109" s="224"/>
      <c r="L109" s="220"/>
      <c r="M109" s="225"/>
      <c r="N109" s="226"/>
      <c r="O109" s="226"/>
      <c r="P109" s="226"/>
      <c r="Q109" s="226"/>
      <c r="R109" s="226"/>
      <c r="S109" s="226"/>
      <c r="T109" s="227"/>
      <c r="AT109" s="221" t="s">
        <v>129</v>
      </c>
      <c r="AU109" s="221" t="s">
        <v>79</v>
      </c>
      <c r="AV109" s="14" t="s">
        <v>136</v>
      </c>
      <c r="AW109" s="14" t="s">
        <v>33</v>
      </c>
      <c r="AX109" s="14" t="s">
        <v>69</v>
      </c>
      <c r="AY109" s="221" t="s">
        <v>120</v>
      </c>
    </row>
    <row r="110" spans="2:65" s="13" customFormat="1">
      <c r="B110" s="202"/>
      <c r="D110" s="187" t="s">
        <v>129</v>
      </c>
      <c r="E110" s="203" t="s">
        <v>5</v>
      </c>
      <c r="F110" s="204" t="s">
        <v>147</v>
      </c>
      <c r="H110" s="205">
        <v>331.11</v>
      </c>
      <c r="I110" s="206"/>
      <c r="L110" s="202"/>
      <c r="M110" s="207"/>
      <c r="N110" s="208"/>
      <c r="O110" s="208"/>
      <c r="P110" s="208"/>
      <c r="Q110" s="208"/>
      <c r="R110" s="208"/>
      <c r="S110" s="208"/>
      <c r="T110" s="209"/>
      <c r="AT110" s="203" t="s">
        <v>129</v>
      </c>
      <c r="AU110" s="203" t="s">
        <v>79</v>
      </c>
      <c r="AV110" s="13" t="s">
        <v>127</v>
      </c>
      <c r="AW110" s="13" t="s">
        <v>33</v>
      </c>
      <c r="AX110" s="13" t="s">
        <v>69</v>
      </c>
      <c r="AY110" s="203" t="s">
        <v>120</v>
      </c>
    </row>
    <row r="111" spans="2:65" s="11" customFormat="1">
      <c r="B111" s="186"/>
      <c r="D111" s="187" t="s">
        <v>129</v>
      </c>
      <c r="E111" s="188" t="s">
        <v>5</v>
      </c>
      <c r="F111" s="189" t="s">
        <v>475</v>
      </c>
      <c r="H111" s="190">
        <v>132.44399999999999</v>
      </c>
      <c r="I111" s="191"/>
      <c r="L111" s="186"/>
      <c r="M111" s="192"/>
      <c r="N111" s="193"/>
      <c r="O111" s="193"/>
      <c r="P111" s="193"/>
      <c r="Q111" s="193"/>
      <c r="R111" s="193"/>
      <c r="S111" s="193"/>
      <c r="T111" s="194"/>
      <c r="AT111" s="188" t="s">
        <v>129</v>
      </c>
      <c r="AU111" s="188" t="s">
        <v>79</v>
      </c>
      <c r="AV111" s="11" t="s">
        <v>79</v>
      </c>
      <c r="AW111" s="11" t="s">
        <v>33</v>
      </c>
      <c r="AX111" s="11" t="s">
        <v>77</v>
      </c>
      <c r="AY111" s="188" t="s">
        <v>120</v>
      </c>
    </row>
    <row r="112" spans="2:65" s="12" customFormat="1">
      <c r="B112" s="195"/>
      <c r="D112" s="187" t="s">
        <v>129</v>
      </c>
      <c r="E112" s="196" t="s">
        <v>5</v>
      </c>
      <c r="F112" s="197" t="s">
        <v>458</v>
      </c>
      <c r="H112" s="196" t="s">
        <v>5</v>
      </c>
      <c r="I112" s="198"/>
      <c r="L112" s="195"/>
      <c r="M112" s="199"/>
      <c r="N112" s="200"/>
      <c r="O112" s="200"/>
      <c r="P112" s="200"/>
      <c r="Q112" s="200"/>
      <c r="R112" s="200"/>
      <c r="S112" s="200"/>
      <c r="T112" s="201"/>
      <c r="AT112" s="196" t="s">
        <v>129</v>
      </c>
      <c r="AU112" s="196" t="s">
        <v>79</v>
      </c>
      <c r="AV112" s="12" t="s">
        <v>77</v>
      </c>
      <c r="AW112" s="12" t="s">
        <v>33</v>
      </c>
      <c r="AX112" s="12" t="s">
        <v>69</v>
      </c>
      <c r="AY112" s="196" t="s">
        <v>120</v>
      </c>
    </row>
    <row r="113" spans="2:65" s="1" customFormat="1" ht="38.25" customHeight="1">
      <c r="B113" s="173"/>
      <c r="C113" s="174" t="s">
        <v>158</v>
      </c>
      <c r="D113" s="174" t="s">
        <v>122</v>
      </c>
      <c r="E113" s="175" t="s">
        <v>159</v>
      </c>
      <c r="F113" s="176" t="s">
        <v>476</v>
      </c>
      <c r="G113" s="177" t="s">
        <v>139</v>
      </c>
      <c r="H113" s="178">
        <v>66.221999999999994</v>
      </c>
      <c r="I113" s="179"/>
      <c r="J113" s="180">
        <f>ROUND(I113*H113,2)</f>
        <v>0</v>
      </c>
      <c r="K113" s="176" t="s">
        <v>126</v>
      </c>
      <c r="L113" s="41"/>
      <c r="M113" s="181" t="s">
        <v>5</v>
      </c>
      <c r="N113" s="182" t="s">
        <v>40</v>
      </c>
      <c r="O113" s="42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AR113" s="24" t="s">
        <v>127</v>
      </c>
      <c r="AT113" s="24" t="s">
        <v>122</v>
      </c>
      <c r="AU113" s="24" t="s">
        <v>79</v>
      </c>
      <c r="AY113" s="24" t="s">
        <v>120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24" t="s">
        <v>77</v>
      </c>
      <c r="BK113" s="185">
        <f>ROUND(I113*H113,2)</f>
        <v>0</v>
      </c>
      <c r="BL113" s="24" t="s">
        <v>127</v>
      </c>
      <c r="BM113" s="24" t="s">
        <v>477</v>
      </c>
    </row>
    <row r="114" spans="2:65" s="11" customFormat="1">
      <c r="B114" s="186"/>
      <c r="D114" s="187" t="s">
        <v>129</v>
      </c>
      <c r="E114" s="188" t="s">
        <v>5</v>
      </c>
      <c r="F114" s="189" t="s">
        <v>478</v>
      </c>
      <c r="H114" s="190">
        <v>66.221999999999994</v>
      </c>
      <c r="I114" s="191"/>
      <c r="L114" s="186"/>
      <c r="M114" s="192"/>
      <c r="N114" s="193"/>
      <c r="O114" s="193"/>
      <c r="P114" s="193"/>
      <c r="Q114" s="193"/>
      <c r="R114" s="193"/>
      <c r="S114" s="193"/>
      <c r="T114" s="194"/>
      <c r="AT114" s="188" t="s">
        <v>129</v>
      </c>
      <c r="AU114" s="188" t="s">
        <v>79</v>
      </c>
      <c r="AV114" s="11" t="s">
        <v>79</v>
      </c>
      <c r="AW114" s="11" t="s">
        <v>33</v>
      </c>
      <c r="AX114" s="11" t="s">
        <v>77</v>
      </c>
      <c r="AY114" s="188" t="s">
        <v>120</v>
      </c>
    </row>
    <row r="115" spans="2:65" s="1" customFormat="1" ht="25.5" customHeight="1">
      <c r="B115" s="173"/>
      <c r="C115" s="174" t="s">
        <v>162</v>
      </c>
      <c r="D115" s="174" t="s">
        <v>122</v>
      </c>
      <c r="E115" s="175" t="s">
        <v>163</v>
      </c>
      <c r="F115" s="176" t="s">
        <v>479</v>
      </c>
      <c r="G115" s="177" t="s">
        <v>165</v>
      </c>
      <c r="H115" s="178">
        <v>735.8</v>
      </c>
      <c r="I115" s="179"/>
      <c r="J115" s="180">
        <f>ROUND(I115*H115,2)</f>
        <v>0</v>
      </c>
      <c r="K115" s="176" t="s">
        <v>126</v>
      </c>
      <c r="L115" s="41"/>
      <c r="M115" s="181" t="s">
        <v>5</v>
      </c>
      <c r="N115" s="182" t="s">
        <v>40</v>
      </c>
      <c r="O115" s="42"/>
      <c r="P115" s="183">
        <f>O115*H115</f>
        <v>0</v>
      </c>
      <c r="Q115" s="183">
        <v>8.4000000000000003E-4</v>
      </c>
      <c r="R115" s="183">
        <f>Q115*H115</f>
        <v>0.61807199999999995</v>
      </c>
      <c r="S115" s="183">
        <v>0</v>
      </c>
      <c r="T115" s="184">
        <f>S115*H115</f>
        <v>0</v>
      </c>
      <c r="AR115" s="24" t="s">
        <v>127</v>
      </c>
      <c r="AT115" s="24" t="s">
        <v>122</v>
      </c>
      <c r="AU115" s="24" t="s">
        <v>79</v>
      </c>
      <c r="AY115" s="24" t="s">
        <v>120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24" t="s">
        <v>77</v>
      </c>
      <c r="BK115" s="185">
        <f>ROUND(I115*H115,2)</f>
        <v>0</v>
      </c>
      <c r="BL115" s="24" t="s">
        <v>127</v>
      </c>
      <c r="BM115" s="24" t="s">
        <v>480</v>
      </c>
    </row>
    <row r="116" spans="2:65" s="12" customFormat="1">
      <c r="B116" s="195"/>
      <c r="D116" s="187" t="s">
        <v>129</v>
      </c>
      <c r="E116" s="196" t="s">
        <v>5</v>
      </c>
      <c r="F116" s="197" t="s">
        <v>465</v>
      </c>
      <c r="H116" s="196" t="s">
        <v>5</v>
      </c>
      <c r="I116" s="198"/>
      <c r="L116" s="195"/>
      <c r="M116" s="199"/>
      <c r="N116" s="200"/>
      <c r="O116" s="200"/>
      <c r="P116" s="200"/>
      <c r="Q116" s="200"/>
      <c r="R116" s="200"/>
      <c r="S116" s="200"/>
      <c r="T116" s="201"/>
      <c r="AT116" s="196" t="s">
        <v>129</v>
      </c>
      <c r="AU116" s="196" t="s">
        <v>79</v>
      </c>
      <c r="AV116" s="12" t="s">
        <v>77</v>
      </c>
      <c r="AW116" s="12" t="s">
        <v>33</v>
      </c>
      <c r="AX116" s="12" t="s">
        <v>69</v>
      </c>
      <c r="AY116" s="196" t="s">
        <v>120</v>
      </c>
    </row>
    <row r="117" spans="2:65" s="11" customFormat="1">
      <c r="B117" s="186"/>
      <c r="D117" s="187" t="s">
        <v>129</v>
      </c>
      <c r="E117" s="188" t="s">
        <v>5</v>
      </c>
      <c r="F117" s="189" t="s">
        <v>481</v>
      </c>
      <c r="H117" s="190">
        <v>161.19999999999999</v>
      </c>
      <c r="I117" s="191"/>
      <c r="L117" s="186"/>
      <c r="M117" s="192"/>
      <c r="N117" s="193"/>
      <c r="O117" s="193"/>
      <c r="P117" s="193"/>
      <c r="Q117" s="193"/>
      <c r="R117" s="193"/>
      <c r="S117" s="193"/>
      <c r="T117" s="194"/>
      <c r="AT117" s="188" t="s">
        <v>129</v>
      </c>
      <c r="AU117" s="188" t="s">
        <v>79</v>
      </c>
      <c r="AV117" s="11" t="s">
        <v>79</v>
      </c>
      <c r="AW117" s="11" t="s">
        <v>33</v>
      </c>
      <c r="AX117" s="11" t="s">
        <v>69</v>
      </c>
      <c r="AY117" s="188" t="s">
        <v>120</v>
      </c>
    </row>
    <row r="118" spans="2:65" s="14" customFormat="1">
      <c r="B118" s="220"/>
      <c r="D118" s="187" t="s">
        <v>129</v>
      </c>
      <c r="E118" s="221" t="s">
        <v>5</v>
      </c>
      <c r="F118" s="222" t="s">
        <v>224</v>
      </c>
      <c r="H118" s="223">
        <v>161.19999999999999</v>
      </c>
      <c r="I118" s="224"/>
      <c r="L118" s="220"/>
      <c r="M118" s="225"/>
      <c r="N118" s="226"/>
      <c r="O118" s="226"/>
      <c r="P118" s="226"/>
      <c r="Q118" s="226"/>
      <c r="R118" s="226"/>
      <c r="S118" s="226"/>
      <c r="T118" s="227"/>
      <c r="AT118" s="221" t="s">
        <v>129</v>
      </c>
      <c r="AU118" s="221" t="s">
        <v>79</v>
      </c>
      <c r="AV118" s="14" t="s">
        <v>136</v>
      </c>
      <c r="AW118" s="14" t="s">
        <v>33</v>
      </c>
      <c r="AX118" s="14" t="s">
        <v>69</v>
      </c>
      <c r="AY118" s="221" t="s">
        <v>120</v>
      </c>
    </row>
    <row r="119" spans="2:65" s="12" customFormat="1">
      <c r="B119" s="195"/>
      <c r="D119" s="187" t="s">
        <v>129</v>
      </c>
      <c r="E119" s="196" t="s">
        <v>5</v>
      </c>
      <c r="F119" s="197" t="s">
        <v>467</v>
      </c>
      <c r="H119" s="196" t="s">
        <v>5</v>
      </c>
      <c r="I119" s="198"/>
      <c r="L119" s="195"/>
      <c r="M119" s="199"/>
      <c r="N119" s="200"/>
      <c r="O119" s="200"/>
      <c r="P119" s="200"/>
      <c r="Q119" s="200"/>
      <c r="R119" s="200"/>
      <c r="S119" s="200"/>
      <c r="T119" s="201"/>
      <c r="AT119" s="196" t="s">
        <v>129</v>
      </c>
      <c r="AU119" s="196" t="s">
        <v>79</v>
      </c>
      <c r="AV119" s="12" t="s">
        <v>77</v>
      </c>
      <c r="AW119" s="12" t="s">
        <v>33</v>
      </c>
      <c r="AX119" s="12" t="s">
        <v>69</v>
      </c>
      <c r="AY119" s="196" t="s">
        <v>120</v>
      </c>
    </row>
    <row r="120" spans="2:65" s="11" customFormat="1">
      <c r="B120" s="186"/>
      <c r="D120" s="187" t="s">
        <v>129</v>
      </c>
      <c r="E120" s="188" t="s">
        <v>5</v>
      </c>
      <c r="F120" s="189" t="s">
        <v>482</v>
      </c>
      <c r="H120" s="190">
        <v>574.6</v>
      </c>
      <c r="I120" s="191"/>
      <c r="L120" s="186"/>
      <c r="M120" s="192"/>
      <c r="N120" s="193"/>
      <c r="O120" s="193"/>
      <c r="P120" s="193"/>
      <c r="Q120" s="193"/>
      <c r="R120" s="193"/>
      <c r="S120" s="193"/>
      <c r="T120" s="194"/>
      <c r="AT120" s="188" t="s">
        <v>129</v>
      </c>
      <c r="AU120" s="188" t="s">
        <v>79</v>
      </c>
      <c r="AV120" s="11" t="s">
        <v>79</v>
      </c>
      <c r="AW120" s="11" t="s">
        <v>33</v>
      </c>
      <c r="AX120" s="11" t="s">
        <v>69</v>
      </c>
      <c r="AY120" s="188" t="s">
        <v>120</v>
      </c>
    </row>
    <row r="121" spans="2:65" s="14" customFormat="1">
      <c r="B121" s="220"/>
      <c r="D121" s="187" t="s">
        <v>129</v>
      </c>
      <c r="E121" s="221" t="s">
        <v>5</v>
      </c>
      <c r="F121" s="222" t="s">
        <v>224</v>
      </c>
      <c r="H121" s="223">
        <v>574.6</v>
      </c>
      <c r="I121" s="224"/>
      <c r="L121" s="220"/>
      <c r="M121" s="225"/>
      <c r="N121" s="226"/>
      <c r="O121" s="226"/>
      <c r="P121" s="226"/>
      <c r="Q121" s="226"/>
      <c r="R121" s="226"/>
      <c r="S121" s="226"/>
      <c r="T121" s="227"/>
      <c r="AT121" s="221" t="s">
        <v>129</v>
      </c>
      <c r="AU121" s="221" t="s">
        <v>79</v>
      </c>
      <c r="AV121" s="14" t="s">
        <v>136</v>
      </c>
      <c r="AW121" s="14" t="s">
        <v>33</v>
      </c>
      <c r="AX121" s="14" t="s">
        <v>69</v>
      </c>
      <c r="AY121" s="221" t="s">
        <v>120</v>
      </c>
    </row>
    <row r="122" spans="2:65" s="13" customFormat="1">
      <c r="B122" s="202"/>
      <c r="D122" s="187" t="s">
        <v>129</v>
      </c>
      <c r="E122" s="203" t="s">
        <v>5</v>
      </c>
      <c r="F122" s="204" t="s">
        <v>147</v>
      </c>
      <c r="H122" s="205">
        <v>735.8</v>
      </c>
      <c r="I122" s="206"/>
      <c r="L122" s="202"/>
      <c r="M122" s="207"/>
      <c r="N122" s="208"/>
      <c r="O122" s="208"/>
      <c r="P122" s="208"/>
      <c r="Q122" s="208"/>
      <c r="R122" s="208"/>
      <c r="S122" s="208"/>
      <c r="T122" s="209"/>
      <c r="AT122" s="203" t="s">
        <v>129</v>
      </c>
      <c r="AU122" s="203" t="s">
        <v>79</v>
      </c>
      <c r="AV122" s="13" t="s">
        <v>127</v>
      </c>
      <c r="AW122" s="13" t="s">
        <v>33</v>
      </c>
      <c r="AX122" s="13" t="s">
        <v>77</v>
      </c>
      <c r="AY122" s="203" t="s">
        <v>120</v>
      </c>
    </row>
    <row r="123" spans="2:65" s="12" customFormat="1">
      <c r="B123" s="195"/>
      <c r="D123" s="187" t="s">
        <v>129</v>
      </c>
      <c r="E123" s="196" t="s">
        <v>5</v>
      </c>
      <c r="F123" s="197" t="s">
        <v>458</v>
      </c>
      <c r="H123" s="196" t="s">
        <v>5</v>
      </c>
      <c r="I123" s="198"/>
      <c r="L123" s="195"/>
      <c r="M123" s="199"/>
      <c r="N123" s="200"/>
      <c r="O123" s="200"/>
      <c r="P123" s="200"/>
      <c r="Q123" s="200"/>
      <c r="R123" s="200"/>
      <c r="S123" s="200"/>
      <c r="T123" s="201"/>
      <c r="AT123" s="196" t="s">
        <v>129</v>
      </c>
      <c r="AU123" s="196" t="s">
        <v>79</v>
      </c>
      <c r="AV123" s="12" t="s">
        <v>77</v>
      </c>
      <c r="AW123" s="12" t="s">
        <v>33</v>
      </c>
      <c r="AX123" s="12" t="s">
        <v>69</v>
      </c>
      <c r="AY123" s="196" t="s">
        <v>120</v>
      </c>
    </row>
    <row r="124" spans="2:65" s="1" customFormat="1" ht="25.5" customHeight="1">
      <c r="B124" s="173"/>
      <c r="C124" s="174" t="s">
        <v>170</v>
      </c>
      <c r="D124" s="174" t="s">
        <v>122</v>
      </c>
      <c r="E124" s="175" t="s">
        <v>176</v>
      </c>
      <c r="F124" s="176" t="s">
        <v>483</v>
      </c>
      <c r="G124" s="177" t="s">
        <v>165</v>
      </c>
      <c r="H124" s="178">
        <v>735.8</v>
      </c>
      <c r="I124" s="179"/>
      <c r="J124" s="180">
        <f>ROUND(I124*H124,2)</f>
        <v>0</v>
      </c>
      <c r="K124" s="176" t="s">
        <v>126</v>
      </c>
      <c r="L124" s="41"/>
      <c r="M124" s="181" t="s">
        <v>5</v>
      </c>
      <c r="N124" s="182" t="s">
        <v>40</v>
      </c>
      <c r="O124" s="42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AR124" s="24" t="s">
        <v>127</v>
      </c>
      <c r="AT124" s="24" t="s">
        <v>122</v>
      </c>
      <c r="AU124" s="24" t="s">
        <v>79</v>
      </c>
      <c r="AY124" s="24" t="s">
        <v>120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24" t="s">
        <v>77</v>
      </c>
      <c r="BK124" s="185">
        <f>ROUND(I124*H124,2)</f>
        <v>0</v>
      </c>
      <c r="BL124" s="24" t="s">
        <v>127</v>
      </c>
      <c r="BM124" s="24" t="s">
        <v>484</v>
      </c>
    </row>
    <row r="125" spans="2:65" s="1" customFormat="1" ht="38.25" customHeight="1">
      <c r="B125" s="173"/>
      <c r="C125" s="174" t="s">
        <v>175</v>
      </c>
      <c r="D125" s="174" t="s">
        <v>122</v>
      </c>
      <c r="E125" s="175" t="s">
        <v>184</v>
      </c>
      <c r="F125" s="176" t="s">
        <v>485</v>
      </c>
      <c r="G125" s="177" t="s">
        <v>139</v>
      </c>
      <c r="H125" s="178">
        <v>182.11099999999999</v>
      </c>
      <c r="I125" s="179"/>
      <c r="J125" s="180">
        <f>ROUND(I125*H125,2)</f>
        <v>0</v>
      </c>
      <c r="K125" s="176" t="s">
        <v>126</v>
      </c>
      <c r="L125" s="41"/>
      <c r="M125" s="181" t="s">
        <v>5</v>
      </c>
      <c r="N125" s="182" t="s">
        <v>40</v>
      </c>
      <c r="O125" s="42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AR125" s="24" t="s">
        <v>127</v>
      </c>
      <c r="AT125" s="24" t="s">
        <v>122</v>
      </c>
      <c r="AU125" s="24" t="s">
        <v>79</v>
      </c>
      <c r="AY125" s="24" t="s">
        <v>120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24" t="s">
        <v>77</v>
      </c>
      <c r="BK125" s="185">
        <f>ROUND(I125*H125,2)</f>
        <v>0</v>
      </c>
      <c r="BL125" s="24" t="s">
        <v>127</v>
      </c>
      <c r="BM125" s="24" t="s">
        <v>486</v>
      </c>
    </row>
    <row r="126" spans="2:65" s="11" customFormat="1">
      <c r="B126" s="186"/>
      <c r="D126" s="187" t="s">
        <v>129</v>
      </c>
      <c r="E126" s="188" t="s">
        <v>5</v>
      </c>
      <c r="F126" s="189" t="s">
        <v>487</v>
      </c>
      <c r="H126" s="190">
        <v>182.11099999999999</v>
      </c>
      <c r="I126" s="191"/>
      <c r="L126" s="186"/>
      <c r="M126" s="192"/>
      <c r="N126" s="193"/>
      <c r="O126" s="193"/>
      <c r="P126" s="193"/>
      <c r="Q126" s="193"/>
      <c r="R126" s="193"/>
      <c r="S126" s="193"/>
      <c r="T126" s="194"/>
      <c r="AT126" s="188" t="s">
        <v>129</v>
      </c>
      <c r="AU126" s="188" t="s">
        <v>79</v>
      </c>
      <c r="AV126" s="11" t="s">
        <v>79</v>
      </c>
      <c r="AW126" s="11" t="s">
        <v>33</v>
      </c>
      <c r="AX126" s="11" t="s">
        <v>77</v>
      </c>
      <c r="AY126" s="188" t="s">
        <v>120</v>
      </c>
    </row>
    <row r="127" spans="2:65" s="1" customFormat="1" ht="38.25" customHeight="1">
      <c r="B127" s="173"/>
      <c r="C127" s="174" t="s">
        <v>179</v>
      </c>
      <c r="D127" s="174" t="s">
        <v>122</v>
      </c>
      <c r="E127" s="175" t="s">
        <v>189</v>
      </c>
      <c r="F127" s="176" t="s">
        <v>488</v>
      </c>
      <c r="G127" s="177" t="s">
        <v>139</v>
      </c>
      <c r="H127" s="178">
        <v>331.11</v>
      </c>
      <c r="I127" s="179"/>
      <c r="J127" s="180">
        <f>ROUND(I127*H127,2)</f>
        <v>0</v>
      </c>
      <c r="K127" s="176" t="s">
        <v>126</v>
      </c>
      <c r="L127" s="41"/>
      <c r="M127" s="181" t="s">
        <v>5</v>
      </c>
      <c r="N127" s="182" t="s">
        <v>40</v>
      </c>
      <c r="O127" s="42"/>
      <c r="P127" s="183">
        <f>O127*H127</f>
        <v>0</v>
      </c>
      <c r="Q127" s="183">
        <v>0</v>
      </c>
      <c r="R127" s="183">
        <f>Q127*H127</f>
        <v>0</v>
      </c>
      <c r="S127" s="183">
        <v>0</v>
      </c>
      <c r="T127" s="184">
        <f>S127*H127</f>
        <v>0</v>
      </c>
      <c r="AR127" s="24" t="s">
        <v>127</v>
      </c>
      <c r="AT127" s="24" t="s">
        <v>122</v>
      </c>
      <c r="AU127" s="24" t="s">
        <v>79</v>
      </c>
      <c r="AY127" s="24" t="s">
        <v>120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24" t="s">
        <v>77</v>
      </c>
      <c r="BK127" s="185">
        <f>ROUND(I127*H127,2)</f>
        <v>0</v>
      </c>
      <c r="BL127" s="24" t="s">
        <v>127</v>
      </c>
      <c r="BM127" s="24" t="s">
        <v>489</v>
      </c>
    </row>
    <row r="128" spans="2:65" s="11" customFormat="1">
      <c r="B128" s="186"/>
      <c r="D128" s="187" t="s">
        <v>129</v>
      </c>
      <c r="E128" s="188" t="s">
        <v>5</v>
      </c>
      <c r="F128" s="189" t="s">
        <v>490</v>
      </c>
      <c r="H128" s="190">
        <v>331.11</v>
      </c>
      <c r="I128" s="191"/>
      <c r="L128" s="186"/>
      <c r="M128" s="192"/>
      <c r="N128" s="193"/>
      <c r="O128" s="193"/>
      <c r="P128" s="193"/>
      <c r="Q128" s="193"/>
      <c r="R128" s="193"/>
      <c r="S128" s="193"/>
      <c r="T128" s="194"/>
      <c r="AT128" s="188" t="s">
        <v>129</v>
      </c>
      <c r="AU128" s="188" t="s">
        <v>79</v>
      </c>
      <c r="AV128" s="11" t="s">
        <v>79</v>
      </c>
      <c r="AW128" s="11" t="s">
        <v>33</v>
      </c>
      <c r="AX128" s="11" t="s">
        <v>77</v>
      </c>
      <c r="AY128" s="188" t="s">
        <v>120</v>
      </c>
    </row>
    <row r="129" spans="2:65" s="12" customFormat="1">
      <c r="B129" s="195"/>
      <c r="D129" s="187" t="s">
        <v>129</v>
      </c>
      <c r="E129" s="196" t="s">
        <v>5</v>
      </c>
      <c r="F129" s="197" t="s">
        <v>458</v>
      </c>
      <c r="H129" s="196" t="s">
        <v>5</v>
      </c>
      <c r="I129" s="198"/>
      <c r="L129" s="195"/>
      <c r="M129" s="199"/>
      <c r="N129" s="200"/>
      <c r="O129" s="200"/>
      <c r="P129" s="200"/>
      <c r="Q129" s="200"/>
      <c r="R129" s="200"/>
      <c r="S129" s="200"/>
      <c r="T129" s="201"/>
      <c r="AT129" s="196" t="s">
        <v>129</v>
      </c>
      <c r="AU129" s="196" t="s">
        <v>79</v>
      </c>
      <c r="AV129" s="12" t="s">
        <v>77</v>
      </c>
      <c r="AW129" s="12" t="s">
        <v>33</v>
      </c>
      <c r="AX129" s="12" t="s">
        <v>69</v>
      </c>
      <c r="AY129" s="196" t="s">
        <v>120</v>
      </c>
    </row>
    <row r="130" spans="2:65" s="1" customFormat="1" ht="51" customHeight="1">
      <c r="B130" s="173"/>
      <c r="C130" s="174" t="s">
        <v>183</v>
      </c>
      <c r="D130" s="174" t="s">
        <v>122</v>
      </c>
      <c r="E130" s="175" t="s">
        <v>194</v>
      </c>
      <c r="F130" s="176" t="s">
        <v>491</v>
      </c>
      <c r="G130" s="177" t="s">
        <v>139</v>
      </c>
      <c r="H130" s="178">
        <v>662.22</v>
      </c>
      <c r="I130" s="179"/>
      <c r="J130" s="180">
        <f>ROUND(I130*H130,2)</f>
        <v>0</v>
      </c>
      <c r="K130" s="176" t="s">
        <v>126</v>
      </c>
      <c r="L130" s="41"/>
      <c r="M130" s="181" t="s">
        <v>5</v>
      </c>
      <c r="N130" s="182" t="s">
        <v>40</v>
      </c>
      <c r="O130" s="42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AR130" s="24" t="s">
        <v>127</v>
      </c>
      <c r="AT130" s="24" t="s">
        <v>122</v>
      </c>
      <c r="AU130" s="24" t="s">
        <v>79</v>
      </c>
      <c r="AY130" s="24" t="s">
        <v>120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24" t="s">
        <v>77</v>
      </c>
      <c r="BK130" s="185">
        <f>ROUND(I130*H130,2)</f>
        <v>0</v>
      </c>
      <c r="BL130" s="24" t="s">
        <v>127</v>
      </c>
      <c r="BM130" s="24" t="s">
        <v>492</v>
      </c>
    </row>
    <row r="131" spans="2:65" s="11" customFormat="1">
      <c r="B131" s="186"/>
      <c r="D131" s="187" t="s">
        <v>129</v>
      </c>
      <c r="E131" s="188" t="s">
        <v>5</v>
      </c>
      <c r="F131" s="189" t="s">
        <v>493</v>
      </c>
      <c r="H131" s="190">
        <v>662.22</v>
      </c>
      <c r="I131" s="191"/>
      <c r="L131" s="186"/>
      <c r="M131" s="192"/>
      <c r="N131" s="193"/>
      <c r="O131" s="193"/>
      <c r="P131" s="193"/>
      <c r="Q131" s="193"/>
      <c r="R131" s="193"/>
      <c r="S131" s="193"/>
      <c r="T131" s="194"/>
      <c r="AT131" s="188" t="s">
        <v>129</v>
      </c>
      <c r="AU131" s="188" t="s">
        <v>79</v>
      </c>
      <c r="AV131" s="11" t="s">
        <v>79</v>
      </c>
      <c r="AW131" s="11" t="s">
        <v>33</v>
      </c>
      <c r="AX131" s="11" t="s">
        <v>77</v>
      </c>
      <c r="AY131" s="188" t="s">
        <v>120</v>
      </c>
    </row>
    <row r="132" spans="2:65" s="1" customFormat="1" ht="16.5" customHeight="1">
      <c r="B132" s="173"/>
      <c r="C132" s="174" t="s">
        <v>188</v>
      </c>
      <c r="D132" s="174" t="s">
        <v>122</v>
      </c>
      <c r="E132" s="175" t="s">
        <v>199</v>
      </c>
      <c r="F132" s="176" t="s">
        <v>200</v>
      </c>
      <c r="G132" s="177" t="s">
        <v>139</v>
      </c>
      <c r="H132" s="178">
        <v>662.22</v>
      </c>
      <c r="I132" s="179"/>
      <c r="J132" s="180">
        <f>ROUND(I132*H132,2)</f>
        <v>0</v>
      </c>
      <c r="K132" s="176" t="s">
        <v>126</v>
      </c>
      <c r="L132" s="41"/>
      <c r="M132" s="181" t="s">
        <v>5</v>
      </c>
      <c r="N132" s="182" t="s">
        <v>40</v>
      </c>
      <c r="O132" s="42"/>
      <c r="P132" s="183">
        <f>O132*H132</f>
        <v>0</v>
      </c>
      <c r="Q132" s="183">
        <v>0</v>
      </c>
      <c r="R132" s="183">
        <f>Q132*H132</f>
        <v>0</v>
      </c>
      <c r="S132" s="183">
        <v>0</v>
      </c>
      <c r="T132" s="184">
        <f>S132*H132</f>
        <v>0</v>
      </c>
      <c r="AR132" s="24" t="s">
        <v>127</v>
      </c>
      <c r="AT132" s="24" t="s">
        <v>122</v>
      </c>
      <c r="AU132" s="24" t="s">
        <v>79</v>
      </c>
      <c r="AY132" s="24" t="s">
        <v>120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24" t="s">
        <v>77</v>
      </c>
      <c r="BK132" s="185">
        <f>ROUND(I132*H132,2)</f>
        <v>0</v>
      </c>
      <c r="BL132" s="24" t="s">
        <v>127</v>
      </c>
      <c r="BM132" s="24" t="s">
        <v>494</v>
      </c>
    </row>
    <row r="133" spans="2:65" s="1" customFormat="1" ht="16.5" customHeight="1">
      <c r="B133" s="173"/>
      <c r="C133" s="174" t="s">
        <v>193</v>
      </c>
      <c r="D133" s="174" t="s">
        <v>122</v>
      </c>
      <c r="E133" s="175" t="s">
        <v>202</v>
      </c>
      <c r="F133" s="176" t="s">
        <v>495</v>
      </c>
      <c r="G133" s="177" t="s">
        <v>204</v>
      </c>
      <c r="H133" s="178">
        <v>595.99800000000005</v>
      </c>
      <c r="I133" s="179"/>
      <c r="J133" s="180">
        <f>ROUND(I133*H133,2)</f>
        <v>0</v>
      </c>
      <c r="K133" s="176" t="s">
        <v>126</v>
      </c>
      <c r="L133" s="41"/>
      <c r="M133" s="181" t="s">
        <v>5</v>
      </c>
      <c r="N133" s="182" t="s">
        <v>40</v>
      </c>
      <c r="O133" s="42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AR133" s="24" t="s">
        <v>127</v>
      </c>
      <c r="AT133" s="24" t="s">
        <v>122</v>
      </c>
      <c r="AU133" s="24" t="s">
        <v>79</v>
      </c>
      <c r="AY133" s="24" t="s">
        <v>120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24" t="s">
        <v>77</v>
      </c>
      <c r="BK133" s="185">
        <f>ROUND(I133*H133,2)</f>
        <v>0</v>
      </c>
      <c r="BL133" s="24" t="s">
        <v>127</v>
      </c>
      <c r="BM133" s="24" t="s">
        <v>496</v>
      </c>
    </row>
    <row r="134" spans="2:65" s="11" customFormat="1">
      <c r="B134" s="186"/>
      <c r="D134" s="187" t="s">
        <v>129</v>
      </c>
      <c r="E134" s="188" t="s">
        <v>5</v>
      </c>
      <c r="F134" s="189" t="s">
        <v>497</v>
      </c>
      <c r="H134" s="190">
        <v>595.99800000000005</v>
      </c>
      <c r="I134" s="191"/>
      <c r="L134" s="186"/>
      <c r="M134" s="192"/>
      <c r="N134" s="193"/>
      <c r="O134" s="193"/>
      <c r="P134" s="193"/>
      <c r="Q134" s="193"/>
      <c r="R134" s="193"/>
      <c r="S134" s="193"/>
      <c r="T134" s="194"/>
      <c r="AT134" s="188" t="s">
        <v>129</v>
      </c>
      <c r="AU134" s="188" t="s">
        <v>79</v>
      </c>
      <c r="AV134" s="11" t="s">
        <v>79</v>
      </c>
      <c r="AW134" s="11" t="s">
        <v>33</v>
      </c>
      <c r="AX134" s="11" t="s">
        <v>77</v>
      </c>
      <c r="AY134" s="188" t="s">
        <v>120</v>
      </c>
    </row>
    <row r="135" spans="2:65" s="1" customFormat="1" ht="25.5" customHeight="1">
      <c r="B135" s="173"/>
      <c r="C135" s="174" t="s">
        <v>198</v>
      </c>
      <c r="D135" s="174" t="s">
        <v>122</v>
      </c>
      <c r="E135" s="175" t="s">
        <v>207</v>
      </c>
      <c r="F135" s="176" t="s">
        <v>498</v>
      </c>
      <c r="G135" s="177" t="s">
        <v>139</v>
      </c>
      <c r="H135" s="178">
        <v>203.76</v>
      </c>
      <c r="I135" s="179"/>
      <c r="J135" s="180">
        <f>ROUND(I135*H135,2)</f>
        <v>0</v>
      </c>
      <c r="K135" s="176" t="s">
        <v>126</v>
      </c>
      <c r="L135" s="41"/>
      <c r="M135" s="181" t="s">
        <v>5</v>
      </c>
      <c r="N135" s="182" t="s">
        <v>40</v>
      </c>
      <c r="O135" s="42"/>
      <c r="P135" s="183">
        <f>O135*H135</f>
        <v>0</v>
      </c>
      <c r="Q135" s="183">
        <v>0</v>
      </c>
      <c r="R135" s="183">
        <f>Q135*H135</f>
        <v>0</v>
      </c>
      <c r="S135" s="183">
        <v>0</v>
      </c>
      <c r="T135" s="184">
        <f>S135*H135</f>
        <v>0</v>
      </c>
      <c r="AR135" s="24" t="s">
        <v>127</v>
      </c>
      <c r="AT135" s="24" t="s">
        <v>122</v>
      </c>
      <c r="AU135" s="24" t="s">
        <v>79</v>
      </c>
      <c r="AY135" s="24" t="s">
        <v>120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4" t="s">
        <v>77</v>
      </c>
      <c r="BK135" s="185">
        <f>ROUND(I135*H135,2)</f>
        <v>0</v>
      </c>
      <c r="BL135" s="24" t="s">
        <v>127</v>
      </c>
      <c r="BM135" s="24" t="s">
        <v>499</v>
      </c>
    </row>
    <row r="136" spans="2:65" s="11" customFormat="1">
      <c r="B136" s="186"/>
      <c r="D136" s="187" t="s">
        <v>129</v>
      </c>
      <c r="E136" s="188" t="s">
        <v>5</v>
      </c>
      <c r="F136" s="189" t="s">
        <v>500</v>
      </c>
      <c r="H136" s="190">
        <v>203.76</v>
      </c>
      <c r="I136" s="191"/>
      <c r="L136" s="186"/>
      <c r="M136" s="192"/>
      <c r="N136" s="193"/>
      <c r="O136" s="193"/>
      <c r="P136" s="193"/>
      <c r="Q136" s="193"/>
      <c r="R136" s="193"/>
      <c r="S136" s="193"/>
      <c r="T136" s="194"/>
      <c r="AT136" s="188" t="s">
        <v>129</v>
      </c>
      <c r="AU136" s="188" t="s">
        <v>79</v>
      </c>
      <c r="AV136" s="11" t="s">
        <v>79</v>
      </c>
      <c r="AW136" s="11" t="s">
        <v>33</v>
      </c>
      <c r="AX136" s="11" t="s">
        <v>77</v>
      </c>
      <c r="AY136" s="188" t="s">
        <v>120</v>
      </c>
    </row>
    <row r="137" spans="2:65" s="12" customFormat="1">
      <c r="B137" s="195"/>
      <c r="D137" s="187" t="s">
        <v>129</v>
      </c>
      <c r="E137" s="196" t="s">
        <v>5</v>
      </c>
      <c r="F137" s="197" t="s">
        <v>458</v>
      </c>
      <c r="H137" s="196" t="s">
        <v>5</v>
      </c>
      <c r="I137" s="198"/>
      <c r="L137" s="195"/>
      <c r="M137" s="199"/>
      <c r="N137" s="200"/>
      <c r="O137" s="200"/>
      <c r="P137" s="200"/>
      <c r="Q137" s="200"/>
      <c r="R137" s="200"/>
      <c r="S137" s="200"/>
      <c r="T137" s="201"/>
      <c r="AT137" s="196" t="s">
        <v>129</v>
      </c>
      <c r="AU137" s="196" t="s">
        <v>79</v>
      </c>
      <c r="AV137" s="12" t="s">
        <v>77</v>
      </c>
      <c r="AW137" s="12" t="s">
        <v>33</v>
      </c>
      <c r="AX137" s="12" t="s">
        <v>69</v>
      </c>
      <c r="AY137" s="196" t="s">
        <v>120</v>
      </c>
    </row>
    <row r="138" spans="2:65" s="1" customFormat="1" ht="16.5" customHeight="1">
      <c r="B138" s="173"/>
      <c r="C138" s="210" t="s">
        <v>11</v>
      </c>
      <c r="D138" s="210" t="s">
        <v>212</v>
      </c>
      <c r="E138" s="211" t="s">
        <v>213</v>
      </c>
      <c r="F138" s="212" t="s">
        <v>214</v>
      </c>
      <c r="G138" s="213" t="s">
        <v>204</v>
      </c>
      <c r="H138" s="214">
        <v>407.52</v>
      </c>
      <c r="I138" s="215"/>
      <c r="J138" s="216">
        <f>ROUND(I138*H138,2)</f>
        <v>0</v>
      </c>
      <c r="K138" s="212" t="s">
        <v>126</v>
      </c>
      <c r="L138" s="217"/>
      <c r="M138" s="218" t="s">
        <v>5</v>
      </c>
      <c r="N138" s="219" t="s">
        <v>40</v>
      </c>
      <c r="O138" s="42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AR138" s="24" t="s">
        <v>170</v>
      </c>
      <c r="AT138" s="24" t="s">
        <v>212</v>
      </c>
      <c r="AU138" s="24" t="s">
        <v>79</v>
      </c>
      <c r="AY138" s="24" t="s">
        <v>120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24" t="s">
        <v>77</v>
      </c>
      <c r="BK138" s="185">
        <f>ROUND(I138*H138,2)</f>
        <v>0</v>
      </c>
      <c r="BL138" s="24" t="s">
        <v>127</v>
      </c>
      <c r="BM138" s="24" t="s">
        <v>501</v>
      </c>
    </row>
    <row r="139" spans="2:65" s="11" customFormat="1">
      <c r="B139" s="186"/>
      <c r="D139" s="187" t="s">
        <v>129</v>
      </c>
      <c r="E139" s="188" t="s">
        <v>5</v>
      </c>
      <c r="F139" s="189" t="s">
        <v>502</v>
      </c>
      <c r="H139" s="190">
        <v>407.52</v>
      </c>
      <c r="I139" s="191"/>
      <c r="L139" s="186"/>
      <c r="M139" s="192"/>
      <c r="N139" s="193"/>
      <c r="O139" s="193"/>
      <c r="P139" s="193"/>
      <c r="Q139" s="193"/>
      <c r="R139" s="193"/>
      <c r="S139" s="193"/>
      <c r="T139" s="194"/>
      <c r="AT139" s="188" t="s">
        <v>129</v>
      </c>
      <c r="AU139" s="188" t="s">
        <v>79</v>
      </c>
      <c r="AV139" s="11" t="s">
        <v>79</v>
      </c>
      <c r="AW139" s="11" t="s">
        <v>33</v>
      </c>
      <c r="AX139" s="11" t="s">
        <v>77</v>
      </c>
      <c r="AY139" s="188" t="s">
        <v>120</v>
      </c>
    </row>
    <row r="140" spans="2:65" s="1" customFormat="1" ht="38.25" customHeight="1">
      <c r="B140" s="173"/>
      <c r="C140" s="174" t="s">
        <v>206</v>
      </c>
      <c r="D140" s="174" t="s">
        <v>122</v>
      </c>
      <c r="E140" s="175" t="s">
        <v>218</v>
      </c>
      <c r="F140" s="176" t="s">
        <v>503</v>
      </c>
      <c r="G140" s="177" t="s">
        <v>139</v>
      </c>
      <c r="H140" s="178">
        <v>101.88</v>
      </c>
      <c r="I140" s="179"/>
      <c r="J140" s="180">
        <f>ROUND(I140*H140,2)</f>
        <v>0</v>
      </c>
      <c r="K140" s="176" t="s">
        <v>5</v>
      </c>
      <c r="L140" s="41"/>
      <c r="M140" s="181" t="s">
        <v>5</v>
      </c>
      <c r="N140" s="182" t="s">
        <v>40</v>
      </c>
      <c r="O140" s="42"/>
      <c r="P140" s="183">
        <f>O140*H140</f>
        <v>0</v>
      </c>
      <c r="Q140" s="183">
        <v>0</v>
      </c>
      <c r="R140" s="183">
        <f>Q140*H140</f>
        <v>0</v>
      </c>
      <c r="S140" s="183">
        <v>0</v>
      </c>
      <c r="T140" s="184">
        <f>S140*H140</f>
        <v>0</v>
      </c>
      <c r="AR140" s="24" t="s">
        <v>127</v>
      </c>
      <c r="AT140" s="24" t="s">
        <v>122</v>
      </c>
      <c r="AU140" s="24" t="s">
        <v>79</v>
      </c>
      <c r="AY140" s="24" t="s">
        <v>120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24" t="s">
        <v>77</v>
      </c>
      <c r="BK140" s="185">
        <f>ROUND(I140*H140,2)</f>
        <v>0</v>
      </c>
      <c r="BL140" s="24" t="s">
        <v>127</v>
      </c>
      <c r="BM140" s="24" t="s">
        <v>504</v>
      </c>
    </row>
    <row r="141" spans="2:65" s="12" customFormat="1">
      <c r="B141" s="195"/>
      <c r="D141" s="187" t="s">
        <v>129</v>
      </c>
      <c r="E141" s="196" t="s">
        <v>5</v>
      </c>
      <c r="F141" s="197" t="s">
        <v>465</v>
      </c>
      <c r="H141" s="196" t="s">
        <v>5</v>
      </c>
      <c r="I141" s="198"/>
      <c r="L141" s="195"/>
      <c r="M141" s="199"/>
      <c r="N141" s="200"/>
      <c r="O141" s="200"/>
      <c r="P141" s="200"/>
      <c r="Q141" s="200"/>
      <c r="R141" s="200"/>
      <c r="S141" s="200"/>
      <c r="T141" s="201"/>
      <c r="AT141" s="196" t="s">
        <v>129</v>
      </c>
      <c r="AU141" s="196" t="s">
        <v>79</v>
      </c>
      <c r="AV141" s="12" t="s">
        <v>77</v>
      </c>
      <c r="AW141" s="12" t="s">
        <v>33</v>
      </c>
      <c r="AX141" s="12" t="s">
        <v>69</v>
      </c>
      <c r="AY141" s="196" t="s">
        <v>120</v>
      </c>
    </row>
    <row r="142" spans="2:65" s="11" customFormat="1">
      <c r="B142" s="186"/>
      <c r="D142" s="187" t="s">
        <v>129</v>
      </c>
      <c r="E142" s="188" t="s">
        <v>5</v>
      </c>
      <c r="F142" s="189" t="s">
        <v>505</v>
      </c>
      <c r="H142" s="190">
        <v>22.32</v>
      </c>
      <c r="I142" s="191"/>
      <c r="L142" s="186"/>
      <c r="M142" s="192"/>
      <c r="N142" s="193"/>
      <c r="O142" s="193"/>
      <c r="P142" s="193"/>
      <c r="Q142" s="193"/>
      <c r="R142" s="193"/>
      <c r="S142" s="193"/>
      <c r="T142" s="194"/>
      <c r="AT142" s="188" t="s">
        <v>129</v>
      </c>
      <c r="AU142" s="188" t="s">
        <v>79</v>
      </c>
      <c r="AV142" s="11" t="s">
        <v>79</v>
      </c>
      <c r="AW142" s="11" t="s">
        <v>33</v>
      </c>
      <c r="AX142" s="11" t="s">
        <v>69</v>
      </c>
      <c r="AY142" s="188" t="s">
        <v>120</v>
      </c>
    </row>
    <row r="143" spans="2:65" s="14" customFormat="1">
      <c r="B143" s="220"/>
      <c r="D143" s="187" t="s">
        <v>129</v>
      </c>
      <c r="E143" s="221" t="s">
        <v>5</v>
      </c>
      <c r="F143" s="222" t="s">
        <v>224</v>
      </c>
      <c r="H143" s="223">
        <v>22.32</v>
      </c>
      <c r="I143" s="224"/>
      <c r="L143" s="220"/>
      <c r="M143" s="225"/>
      <c r="N143" s="226"/>
      <c r="O143" s="226"/>
      <c r="P143" s="226"/>
      <c r="Q143" s="226"/>
      <c r="R143" s="226"/>
      <c r="S143" s="226"/>
      <c r="T143" s="227"/>
      <c r="AT143" s="221" t="s">
        <v>129</v>
      </c>
      <c r="AU143" s="221" t="s">
        <v>79</v>
      </c>
      <c r="AV143" s="14" t="s">
        <v>136</v>
      </c>
      <c r="AW143" s="14" t="s">
        <v>33</v>
      </c>
      <c r="AX143" s="14" t="s">
        <v>69</v>
      </c>
      <c r="AY143" s="221" t="s">
        <v>120</v>
      </c>
    </row>
    <row r="144" spans="2:65" s="12" customFormat="1">
      <c r="B144" s="195"/>
      <c r="D144" s="187" t="s">
        <v>129</v>
      </c>
      <c r="E144" s="196" t="s">
        <v>5</v>
      </c>
      <c r="F144" s="197" t="s">
        <v>467</v>
      </c>
      <c r="H144" s="196" t="s">
        <v>5</v>
      </c>
      <c r="I144" s="198"/>
      <c r="L144" s="195"/>
      <c r="M144" s="199"/>
      <c r="N144" s="200"/>
      <c r="O144" s="200"/>
      <c r="P144" s="200"/>
      <c r="Q144" s="200"/>
      <c r="R144" s="200"/>
      <c r="S144" s="200"/>
      <c r="T144" s="201"/>
      <c r="AT144" s="196" t="s">
        <v>129</v>
      </c>
      <c r="AU144" s="196" t="s">
        <v>79</v>
      </c>
      <c r="AV144" s="12" t="s">
        <v>77</v>
      </c>
      <c r="AW144" s="12" t="s">
        <v>33</v>
      </c>
      <c r="AX144" s="12" t="s">
        <v>69</v>
      </c>
      <c r="AY144" s="196" t="s">
        <v>120</v>
      </c>
    </row>
    <row r="145" spans="2:65" s="11" customFormat="1">
      <c r="B145" s="186"/>
      <c r="D145" s="187" t="s">
        <v>129</v>
      </c>
      <c r="E145" s="188" t="s">
        <v>5</v>
      </c>
      <c r="F145" s="189" t="s">
        <v>506</v>
      </c>
      <c r="H145" s="190">
        <v>79.56</v>
      </c>
      <c r="I145" s="191"/>
      <c r="L145" s="186"/>
      <c r="M145" s="192"/>
      <c r="N145" s="193"/>
      <c r="O145" s="193"/>
      <c r="P145" s="193"/>
      <c r="Q145" s="193"/>
      <c r="R145" s="193"/>
      <c r="S145" s="193"/>
      <c r="T145" s="194"/>
      <c r="AT145" s="188" t="s">
        <v>129</v>
      </c>
      <c r="AU145" s="188" t="s">
        <v>79</v>
      </c>
      <c r="AV145" s="11" t="s">
        <v>79</v>
      </c>
      <c r="AW145" s="11" t="s">
        <v>33</v>
      </c>
      <c r="AX145" s="11" t="s">
        <v>69</v>
      </c>
      <c r="AY145" s="188" t="s">
        <v>120</v>
      </c>
    </row>
    <row r="146" spans="2:65" s="14" customFormat="1">
      <c r="B146" s="220"/>
      <c r="D146" s="187" t="s">
        <v>129</v>
      </c>
      <c r="E146" s="221" t="s">
        <v>5</v>
      </c>
      <c r="F146" s="222" t="s">
        <v>224</v>
      </c>
      <c r="H146" s="223">
        <v>79.56</v>
      </c>
      <c r="I146" s="224"/>
      <c r="L146" s="220"/>
      <c r="M146" s="225"/>
      <c r="N146" s="226"/>
      <c r="O146" s="226"/>
      <c r="P146" s="226"/>
      <c r="Q146" s="226"/>
      <c r="R146" s="226"/>
      <c r="S146" s="226"/>
      <c r="T146" s="227"/>
      <c r="AT146" s="221" t="s">
        <v>129</v>
      </c>
      <c r="AU146" s="221" t="s">
        <v>79</v>
      </c>
      <c r="AV146" s="14" t="s">
        <v>136</v>
      </c>
      <c r="AW146" s="14" t="s">
        <v>33</v>
      </c>
      <c r="AX146" s="14" t="s">
        <v>69</v>
      </c>
      <c r="AY146" s="221" t="s">
        <v>120</v>
      </c>
    </row>
    <row r="147" spans="2:65" s="13" customFormat="1">
      <c r="B147" s="202"/>
      <c r="D147" s="187" t="s">
        <v>129</v>
      </c>
      <c r="E147" s="203" t="s">
        <v>5</v>
      </c>
      <c r="F147" s="204" t="s">
        <v>147</v>
      </c>
      <c r="H147" s="205">
        <v>101.88</v>
      </c>
      <c r="I147" s="206"/>
      <c r="L147" s="202"/>
      <c r="M147" s="207"/>
      <c r="N147" s="208"/>
      <c r="O147" s="208"/>
      <c r="P147" s="208"/>
      <c r="Q147" s="208"/>
      <c r="R147" s="208"/>
      <c r="S147" s="208"/>
      <c r="T147" s="209"/>
      <c r="AT147" s="203" t="s">
        <v>129</v>
      </c>
      <c r="AU147" s="203" t="s">
        <v>79</v>
      </c>
      <c r="AV147" s="13" t="s">
        <v>127</v>
      </c>
      <c r="AW147" s="13" t="s">
        <v>33</v>
      </c>
      <c r="AX147" s="13" t="s">
        <v>77</v>
      </c>
      <c r="AY147" s="203" t="s">
        <v>120</v>
      </c>
    </row>
    <row r="148" spans="2:65" s="12" customFormat="1">
      <c r="B148" s="195"/>
      <c r="D148" s="187" t="s">
        <v>129</v>
      </c>
      <c r="E148" s="196" t="s">
        <v>5</v>
      </c>
      <c r="F148" s="197" t="s">
        <v>458</v>
      </c>
      <c r="H148" s="196" t="s">
        <v>5</v>
      </c>
      <c r="I148" s="198"/>
      <c r="L148" s="195"/>
      <c r="M148" s="199"/>
      <c r="N148" s="200"/>
      <c r="O148" s="200"/>
      <c r="P148" s="200"/>
      <c r="Q148" s="200"/>
      <c r="R148" s="200"/>
      <c r="S148" s="200"/>
      <c r="T148" s="201"/>
      <c r="AT148" s="196" t="s">
        <v>129</v>
      </c>
      <c r="AU148" s="196" t="s">
        <v>79</v>
      </c>
      <c r="AV148" s="12" t="s">
        <v>77</v>
      </c>
      <c r="AW148" s="12" t="s">
        <v>33</v>
      </c>
      <c r="AX148" s="12" t="s">
        <v>69</v>
      </c>
      <c r="AY148" s="196" t="s">
        <v>120</v>
      </c>
    </row>
    <row r="149" spans="2:65" s="1" customFormat="1" ht="25.5" customHeight="1">
      <c r="B149" s="173"/>
      <c r="C149" s="210" t="s">
        <v>211</v>
      </c>
      <c r="D149" s="210" t="s">
        <v>212</v>
      </c>
      <c r="E149" s="211" t="s">
        <v>227</v>
      </c>
      <c r="F149" s="212" t="s">
        <v>507</v>
      </c>
      <c r="G149" s="213" t="s">
        <v>204</v>
      </c>
      <c r="H149" s="214">
        <v>203.76</v>
      </c>
      <c r="I149" s="215"/>
      <c r="J149" s="216">
        <f>ROUND(I149*H149,2)</f>
        <v>0</v>
      </c>
      <c r="K149" s="212" t="s">
        <v>126</v>
      </c>
      <c r="L149" s="217"/>
      <c r="M149" s="218" t="s">
        <v>5</v>
      </c>
      <c r="N149" s="219" t="s">
        <v>40</v>
      </c>
      <c r="O149" s="42"/>
      <c r="P149" s="183">
        <f>O149*H149</f>
        <v>0</v>
      </c>
      <c r="Q149" s="183">
        <v>0</v>
      </c>
      <c r="R149" s="183">
        <f>Q149*H149</f>
        <v>0</v>
      </c>
      <c r="S149" s="183">
        <v>0</v>
      </c>
      <c r="T149" s="184">
        <f>S149*H149</f>
        <v>0</v>
      </c>
      <c r="AR149" s="24" t="s">
        <v>170</v>
      </c>
      <c r="AT149" s="24" t="s">
        <v>212</v>
      </c>
      <c r="AU149" s="24" t="s">
        <v>79</v>
      </c>
      <c r="AY149" s="24" t="s">
        <v>120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24" t="s">
        <v>77</v>
      </c>
      <c r="BK149" s="185">
        <f>ROUND(I149*H149,2)</f>
        <v>0</v>
      </c>
      <c r="BL149" s="24" t="s">
        <v>127</v>
      </c>
      <c r="BM149" s="24" t="s">
        <v>508</v>
      </c>
    </row>
    <row r="150" spans="2:65" s="11" customFormat="1">
      <c r="B150" s="186"/>
      <c r="D150" s="187" t="s">
        <v>129</v>
      </c>
      <c r="E150" s="188" t="s">
        <v>5</v>
      </c>
      <c r="F150" s="189" t="s">
        <v>509</v>
      </c>
      <c r="H150" s="190">
        <v>203.76</v>
      </c>
      <c r="I150" s="191"/>
      <c r="L150" s="186"/>
      <c r="M150" s="192"/>
      <c r="N150" s="193"/>
      <c r="O150" s="193"/>
      <c r="P150" s="193"/>
      <c r="Q150" s="193"/>
      <c r="R150" s="193"/>
      <c r="S150" s="193"/>
      <c r="T150" s="194"/>
      <c r="AT150" s="188" t="s">
        <v>129</v>
      </c>
      <c r="AU150" s="188" t="s">
        <v>79</v>
      </c>
      <c r="AV150" s="11" t="s">
        <v>79</v>
      </c>
      <c r="AW150" s="11" t="s">
        <v>33</v>
      </c>
      <c r="AX150" s="11" t="s">
        <v>77</v>
      </c>
      <c r="AY150" s="188" t="s">
        <v>120</v>
      </c>
    </row>
    <row r="151" spans="2:65" s="10" customFormat="1" ht="22.35" customHeight="1">
      <c r="B151" s="160"/>
      <c r="D151" s="161" t="s">
        <v>68</v>
      </c>
      <c r="E151" s="171" t="s">
        <v>193</v>
      </c>
      <c r="F151" s="171" t="s">
        <v>510</v>
      </c>
      <c r="I151" s="163"/>
      <c r="J151" s="172">
        <f>BK151</f>
        <v>0</v>
      </c>
      <c r="L151" s="160"/>
      <c r="M151" s="165"/>
      <c r="N151" s="166"/>
      <c r="O151" s="166"/>
      <c r="P151" s="167">
        <f>SUM(P152:P154)</f>
        <v>0</v>
      </c>
      <c r="Q151" s="166"/>
      <c r="R151" s="167">
        <f>SUM(R152:R154)</f>
        <v>0</v>
      </c>
      <c r="S151" s="166"/>
      <c r="T151" s="168">
        <f>SUM(T152:T154)</f>
        <v>0</v>
      </c>
      <c r="AR151" s="161" t="s">
        <v>77</v>
      </c>
      <c r="AT151" s="169" t="s">
        <v>68</v>
      </c>
      <c r="AU151" s="169" t="s">
        <v>79</v>
      </c>
      <c r="AY151" s="161" t="s">
        <v>120</v>
      </c>
      <c r="BK151" s="170">
        <f>SUM(BK152:BK154)</f>
        <v>0</v>
      </c>
    </row>
    <row r="152" spans="2:65" s="1" customFormat="1" ht="25.5" customHeight="1">
      <c r="B152" s="173"/>
      <c r="C152" s="174" t="s">
        <v>217</v>
      </c>
      <c r="D152" s="174" t="s">
        <v>122</v>
      </c>
      <c r="E152" s="175" t="s">
        <v>232</v>
      </c>
      <c r="F152" s="176" t="s">
        <v>511</v>
      </c>
      <c r="G152" s="177" t="s">
        <v>139</v>
      </c>
      <c r="H152" s="178">
        <v>49.667000000000002</v>
      </c>
      <c r="I152" s="179"/>
      <c r="J152" s="180">
        <f>ROUND(I152*H152,2)</f>
        <v>0</v>
      </c>
      <c r="K152" s="176" t="s">
        <v>126</v>
      </c>
      <c r="L152" s="41"/>
      <c r="M152" s="181" t="s">
        <v>5</v>
      </c>
      <c r="N152" s="182" t="s">
        <v>40</v>
      </c>
      <c r="O152" s="42"/>
      <c r="P152" s="183">
        <f>O152*H152</f>
        <v>0</v>
      </c>
      <c r="Q152" s="183">
        <v>0</v>
      </c>
      <c r="R152" s="183">
        <f>Q152*H152</f>
        <v>0</v>
      </c>
      <c r="S152" s="183">
        <v>0</v>
      </c>
      <c r="T152" s="184">
        <f>S152*H152</f>
        <v>0</v>
      </c>
      <c r="AR152" s="24" t="s">
        <v>127</v>
      </c>
      <c r="AT152" s="24" t="s">
        <v>122</v>
      </c>
      <c r="AU152" s="24" t="s">
        <v>136</v>
      </c>
      <c r="AY152" s="24" t="s">
        <v>120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24" t="s">
        <v>77</v>
      </c>
      <c r="BK152" s="185">
        <f>ROUND(I152*H152,2)</f>
        <v>0</v>
      </c>
      <c r="BL152" s="24" t="s">
        <v>127</v>
      </c>
      <c r="BM152" s="24" t="s">
        <v>512</v>
      </c>
    </row>
    <row r="153" spans="2:65" s="11" customFormat="1">
      <c r="B153" s="186"/>
      <c r="D153" s="187" t="s">
        <v>129</v>
      </c>
      <c r="E153" s="188" t="s">
        <v>5</v>
      </c>
      <c r="F153" s="189" t="s">
        <v>513</v>
      </c>
      <c r="H153" s="190">
        <v>49.667000000000002</v>
      </c>
      <c r="I153" s="191"/>
      <c r="L153" s="186"/>
      <c r="M153" s="192"/>
      <c r="N153" s="193"/>
      <c r="O153" s="193"/>
      <c r="P153" s="193"/>
      <c r="Q153" s="193"/>
      <c r="R153" s="193"/>
      <c r="S153" s="193"/>
      <c r="T153" s="194"/>
      <c r="AT153" s="188" t="s">
        <v>129</v>
      </c>
      <c r="AU153" s="188" t="s">
        <v>136</v>
      </c>
      <c r="AV153" s="11" t="s">
        <v>79</v>
      </c>
      <c r="AW153" s="11" t="s">
        <v>33</v>
      </c>
      <c r="AX153" s="11" t="s">
        <v>77</v>
      </c>
      <c r="AY153" s="188" t="s">
        <v>120</v>
      </c>
    </row>
    <row r="154" spans="2:65" s="12" customFormat="1">
      <c r="B154" s="195"/>
      <c r="D154" s="187" t="s">
        <v>129</v>
      </c>
      <c r="E154" s="196" t="s">
        <v>5</v>
      </c>
      <c r="F154" s="197" t="s">
        <v>458</v>
      </c>
      <c r="H154" s="196" t="s">
        <v>5</v>
      </c>
      <c r="I154" s="198"/>
      <c r="L154" s="195"/>
      <c r="M154" s="199"/>
      <c r="N154" s="200"/>
      <c r="O154" s="200"/>
      <c r="P154" s="200"/>
      <c r="Q154" s="200"/>
      <c r="R154" s="200"/>
      <c r="S154" s="200"/>
      <c r="T154" s="201"/>
      <c r="AT154" s="196" t="s">
        <v>129</v>
      </c>
      <c r="AU154" s="196" t="s">
        <v>136</v>
      </c>
      <c r="AV154" s="12" t="s">
        <v>77</v>
      </c>
      <c r="AW154" s="12" t="s">
        <v>33</v>
      </c>
      <c r="AX154" s="12" t="s">
        <v>69</v>
      </c>
      <c r="AY154" s="196" t="s">
        <v>120</v>
      </c>
    </row>
    <row r="155" spans="2:65" s="10" customFormat="1" ht="29.85" customHeight="1">
      <c r="B155" s="160"/>
      <c r="D155" s="161" t="s">
        <v>68</v>
      </c>
      <c r="E155" s="171" t="s">
        <v>127</v>
      </c>
      <c r="F155" s="171" t="s">
        <v>242</v>
      </c>
      <c r="I155" s="163"/>
      <c r="J155" s="172">
        <f>BK155</f>
        <v>0</v>
      </c>
      <c r="L155" s="160"/>
      <c r="M155" s="165"/>
      <c r="N155" s="166"/>
      <c r="O155" s="166"/>
      <c r="P155" s="167">
        <f>SUM(P156:P167)</f>
        <v>0</v>
      </c>
      <c r="Q155" s="166"/>
      <c r="R155" s="167">
        <f>SUM(R156:R167)</f>
        <v>52.625911900000006</v>
      </c>
      <c r="S155" s="166"/>
      <c r="T155" s="168">
        <f>SUM(T156:T167)</f>
        <v>0</v>
      </c>
      <c r="AR155" s="161" t="s">
        <v>77</v>
      </c>
      <c r="AT155" s="169" t="s">
        <v>68</v>
      </c>
      <c r="AU155" s="169" t="s">
        <v>77</v>
      </c>
      <c r="AY155" s="161" t="s">
        <v>120</v>
      </c>
      <c r="BK155" s="170">
        <f>SUM(BK156:BK167)</f>
        <v>0</v>
      </c>
    </row>
    <row r="156" spans="2:65" s="1" customFormat="1" ht="25.5" customHeight="1">
      <c r="B156" s="173"/>
      <c r="C156" s="174" t="s">
        <v>226</v>
      </c>
      <c r="D156" s="174" t="s">
        <v>122</v>
      </c>
      <c r="E156" s="175" t="s">
        <v>244</v>
      </c>
      <c r="F156" s="176" t="s">
        <v>514</v>
      </c>
      <c r="G156" s="177" t="s">
        <v>139</v>
      </c>
      <c r="H156" s="178">
        <v>25.47</v>
      </c>
      <c r="I156" s="179"/>
      <c r="J156" s="180">
        <f>ROUND(I156*H156,2)</f>
        <v>0</v>
      </c>
      <c r="K156" s="176" t="s">
        <v>126</v>
      </c>
      <c r="L156" s="41"/>
      <c r="M156" s="181" t="s">
        <v>5</v>
      </c>
      <c r="N156" s="182" t="s">
        <v>40</v>
      </c>
      <c r="O156" s="42"/>
      <c r="P156" s="183">
        <f>O156*H156</f>
        <v>0</v>
      </c>
      <c r="Q156" s="183">
        <v>1.8907700000000001</v>
      </c>
      <c r="R156" s="183">
        <f>Q156*H156</f>
        <v>48.157911900000002</v>
      </c>
      <c r="S156" s="183">
        <v>0</v>
      </c>
      <c r="T156" s="184">
        <f>S156*H156</f>
        <v>0</v>
      </c>
      <c r="AR156" s="24" t="s">
        <v>127</v>
      </c>
      <c r="AT156" s="24" t="s">
        <v>122</v>
      </c>
      <c r="AU156" s="24" t="s">
        <v>79</v>
      </c>
      <c r="AY156" s="24" t="s">
        <v>120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24" t="s">
        <v>77</v>
      </c>
      <c r="BK156" s="185">
        <f>ROUND(I156*H156,2)</f>
        <v>0</v>
      </c>
      <c r="BL156" s="24" t="s">
        <v>127</v>
      </c>
      <c r="BM156" s="24" t="s">
        <v>515</v>
      </c>
    </row>
    <row r="157" spans="2:65" s="12" customFormat="1">
      <c r="B157" s="195"/>
      <c r="D157" s="187" t="s">
        <v>129</v>
      </c>
      <c r="E157" s="196" t="s">
        <v>5</v>
      </c>
      <c r="F157" s="197" t="s">
        <v>465</v>
      </c>
      <c r="H157" s="196" t="s">
        <v>5</v>
      </c>
      <c r="I157" s="198"/>
      <c r="L157" s="195"/>
      <c r="M157" s="199"/>
      <c r="N157" s="200"/>
      <c r="O157" s="200"/>
      <c r="P157" s="200"/>
      <c r="Q157" s="200"/>
      <c r="R157" s="200"/>
      <c r="S157" s="200"/>
      <c r="T157" s="201"/>
      <c r="AT157" s="196" t="s">
        <v>129</v>
      </c>
      <c r="AU157" s="196" t="s">
        <v>79</v>
      </c>
      <c r="AV157" s="12" t="s">
        <v>77</v>
      </c>
      <c r="AW157" s="12" t="s">
        <v>33</v>
      </c>
      <c r="AX157" s="12" t="s">
        <v>69</v>
      </c>
      <c r="AY157" s="196" t="s">
        <v>120</v>
      </c>
    </row>
    <row r="158" spans="2:65" s="11" customFormat="1">
      <c r="B158" s="186"/>
      <c r="D158" s="187" t="s">
        <v>129</v>
      </c>
      <c r="E158" s="188" t="s">
        <v>5</v>
      </c>
      <c r="F158" s="189" t="s">
        <v>516</v>
      </c>
      <c r="H158" s="190">
        <v>5.58</v>
      </c>
      <c r="I158" s="191"/>
      <c r="L158" s="186"/>
      <c r="M158" s="192"/>
      <c r="N158" s="193"/>
      <c r="O158" s="193"/>
      <c r="P158" s="193"/>
      <c r="Q158" s="193"/>
      <c r="R158" s="193"/>
      <c r="S158" s="193"/>
      <c r="T158" s="194"/>
      <c r="AT158" s="188" t="s">
        <v>129</v>
      </c>
      <c r="AU158" s="188" t="s">
        <v>79</v>
      </c>
      <c r="AV158" s="11" t="s">
        <v>79</v>
      </c>
      <c r="AW158" s="11" t="s">
        <v>33</v>
      </c>
      <c r="AX158" s="11" t="s">
        <v>69</v>
      </c>
      <c r="AY158" s="188" t="s">
        <v>120</v>
      </c>
    </row>
    <row r="159" spans="2:65" s="14" customFormat="1">
      <c r="B159" s="220"/>
      <c r="D159" s="187" t="s">
        <v>129</v>
      </c>
      <c r="E159" s="221" t="s">
        <v>5</v>
      </c>
      <c r="F159" s="222" t="s">
        <v>224</v>
      </c>
      <c r="H159" s="223">
        <v>5.58</v>
      </c>
      <c r="I159" s="224"/>
      <c r="L159" s="220"/>
      <c r="M159" s="225"/>
      <c r="N159" s="226"/>
      <c r="O159" s="226"/>
      <c r="P159" s="226"/>
      <c r="Q159" s="226"/>
      <c r="R159" s="226"/>
      <c r="S159" s="226"/>
      <c r="T159" s="227"/>
      <c r="AT159" s="221" t="s">
        <v>129</v>
      </c>
      <c r="AU159" s="221" t="s">
        <v>79</v>
      </c>
      <c r="AV159" s="14" t="s">
        <v>136</v>
      </c>
      <c r="AW159" s="14" t="s">
        <v>33</v>
      </c>
      <c r="AX159" s="14" t="s">
        <v>69</v>
      </c>
      <c r="AY159" s="221" t="s">
        <v>120</v>
      </c>
    </row>
    <row r="160" spans="2:65" s="12" customFormat="1">
      <c r="B160" s="195"/>
      <c r="D160" s="187" t="s">
        <v>129</v>
      </c>
      <c r="E160" s="196" t="s">
        <v>5</v>
      </c>
      <c r="F160" s="197" t="s">
        <v>467</v>
      </c>
      <c r="H160" s="196" t="s">
        <v>5</v>
      </c>
      <c r="I160" s="198"/>
      <c r="L160" s="195"/>
      <c r="M160" s="199"/>
      <c r="N160" s="200"/>
      <c r="O160" s="200"/>
      <c r="P160" s="200"/>
      <c r="Q160" s="200"/>
      <c r="R160" s="200"/>
      <c r="S160" s="200"/>
      <c r="T160" s="201"/>
      <c r="AT160" s="196" t="s">
        <v>129</v>
      </c>
      <c r="AU160" s="196" t="s">
        <v>79</v>
      </c>
      <c r="AV160" s="12" t="s">
        <v>77</v>
      </c>
      <c r="AW160" s="12" t="s">
        <v>33</v>
      </c>
      <c r="AX160" s="12" t="s">
        <v>69</v>
      </c>
      <c r="AY160" s="196" t="s">
        <v>120</v>
      </c>
    </row>
    <row r="161" spans="2:65" s="11" customFormat="1">
      <c r="B161" s="186"/>
      <c r="D161" s="187" t="s">
        <v>129</v>
      </c>
      <c r="E161" s="188" t="s">
        <v>5</v>
      </c>
      <c r="F161" s="189" t="s">
        <v>517</v>
      </c>
      <c r="H161" s="190">
        <v>19.89</v>
      </c>
      <c r="I161" s="191"/>
      <c r="L161" s="186"/>
      <c r="M161" s="192"/>
      <c r="N161" s="193"/>
      <c r="O161" s="193"/>
      <c r="P161" s="193"/>
      <c r="Q161" s="193"/>
      <c r="R161" s="193"/>
      <c r="S161" s="193"/>
      <c r="T161" s="194"/>
      <c r="AT161" s="188" t="s">
        <v>129</v>
      </c>
      <c r="AU161" s="188" t="s">
        <v>79</v>
      </c>
      <c r="AV161" s="11" t="s">
        <v>79</v>
      </c>
      <c r="AW161" s="11" t="s">
        <v>33</v>
      </c>
      <c r="AX161" s="11" t="s">
        <v>69</v>
      </c>
      <c r="AY161" s="188" t="s">
        <v>120</v>
      </c>
    </row>
    <row r="162" spans="2:65" s="14" customFormat="1">
      <c r="B162" s="220"/>
      <c r="D162" s="187" t="s">
        <v>129</v>
      </c>
      <c r="E162" s="221" t="s">
        <v>5</v>
      </c>
      <c r="F162" s="222" t="s">
        <v>224</v>
      </c>
      <c r="H162" s="223">
        <v>19.89</v>
      </c>
      <c r="I162" s="224"/>
      <c r="L162" s="220"/>
      <c r="M162" s="225"/>
      <c r="N162" s="226"/>
      <c r="O162" s="226"/>
      <c r="P162" s="226"/>
      <c r="Q162" s="226"/>
      <c r="R162" s="226"/>
      <c r="S162" s="226"/>
      <c r="T162" s="227"/>
      <c r="AT162" s="221" t="s">
        <v>129</v>
      </c>
      <c r="AU162" s="221" t="s">
        <v>79</v>
      </c>
      <c r="AV162" s="14" t="s">
        <v>136</v>
      </c>
      <c r="AW162" s="14" t="s">
        <v>33</v>
      </c>
      <c r="AX162" s="14" t="s">
        <v>69</v>
      </c>
      <c r="AY162" s="221" t="s">
        <v>120</v>
      </c>
    </row>
    <row r="163" spans="2:65" s="13" customFormat="1">
      <c r="B163" s="202"/>
      <c r="D163" s="187" t="s">
        <v>129</v>
      </c>
      <c r="E163" s="203" t="s">
        <v>5</v>
      </c>
      <c r="F163" s="204" t="s">
        <v>147</v>
      </c>
      <c r="H163" s="205">
        <v>25.47</v>
      </c>
      <c r="I163" s="206"/>
      <c r="L163" s="202"/>
      <c r="M163" s="207"/>
      <c r="N163" s="208"/>
      <c r="O163" s="208"/>
      <c r="P163" s="208"/>
      <c r="Q163" s="208"/>
      <c r="R163" s="208"/>
      <c r="S163" s="208"/>
      <c r="T163" s="209"/>
      <c r="AT163" s="203" t="s">
        <v>129</v>
      </c>
      <c r="AU163" s="203" t="s">
        <v>79</v>
      </c>
      <c r="AV163" s="13" t="s">
        <v>127</v>
      </c>
      <c r="AW163" s="13" t="s">
        <v>33</v>
      </c>
      <c r="AX163" s="13" t="s">
        <v>77</v>
      </c>
      <c r="AY163" s="203" t="s">
        <v>120</v>
      </c>
    </row>
    <row r="164" spans="2:65" s="12" customFormat="1">
      <c r="B164" s="195"/>
      <c r="D164" s="187" t="s">
        <v>129</v>
      </c>
      <c r="E164" s="196" t="s">
        <v>5</v>
      </c>
      <c r="F164" s="197" t="s">
        <v>458</v>
      </c>
      <c r="H164" s="196" t="s">
        <v>5</v>
      </c>
      <c r="I164" s="198"/>
      <c r="L164" s="195"/>
      <c r="M164" s="199"/>
      <c r="N164" s="200"/>
      <c r="O164" s="200"/>
      <c r="P164" s="200"/>
      <c r="Q164" s="200"/>
      <c r="R164" s="200"/>
      <c r="S164" s="200"/>
      <c r="T164" s="201"/>
      <c r="AT164" s="196" t="s">
        <v>129</v>
      </c>
      <c r="AU164" s="196" t="s">
        <v>79</v>
      </c>
      <c r="AV164" s="12" t="s">
        <v>77</v>
      </c>
      <c r="AW164" s="12" t="s">
        <v>33</v>
      </c>
      <c r="AX164" s="12" t="s">
        <v>69</v>
      </c>
      <c r="AY164" s="196" t="s">
        <v>120</v>
      </c>
    </row>
    <row r="165" spans="2:65" s="1" customFormat="1" ht="25.5" customHeight="1">
      <c r="B165" s="173"/>
      <c r="C165" s="174" t="s">
        <v>231</v>
      </c>
      <c r="D165" s="174" t="s">
        <v>122</v>
      </c>
      <c r="E165" s="175" t="s">
        <v>518</v>
      </c>
      <c r="F165" s="176" t="s">
        <v>519</v>
      </c>
      <c r="G165" s="177" t="s">
        <v>139</v>
      </c>
      <c r="H165" s="178">
        <v>2</v>
      </c>
      <c r="I165" s="179"/>
      <c r="J165" s="180">
        <f>ROUND(I165*H165,2)</f>
        <v>0</v>
      </c>
      <c r="K165" s="176" t="s">
        <v>126</v>
      </c>
      <c r="L165" s="41"/>
      <c r="M165" s="181" t="s">
        <v>5</v>
      </c>
      <c r="N165" s="182" t="s">
        <v>40</v>
      </c>
      <c r="O165" s="42"/>
      <c r="P165" s="183">
        <f>O165*H165</f>
        <v>0</v>
      </c>
      <c r="Q165" s="183">
        <v>2.234</v>
      </c>
      <c r="R165" s="183">
        <f>Q165*H165</f>
        <v>4.468</v>
      </c>
      <c r="S165" s="183">
        <v>0</v>
      </c>
      <c r="T165" s="184">
        <f>S165*H165</f>
        <v>0</v>
      </c>
      <c r="AR165" s="24" t="s">
        <v>127</v>
      </c>
      <c r="AT165" s="24" t="s">
        <v>122</v>
      </c>
      <c r="AU165" s="24" t="s">
        <v>79</v>
      </c>
      <c r="AY165" s="24" t="s">
        <v>120</v>
      </c>
      <c r="BE165" s="185">
        <f>IF(N165="základní",J165,0)</f>
        <v>0</v>
      </c>
      <c r="BF165" s="185">
        <f>IF(N165="snížená",J165,0)</f>
        <v>0</v>
      </c>
      <c r="BG165" s="185">
        <f>IF(N165="zákl. přenesená",J165,0)</f>
        <v>0</v>
      </c>
      <c r="BH165" s="185">
        <f>IF(N165="sníž. přenesená",J165,0)</f>
        <v>0</v>
      </c>
      <c r="BI165" s="185">
        <f>IF(N165="nulová",J165,0)</f>
        <v>0</v>
      </c>
      <c r="BJ165" s="24" t="s">
        <v>77</v>
      </c>
      <c r="BK165" s="185">
        <f>ROUND(I165*H165,2)</f>
        <v>0</v>
      </c>
      <c r="BL165" s="24" t="s">
        <v>127</v>
      </c>
      <c r="BM165" s="24" t="s">
        <v>520</v>
      </c>
    </row>
    <row r="166" spans="2:65" s="11" customFormat="1">
      <c r="B166" s="186"/>
      <c r="D166" s="187" t="s">
        <v>129</v>
      </c>
      <c r="E166" s="188" t="s">
        <v>5</v>
      </c>
      <c r="F166" s="189" t="s">
        <v>521</v>
      </c>
      <c r="H166" s="190">
        <v>2</v>
      </c>
      <c r="I166" s="191"/>
      <c r="L166" s="186"/>
      <c r="M166" s="192"/>
      <c r="N166" s="193"/>
      <c r="O166" s="193"/>
      <c r="P166" s="193"/>
      <c r="Q166" s="193"/>
      <c r="R166" s="193"/>
      <c r="S166" s="193"/>
      <c r="T166" s="194"/>
      <c r="AT166" s="188" t="s">
        <v>129</v>
      </c>
      <c r="AU166" s="188" t="s">
        <v>79</v>
      </c>
      <c r="AV166" s="11" t="s">
        <v>79</v>
      </c>
      <c r="AW166" s="11" t="s">
        <v>33</v>
      </c>
      <c r="AX166" s="11" t="s">
        <v>77</v>
      </c>
      <c r="AY166" s="188" t="s">
        <v>120</v>
      </c>
    </row>
    <row r="167" spans="2:65" s="12" customFormat="1">
      <c r="B167" s="195"/>
      <c r="D167" s="187" t="s">
        <v>129</v>
      </c>
      <c r="E167" s="196" t="s">
        <v>5</v>
      </c>
      <c r="F167" s="197" t="s">
        <v>458</v>
      </c>
      <c r="H167" s="196" t="s">
        <v>5</v>
      </c>
      <c r="I167" s="198"/>
      <c r="L167" s="195"/>
      <c r="M167" s="199"/>
      <c r="N167" s="200"/>
      <c r="O167" s="200"/>
      <c r="P167" s="200"/>
      <c r="Q167" s="200"/>
      <c r="R167" s="200"/>
      <c r="S167" s="200"/>
      <c r="T167" s="201"/>
      <c r="AT167" s="196" t="s">
        <v>129</v>
      </c>
      <c r="AU167" s="196" t="s">
        <v>79</v>
      </c>
      <c r="AV167" s="12" t="s">
        <v>77</v>
      </c>
      <c r="AW167" s="12" t="s">
        <v>33</v>
      </c>
      <c r="AX167" s="12" t="s">
        <v>69</v>
      </c>
      <c r="AY167" s="196" t="s">
        <v>120</v>
      </c>
    </row>
    <row r="168" spans="2:65" s="10" customFormat="1" ht="29.85" customHeight="1">
      <c r="B168" s="160"/>
      <c r="D168" s="161" t="s">
        <v>68</v>
      </c>
      <c r="E168" s="171" t="s">
        <v>170</v>
      </c>
      <c r="F168" s="171" t="s">
        <v>522</v>
      </c>
      <c r="I168" s="163"/>
      <c r="J168" s="172">
        <f>BK168</f>
        <v>0</v>
      </c>
      <c r="L168" s="160"/>
      <c r="M168" s="165"/>
      <c r="N168" s="166"/>
      <c r="O168" s="166"/>
      <c r="P168" s="167">
        <f>SUM(P169:P258)</f>
        <v>0</v>
      </c>
      <c r="Q168" s="166"/>
      <c r="R168" s="167">
        <f>SUM(R169:R258)</f>
        <v>4.8999448000000001</v>
      </c>
      <c r="S168" s="166"/>
      <c r="T168" s="168">
        <f>SUM(T169:T258)</f>
        <v>0</v>
      </c>
      <c r="AR168" s="161" t="s">
        <v>77</v>
      </c>
      <c r="AT168" s="169" t="s">
        <v>68</v>
      </c>
      <c r="AU168" s="169" t="s">
        <v>77</v>
      </c>
      <c r="AY168" s="161" t="s">
        <v>120</v>
      </c>
      <c r="BK168" s="170">
        <f>SUM(BK169:BK258)</f>
        <v>0</v>
      </c>
    </row>
    <row r="169" spans="2:65" s="1" customFormat="1" ht="25.5" customHeight="1">
      <c r="B169" s="173"/>
      <c r="C169" s="174" t="s">
        <v>10</v>
      </c>
      <c r="D169" s="174" t="s">
        <v>122</v>
      </c>
      <c r="E169" s="175" t="s">
        <v>523</v>
      </c>
      <c r="F169" s="176" t="s">
        <v>524</v>
      </c>
      <c r="G169" s="177" t="s">
        <v>253</v>
      </c>
      <c r="H169" s="178">
        <v>3</v>
      </c>
      <c r="I169" s="179"/>
      <c r="J169" s="180">
        <f>ROUND(I169*H169,2)</f>
        <v>0</v>
      </c>
      <c r="K169" s="176" t="s">
        <v>126</v>
      </c>
      <c r="L169" s="41"/>
      <c r="M169" s="181" t="s">
        <v>5</v>
      </c>
      <c r="N169" s="182" t="s">
        <v>40</v>
      </c>
      <c r="O169" s="42"/>
      <c r="P169" s="183">
        <f>O169*H169</f>
        <v>0</v>
      </c>
      <c r="Q169" s="183">
        <v>1.67E-3</v>
      </c>
      <c r="R169" s="183">
        <f>Q169*H169</f>
        <v>5.0100000000000006E-3</v>
      </c>
      <c r="S169" s="183">
        <v>0</v>
      </c>
      <c r="T169" s="184">
        <f>S169*H169</f>
        <v>0</v>
      </c>
      <c r="AR169" s="24" t="s">
        <v>127</v>
      </c>
      <c r="AT169" s="24" t="s">
        <v>122</v>
      </c>
      <c r="AU169" s="24" t="s">
        <v>79</v>
      </c>
      <c r="AY169" s="24" t="s">
        <v>120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24" t="s">
        <v>77</v>
      </c>
      <c r="BK169" s="185">
        <f>ROUND(I169*H169,2)</f>
        <v>0</v>
      </c>
      <c r="BL169" s="24" t="s">
        <v>127</v>
      </c>
      <c r="BM169" s="24" t="s">
        <v>525</v>
      </c>
    </row>
    <row r="170" spans="2:65" s="11" customFormat="1">
      <c r="B170" s="186"/>
      <c r="D170" s="187" t="s">
        <v>129</v>
      </c>
      <c r="E170" s="188" t="s">
        <v>5</v>
      </c>
      <c r="F170" s="189" t="s">
        <v>136</v>
      </c>
      <c r="H170" s="190">
        <v>3</v>
      </c>
      <c r="I170" s="191"/>
      <c r="L170" s="186"/>
      <c r="M170" s="192"/>
      <c r="N170" s="193"/>
      <c r="O170" s="193"/>
      <c r="P170" s="193"/>
      <c r="Q170" s="193"/>
      <c r="R170" s="193"/>
      <c r="S170" s="193"/>
      <c r="T170" s="194"/>
      <c r="AT170" s="188" t="s">
        <v>129</v>
      </c>
      <c r="AU170" s="188" t="s">
        <v>79</v>
      </c>
      <c r="AV170" s="11" t="s">
        <v>79</v>
      </c>
      <c r="AW170" s="11" t="s">
        <v>33</v>
      </c>
      <c r="AX170" s="11" t="s">
        <v>77</v>
      </c>
      <c r="AY170" s="188" t="s">
        <v>120</v>
      </c>
    </row>
    <row r="171" spans="2:65" s="12" customFormat="1">
      <c r="B171" s="195"/>
      <c r="D171" s="187" t="s">
        <v>129</v>
      </c>
      <c r="E171" s="196" t="s">
        <v>5</v>
      </c>
      <c r="F171" s="197" t="s">
        <v>458</v>
      </c>
      <c r="H171" s="196" t="s">
        <v>5</v>
      </c>
      <c r="I171" s="198"/>
      <c r="L171" s="195"/>
      <c r="M171" s="199"/>
      <c r="N171" s="200"/>
      <c r="O171" s="200"/>
      <c r="P171" s="200"/>
      <c r="Q171" s="200"/>
      <c r="R171" s="200"/>
      <c r="S171" s="200"/>
      <c r="T171" s="201"/>
      <c r="AT171" s="196" t="s">
        <v>129</v>
      </c>
      <c r="AU171" s="196" t="s">
        <v>79</v>
      </c>
      <c r="AV171" s="12" t="s">
        <v>77</v>
      </c>
      <c r="AW171" s="12" t="s">
        <v>33</v>
      </c>
      <c r="AX171" s="12" t="s">
        <v>69</v>
      </c>
      <c r="AY171" s="196" t="s">
        <v>120</v>
      </c>
    </row>
    <row r="172" spans="2:65" s="1" customFormat="1" ht="25.5" customHeight="1">
      <c r="B172" s="173"/>
      <c r="C172" s="210" t="s">
        <v>243</v>
      </c>
      <c r="D172" s="210" t="s">
        <v>212</v>
      </c>
      <c r="E172" s="211" t="s">
        <v>526</v>
      </c>
      <c r="F172" s="212" t="s">
        <v>527</v>
      </c>
      <c r="G172" s="213" t="s">
        <v>253</v>
      </c>
      <c r="H172" s="214">
        <v>3</v>
      </c>
      <c r="I172" s="215"/>
      <c r="J172" s="216">
        <f>ROUND(I172*H172,2)</f>
        <v>0</v>
      </c>
      <c r="K172" s="212" t="s">
        <v>335</v>
      </c>
      <c r="L172" s="217"/>
      <c r="M172" s="218" t="s">
        <v>5</v>
      </c>
      <c r="N172" s="219" t="s">
        <v>40</v>
      </c>
      <c r="O172" s="42"/>
      <c r="P172" s="183">
        <f>O172*H172</f>
        <v>0</v>
      </c>
      <c r="Q172" s="183">
        <v>1.4E-2</v>
      </c>
      <c r="R172" s="183">
        <f>Q172*H172</f>
        <v>4.2000000000000003E-2</v>
      </c>
      <c r="S172" s="183">
        <v>0</v>
      </c>
      <c r="T172" s="184">
        <f>S172*H172</f>
        <v>0</v>
      </c>
      <c r="AR172" s="24" t="s">
        <v>170</v>
      </c>
      <c r="AT172" s="24" t="s">
        <v>212</v>
      </c>
      <c r="AU172" s="24" t="s">
        <v>79</v>
      </c>
      <c r="AY172" s="24" t="s">
        <v>120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24" t="s">
        <v>77</v>
      </c>
      <c r="BK172" s="185">
        <f>ROUND(I172*H172,2)</f>
        <v>0</v>
      </c>
      <c r="BL172" s="24" t="s">
        <v>127</v>
      </c>
      <c r="BM172" s="24" t="s">
        <v>528</v>
      </c>
    </row>
    <row r="173" spans="2:65" s="1" customFormat="1" ht="38.25" customHeight="1">
      <c r="B173" s="173"/>
      <c r="C173" s="174" t="s">
        <v>259</v>
      </c>
      <c r="D173" s="174" t="s">
        <v>122</v>
      </c>
      <c r="E173" s="175" t="s">
        <v>529</v>
      </c>
      <c r="F173" s="176" t="s">
        <v>530</v>
      </c>
      <c r="G173" s="177" t="s">
        <v>253</v>
      </c>
      <c r="H173" s="178">
        <v>3</v>
      </c>
      <c r="I173" s="179"/>
      <c r="J173" s="180">
        <f>ROUND(I173*H173,2)</f>
        <v>0</v>
      </c>
      <c r="K173" s="176" t="s">
        <v>126</v>
      </c>
      <c r="L173" s="41"/>
      <c r="M173" s="181" t="s">
        <v>5</v>
      </c>
      <c r="N173" s="182" t="s">
        <v>40</v>
      </c>
      <c r="O173" s="42"/>
      <c r="P173" s="183">
        <f>O173*H173</f>
        <v>0</v>
      </c>
      <c r="Q173" s="183">
        <v>1.7099999999999999E-3</v>
      </c>
      <c r="R173" s="183">
        <f>Q173*H173</f>
        <v>5.13E-3</v>
      </c>
      <c r="S173" s="183">
        <v>0</v>
      </c>
      <c r="T173" s="184">
        <f>S173*H173</f>
        <v>0</v>
      </c>
      <c r="AR173" s="24" t="s">
        <v>127</v>
      </c>
      <c r="AT173" s="24" t="s">
        <v>122</v>
      </c>
      <c r="AU173" s="24" t="s">
        <v>79</v>
      </c>
      <c r="AY173" s="24" t="s">
        <v>120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24" t="s">
        <v>77</v>
      </c>
      <c r="BK173" s="185">
        <f>ROUND(I173*H173,2)</f>
        <v>0</v>
      </c>
      <c r="BL173" s="24" t="s">
        <v>127</v>
      </c>
      <c r="BM173" s="24" t="s">
        <v>531</v>
      </c>
    </row>
    <row r="174" spans="2:65" s="11" customFormat="1">
      <c r="B174" s="186"/>
      <c r="D174" s="187" t="s">
        <v>129</v>
      </c>
      <c r="E174" s="188" t="s">
        <v>5</v>
      </c>
      <c r="F174" s="189" t="s">
        <v>136</v>
      </c>
      <c r="H174" s="190">
        <v>3</v>
      </c>
      <c r="I174" s="191"/>
      <c r="L174" s="186"/>
      <c r="M174" s="192"/>
      <c r="N174" s="193"/>
      <c r="O174" s="193"/>
      <c r="P174" s="193"/>
      <c r="Q174" s="193"/>
      <c r="R174" s="193"/>
      <c r="S174" s="193"/>
      <c r="T174" s="194"/>
      <c r="AT174" s="188" t="s">
        <v>129</v>
      </c>
      <c r="AU174" s="188" t="s">
        <v>79</v>
      </c>
      <c r="AV174" s="11" t="s">
        <v>79</v>
      </c>
      <c r="AW174" s="11" t="s">
        <v>33</v>
      </c>
      <c r="AX174" s="11" t="s">
        <v>77</v>
      </c>
      <c r="AY174" s="188" t="s">
        <v>120</v>
      </c>
    </row>
    <row r="175" spans="2:65" s="12" customFormat="1">
      <c r="B175" s="195"/>
      <c r="D175" s="187" t="s">
        <v>129</v>
      </c>
      <c r="E175" s="196" t="s">
        <v>5</v>
      </c>
      <c r="F175" s="197" t="s">
        <v>458</v>
      </c>
      <c r="H175" s="196" t="s">
        <v>5</v>
      </c>
      <c r="I175" s="198"/>
      <c r="L175" s="195"/>
      <c r="M175" s="199"/>
      <c r="N175" s="200"/>
      <c r="O175" s="200"/>
      <c r="P175" s="200"/>
      <c r="Q175" s="200"/>
      <c r="R175" s="200"/>
      <c r="S175" s="200"/>
      <c r="T175" s="201"/>
      <c r="AT175" s="196" t="s">
        <v>129</v>
      </c>
      <c r="AU175" s="196" t="s">
        <v>79</v>
      </c>
      <c r="AV175" s="12" t="s">
        <v>77</v>
      </c>
      <c r="AW175" s="12" t="s">
        <v>33</v>
      </c>
      <c r="AX175" s="12" t="s">
        <v>69</v>
      </c>
      <c r="AY175" s="196" t="s">
        <v>120</v>
      </c>
    </row>
    <row r="176" spans="2:65" s="1" customFormat="1" ht="16.5" customHeight="1">
      <c r="B176" s="173"/>
      <c r="C176" s="210" t="s">
        <v>263</v>
      </c>
      <c r="D176" s="210" t="s">
        <v>212</v>
      </c>
      <c r="E176" s="211" t="s">
        <v>532</v>
      </c>
      <c r="F176" s="212" t="s">
        <v>533</v>
      </c>
      <c r="G176" s="213" t="s">
        <v>253</v>
      </c>
      <c r="H176" s="214">
        <v>3</v>
      </c>
      <c r="I176" s="215"/>
      <c r="J176" s="216">
        <f>ROUND(I176*H176,2)</f>
        <v>0</v>
      </c>
      <c r="K176" s="212" t="s">
        <v>5</v>
      </c>
      <c r="L176" s="217"/>
      <c r="M176" s="218" t="s">
        <v>5</v>
      </c>
      <c r="N176" s="219" t="s">
        <v>40</v>
      </c>
      <c r="O176" s="42"/>
      <c r="P176" s="183">
        <f>O176*H176</f>
        <v>0</v>
      </c>
      <c r="Q176" s="183">
        <v>1.41E-2</v>
      </c>
      <c r="R176" s="183">
        <f>Q176*H176</f>
        <v>4.2299999999999997E-2</v>
      </c>
      <c r="S176" s="183">
        <v>0</v>
      </c>
      <c r="T176" s="184">
        <f>S176*H176</f>
        <v>0</v>
      </c>
      <c r="AR176" s="24" t="s">
        <v>170</v>
      </c>
      <c r="AT176" s="24" t="s">
        <v>212</v>
      </c>
      <c r="AU176" s="24" t="s">
        <v>79</v>
      </c>
      <c r="AY176" s="24" t="s">
        <v>120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24" t="s">
        <v>77</v>
      </c>
      <c r="BK176" s="185">
        <f>ROUND(I176*H176,2)</f>
        <v>0</v>
      </c>
      <c r="BL176" s="24" t="s">
        <v>127</v>
      </c>
      <c r="BM176" s="24" t="s">
        <v>534</v>
      </c>
    </row>
    <row r="177" spans="2:65" s="1" customFormat="1" ht="38.25" customHeight="1">
      <c r="B177" s="173"/>
      <c r="C177" s="174" t="s">
        <v>267</v>
      </c>
      <c r="D177" s="174" t="s">
        <v>122</v>
      </c>
      <c r="E177" s="175" t="s">
        <v>535</v>
      </c>
      <c r="F177" s="176" t="s">
        <v>536</v>
      </c>
      <c r="G177" s="177" t="s">
        <v>253</v>
      </c>
      <c r="H177" s="178">
        <v>6</v>
      </c>
      <c r="I177" s="179"/>
      <c r="J177" s="180">
        <f>ROUND(I177*H177,2)</f>
        <v>0</v>
      </c>
      <c r="K177" s="176" t="s">
        <v>126</v>
      </c>
      <c r="L177" s="41"/>
      <c r="M177" s="181" t="s">
        <v>5</v>
      </c>
      <c r="N177" s="182" t="s">
        <v>40</v>
      </c>
      <c r="O177" s="42"/>
      <c r="P177" s="183">
        <f>O177*H177</f>
        <v>0</v>
      </c>
      <c r="Q177" s="183">
        <v>1.7099999999999999E-3</v>
      </c>
      <c r="R177" s="183">
        <f>Q177*H177</f>
        <v>1.026E-2</v>
      </c>
      <c r="S177" s="183">
        <v>0</v>
      </c>
      <c r="T177" s="184">
        <f>S177*H177</f>
        <v>0</v>
      </c>
      <c r="AR177" s="24" t="s">
        <v>127</v>
      </c>
      <c r="AT177" s="24" t="s">
        <v>122</v>
      </c>
      <c r="AU177" s="24" t="s">
        <v>79</v>
      </c>
      <c r="AY177" s="24" t="s">
        <v>120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24" t="s">
        <v>77</v>
      </c>
      <c r="BK177" s="185">
        <f>ROUND(I177*H177,2)</f>
        <v>0</v>
      </c>
      <c r="BL177" s="24" t="s">
        <v>127</v>
      </c>
      <c r="BM177" s="24" t="s">
        <v>537</v>
      </c>
    </row>
    <row r="178" spans="2:65" s="11" customFormat="1">
      <c r="B178" s="186"/>
      <c r="D178" s="187" t="s">
        <v>129</v>
      </c>
      <c r="E178" s="188" t="s">
        <v>5</v>
      </c>
      <c r="F178" s="189" t="s">
        <v>538</v>
      </c>
      <c r="H178" s="190">
        <v>6</v>
      </c>
      <c r="I178" s="191"/>
      <c r="L178" s="186"/>
      <c r="M178" s="192"/>
      <c r="N178" s="193"/>
      <c r="O178" s="193"/>
      <c r="P178" s="193"/>
      <c r="Q178" s="193"/>
      <c r="R178" s="193"/>
      <c r="S178" s="193"/>
      <c r="T178" s="194"/>
      <c r="AT178" s="188" t="s">
        <v>129</v>
      </c>
      <c r="AU178" s="188" t="s">
        <v>79</v>
      </c>
      <c r="AV178" s="11" t="s">
        <v>79</v>
      </c>
      <c r="AW178" s="11" t="s">
        <v>33</v>
      </c>
      <c r="AX178" s="11" t="s">
        <v>77</v>
      </c>
      <c r="AY178" s="188" t="s">
        <v>120</v>
      </c>
    </row>
    <row r="179" spans="2:65" s="12" customFormat="1">
      <c r="B179" s="195"/>
      <c r="D179" s="187" t="s">
        <v>129</v>
      </c>
      <c r="E179" s="196" t="s">
        <v>5</v>
      </c>
      <c r="F179" s="197" t="s">
        <v>458</v>
      </c>
      <c r="H179" s="196" t="s">
        <v>5</v>
      </c>
      <c r="I179" s="198"/>
      <c r="L179" s="195"/>
      <c r="M179" s="199"/>
      <c r="N179" s="200"/>
      <c r="O179" s="200"/>
      <c r="P179" s="200"/>
      <c r="Q179" s="200"/>
      <c r="R179" s="200"/>
      <c r="S179" s="200"/>
      <c r="T179" s="201"/>
      <c r="AT179" s="196" t="s">
        <v>129</v>
      </c>
      <c r="AU179" s="196" t="s">
        <v>79</v>
      </c>
      <c r="AV179" s="12" t="s">
        <v>77</v>
      </c>
      <c r="AW179" s="12" t="s">
        <v>33</v>
      </c>
      <c r="AX179" s="12" t="s">
        <v>69</v>
      </c>
      <c r="AY179" s="196" t="s">
        <v>120</v>
      </c>
    </row>
    <row r="180" spans="2:65" s="1" customFormat="1" ht="25.5" customHeight="1">
      <c r="B180" s="173"/>
      <c r="C180" s="210" t="s">
        <v>539</v>
      </c>
      <c r="D180" s="210" t="s">
        <v>212</v>
      </c>
      <c r="E180" s="211" t="s">
        <v>540</v>
      </c>
      <c r="F180" s="212" t="s">
        <v>541</v>
      </c>
      <c r="G180" s="213" t="s">
        <v>253</v>
      </c>
      <c r="H180" s="214">
        <v>2</v>
      </c>
      <c r="I180" s="215"/>
      <c r="J180" s="216">
        <f>ROUND(I180*H180,2)</f>
        <v>0</v>
      </c>
      <c r="K180" s="212" t="s">
        <v>126</v>
      </c>
      <c r="L180" s="217"/>
      <c r="M180" s="218" t="s">
        <v>5</v>
      </c>
      <c r="N180" s="219" t="s">
        <v>40</v>
      </c>
      <c r="O180" s="42"/>
      <c r="P180" s="183">
        <f>O180*H180</f>
        <v>0</v>
      </c>
      <c r="Q180" s="183">
        <v>2.5100000000000001E-2</v>
      </c>
      <c r="R180" s="183">
        <f>Q180*H180</f>
        <v>5.0200000000000002E-2</v>
      </c>
      <c r="S180" s="183">
        <v>0</v>
      </c>
      <c r="T180" s="184">
        <f>S180*H180</f>
        <v>0</v>
      </c>
      <c r="AR180" s="24" t="s">
        <v>170</v>
      </c>
      <c r="AT180" s="24" t="s">
        <v>212</v>
      </c>
      <c r="AU180" s="24" t="s">
        <v>79</v>
      </c>
      <c r="AY180" s="24" t="s">
        <v>120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24" t="s">
        <v>77</v>
      </c>
      <c r="BK180" s="185">
        <f>ROUND(I180*H180,2)</f>
        <v>0</v>
      </c>
      <c r="BL180" s="24" t="s">
        <v>127</v>
      </c>
      <c r="BM180" s="24" t="s">
        <v>542</v>
      </c>
    </row>
    <row r="181" spans="2:65" s="1" customFormat="1" ht="16.5" customHeight="1">
      <c r="B181" s="173"/>
      <c r="C181" s="210" t="s">
        <v>276</v>
      </c>
      <c r="D181" s="210" t="s">
        <v>212</v>
      </c>
      <c r="E181" s="211" t="s">
        <v>543</v>
      </c>
      <c r="F181" s="212" t="s">
        <v>544</v>
      </c>
      <c r="G181" s="213" t="s">
        <v>253</v>
      </c>
      <c r="H181" s="214">
        <v>3</v>
      </c>
      <c r="I181" s="215"/>
      <c r="J181" s="216">
        <f>ROUND(I181*H181,2)</f>
        <v>0</v>
      </c>
      <c r="K181" s="212" t="s">
        <v>5</v>
      </c>
      <c r="L181" s="217"/>
      <c r="M181" s="218" t="s">
        <v>5</v>
      </c>
      <c r="N181" s="219" t="s">
        <v>40</v>
      </c>
      <c r="O181" s="42"/>
      <c r="P181" s="183">
        <f>O181*H181</f>
        <v>0</v>
      </c>
      <c r="Q181" s="183">
        <v>1.78E-2</v>
      </c>
      <c r="R181" s="183">
        <f>Q181*H181</f>
        <v>5.3400000000000003E-2</v>
      </c>
      <c r="S181" s="183">
        <v>0</v>
      </c>
      <c r="T181" s="184">
        <f>S181*H181</f>
        <v>0</v>
      </c>
      <c r="AR181" s="24" t="s">
        <v>170</v>
      </c>
      <c r="AT181" s="24" t="s">
        <v>212</v>
      </c>
      <c r="AU181" s="24" t="s">
        <v>79</v>
      </c>
      <c r="AY181" s="24" t="s">
        <v>120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24" t="s">
        <v>77</v>
      </c>
      <c r="BK181" s="185">
        <f>ROUND(I181*H181,2)</f>
        <v>0</v>
      </c>
      <c r="BL181" s="24" t="s">
        <v>127</v>
      </c>
      <c r="BM181" s="24" t="s">
        <v>545</v>
      </c>
    </row>
    <row r="182" spans="2:65" s="1" customFormat="1" ht="16.5" customHeight="1">
      <c r="B182" s="173"/>
      <c r="C182" s="210" t="s">
        <v>281</v>
      </c>
      <c r="D182" s="210" t="s">
        <v>212</v>
      </c>
      <c r="E182" s="211" t="s">
        <v>546</v>
      </c>
      <c r="F182" s="212" t="s">
        <v>547</v>
      </c>
      <c r="G182" s="213" t="s">
        <v>253</v>
      </c>
      <c r="H182" s="214">
        <v>1</v>
      </c>
      <c r="I182" s="215"/>
      <c r="J182" s="216">
        <f>ROUND(I182*H182,2)</f>
        <v>0</v>
      </c>
      <c r="K182" s="212" t="s">
        <v>126</v>
      </c>
      <c r="L182" s="217"/>
      <c r="M182" s="218" t="s">
        <v>5</v>
      </c>
      <c r="N182" s="219" t="s">
        <v>40</v>
      </c>
      <c r="O182" s="42"/>
      <c r="P182" s="183">
        <f>O182*H182</f>
        <v>0</v>
      </c>
      <c r="Q182" s="183">
        <v>1.0699999999999999E-2</v>
      </c>
      <c r="R182" s="183">
        <f>Q182*H182</f>
        <v>1.0699999999999999E-2</v>
      </c>
      <c r="S182" s="183">
        <v>0</v>
      </c>
      <c r="T182" s="184">
        <f>S182*H182</f>
        <v>0</v>
      </c>
      <c r="AR182" s="24" t="s">
        <v>170</v>
      </c>
      <c r="AT182" s="24" t="s">
        <v>212</v>
      </c>
      <c r="AU182" s="24" t="s">
        <v>79</v>
      </c>
      <c r="AY182" s="24" t="s">
        <v>120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24" t="s">
        <v>77</v>
      </c>
      <c r="BK182" s="185">
        <f>ROUND(I182*H182,2)</f>
        <v>0</v>
      </c>
      <c r="BL182" s="24" t="s">
        <v>127</v>
      </c>
      <c r="BM182" s="24" t="s">
        <v>548</v>
      </c>
    </row>
    <row r="183" spans="2:65" s="1" customFormat="1" ht="25.5" customHeight="1">
      <c r="B183" s="173"/>
      <c r="C183" s="174" t="s">
        <v>296</v>
      </c>
      <c r="D183" s="174" t="s">
        <v>122</v>
      </c>
      <c r="E183" s="175" t="s">
        <v>549</v>
      </c>
      <c r="F183" s="176" t="s">
        <v>550</v>
      </c>
      <c r="G183" s="177" t="s">
        <v>239</v>
      </c>
      <c r="H183" s="178">
        <v>62</v>
      </c>
      <c r="I183" s="179"/>
      <c r="J183" s="180">
        <f>ROUND(I183*H183,2)</f>
        <v>0</v>
      </c>
      <c r="K183" s="176" t="s">
        <v>126</v>
      </c>
      <c r="L183" s="41"/>
      <c r="M183" s="181" t="s">
        <v>5</v>
      </c>
      <c r="N183" s="182" t="s">
        <v>40</v>
      </c>
      <c r="O183" s="42"/>
      <c r="P183" s="183">
        <f>O183*H183</f>
        <v>0</v>
      </c>
      <c r="Q183" s="183">
        <v>0</v>
      </c>
      <c r="R183" s="183">
        <f>Q183*H183</f>
        <v>0</v>
      </c>
      <c r="S183" s="183">
        <v>0</v>
      </c>
      <c r="T183" s="184">
        <f>S183*H183</f>
        <v>0</v>
      </c>
      <c r="AR183" s="24" t="s">
        <v>127</v>
      </c>
      <c r="AT183" s="24" t="s">
        <v>122</v>
      </c>
      <c r="AU183" s="24" t="s">
        <v>79</v>
      </c>
      <c r="AY183" s="24" t="s">
        <v>120</v>
      </c>
      <c r="BE183" s="185">
        <f>IF(N183="základní",J183,0)</f>
        <v>0</v>
      </c>
      <c r="BF183" s="185">
        <f>IF(N183="snížená",J183,0)</f>
        <v>0</v>
      </c>
      <c r="BG183" s="185">
        <f>IF(N183="zákl. přenesená",J183,0)</f>
        <v>0</v>
      </c>
      <c r="BH183" s="185">
        <f>IF(N183="sníž. přenesená",J183,0)</f>
        <v>0</v>
      </c>
      <c r="BI183" s="185">
        <f>IF(N183="nulová",J183,0)</f>
        <v>0</v>
      </c>
      <c r="BJ183" s="24" t="s">
        <v>77</v>
      </c>
      <c r="BK183" s="185">
        <f>ROUND(I183*H183,2)</f>
        <v>0</v>
      </c>
      <c r="BL183" s="24" t="s">
        <v>127</v>
      </c>
      <c r="BM183" s="24" t="s">
        <v>551</v>
      </c>
    </row>
    <row r="184" spans="2:65" s="11" customFormat="1">
      <c r="B184" s="186"/>
      <c r="D184" s="187" t="s">
        <v>129</v>
      </c>
      <c r="E184" s="188" t="s">
        <v>5</v>
      </c>
      <c r="F184" s="189" t="s">
        <v>419</v>
      </c>
      <c r="H184" s="190">
        <v>62</v>
      </c>
      <c r="I184" s="191"/>
      <c r="L184" s="186"/>
      <c r="M184" s="192"/>
      <c r="N184" s="193"/>
      <c r="O184" s="193"/>
      <c r="P184" s="193"/>
      <c r="Q184" s="193"/>
      <c r="R184" s="193"/>
      <c r="S184" s="193"/>
      <c r="T184" s="194"/>
      <c r="AT184" s="188" t="s">
        <v>129</v>
      </c>
      <c r="AU184" s="188" t="s">
        <v>79</v>
      </c>
      <c r="AV184" s="11" t="s">
        <v>79</v>
      </c>
      <c r="AW184" s="11" t="s">
        <v>33</v>
      </c>
      <c r="AX184" s="11" t="s">
        <v>77</v>
      </c>
      <c r="AY184" s="188" t="s">
        <v>120</v>
      </c>
    </row>
    <row r="185" spans="2:65" s="12" customFormat="1">
      <c r="B185" s="195"/>
      <c r="D185" s="187" t="s">
        <v>129</v>
      </c>
      <c r="E185" s="196" t="s">
        <v>5</v>
      </c>
      <c r="F185" s="197" t="s">
        <v>458</v>
      </c>
      <c r="H185" s="196" t="s">
        <v>5</v>
      </c>
      <c r="I185" s="198"/>
      <c r="L185" s="195"/>
      <c r="M185" s="199"/>
      <c r="N185" s="200"/>
      <c r="O185" s="200"/>
      <c r="P185" s="200"/>
      <c r="Q185" s="200"/>
      <c r="R185" s="200"/>
      <c r="S185" s="200"/>
      <c r="T185" s="201"/>
      <c r="AT185" s="196" t="s">
        <v>129</v>
      </c>
      <c r="AU185" s="196" t="s">
        <v>79</v>
      </c>
      <c r="AV185" s="12" t="s">
        <v>77</v>
      </c>
      <c r="AW185" s="12" t="s">
        <v>33</v>
      </c>
      <c r="AX185" s="12" t="s">
        <v>69</v>
      </c>
      <c r="AY185" s="196" t="s">
        <v>120</v>
      </c>
    </row>
    <row r="186" spans="2:65" s="1" customFormat="1" ht="16.5" customHeight="1">
      <c r="B186" s="173"/>
      <c r="C186" s="210" t="s">
        <v>300</v>
      </c>
      <c r="D186" s="210" t="s">
        <v>212</v>
      </c>
      <c r="E186" s="211" t="s">
        <v>552</v>
      </c>
      <c r="F186" s="212" t="s">
        <v>553</v>
      </c>
      <c r="G186" s="213" t="s">
        <v>239</v>
      </c>
      <c r="H186" s="214">
        <v>63.86</v>
      </c>
      <c r="I186" s="215"/>
      <c r="J186" s="216">
        <f>ROUND(I186*H186,2)</f>
        <v>0</v>
      </c>
      <c r="K186" s="212" t="s">
        <v>126</v>
      </c>
      <c r="L186" s="217"/>
      <c r="M186" s="218" t="s">
        <v>5</v>
      </c>
      <c r="N186" s="219" t="s">
        <v>40</v>
      </c>
      <c r="O186" s="42"/>
      <c r="P186" s="183">
        <f>O186*H186</f>
        <v>0</v>
      </c>
      <c r="Q186" s="183">
        <v>3.6999999999999999E-4</v>
      </c>
      <c r="R186" s="183">
        <f>Q186*H186</f>
        <v>2.3628199999999999E-2</v>
      </c>
      <c r="S186" s="183">
        <v>0</v>
      </c>
      <c r="T186" s="184">
        <f>S186*H186</f>
        <v>0</v>
      </c>
      <c r="AR186" s="24" t="s">
        <v>170</v>
      </c>
      <c r="AT186" s="24" t="s">
        <v>212</v>
      </c>
      <c r="AU186" s="24" t="s">
        <v>79</v>
      </c>
      <c r="AY186" s="24" t="s">
        <v>120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24" t="s">
        <v>77</v>
      </c>
      <c r="BK186" s="185">
        <f>ROUND(I186*H186,2)</f>
        <v>0</v>
      </c>
      <c r="BL186" s="24" t="s">
        <v>127</v>
      </c>
      <c r="BM186" s="24" t="s">
        <v>554</v>
      </c>
    </row>
    <row r="187" spans="2:65" s="11" customFormat="1">
      <c r="B187" s="186"/>
      <c r="D187" s="187" t="s">
        <v>129</v>
      </c>
      <c r="E187" s="188" t="s">
        <v>5</v>
      </c>
      <c r="F187" s="189" t="s">
        <v>555</v>
      </c>
      <c r="H187" s="190">
        <v>63.86</v>
      </c>
      <c r="I187" s="191"/>
      <c r="L187" s="186"/>
      <c r="M187" s="192"/>
      <c r="N187" s="193"/>
      <c r="O187" s="193"/>
      <c r="P187" s="193"/>
      <c r="Q187" s="193"/>
      <c r="R187" s="193"/>
      <c r="S187" s="193"/>
      <c r="T187" s="194"/>
      <c r="AT187" s="188" t="s">
        <v>129</v>
      </c>
      <c r="AU187" s="188" t="s">
        <v>79</v>
      </c>
      <c r="AV187" s="11" t="s">
        <v>79</v>
      </c>
      <c r="AW187" s="11" t="s">
        <v>33</v>
      </c>
      <c r="AX187" s="11" t="s">
        <v>77</v>
      </c>
      <c r="AY187" s="188" t="s">
        <v>120</v>
      </c>
    </row>
    <row r="188" spans="2:65" s="1" customFormat="1" ht="25.5" customHeight="1">
      <c r="B188" s="173"/>
      <c r="C188" s="174" t="s">
        <v>556</v>
      </c>
      <c r="D188" s="174" t="s">
        <v>122</v>
      </c>
      <c r="E188" s="175" t="s">
        <v>557</v>
      </c>
      <c r="F188" s="176" t="s">
        <v>558</v>
      </c>
      <c r="G188" s="177" t="s">
        <v>239</v>
      </c>
      <c r="H188" s="178">
        <v>14</v>
      </c>
      <c r="I188" s="179"/>
      <c r="J188" s="180">
        <f>ROUND(I188*H188,2)</f>
        <v>0</v>
      </c>
      <c r="K188" s="176" t="s">
        <v>126</v>
      </c>
      <c r="L188" s="41"/>
      <c r="M188" s="181" t="s">
        <v>5</v>
      </c>
      <c r="N188" s="182" t="s">
        <v>40</v>
      </c>
      <c r="O188" s="42"/>
      <c r="P188" s="183">
        <f>O188*H188</f>
        <v>0</v>
      </c>
      <c r="Q188" s="183">
        <v>0</v>
      </c>
      <c r="R188" s="183">
        <f>Q188*H188</f>
        <v>0</v>
      </c>
      <c r="S188" s="183">
        <v>0</v>
      </c>
      <c r="T188" s="184">
        <f>S188*H188</f>
        <v>0</v>
      </c>
      <c r="AR188" s="24" t="s">
        <v>127</v>
      </c>
      <c r="AT188" s="24" t="s">
        <v>122</v>
      </c>
      <c r="AU188" s="24" t="s">
        <v>79</v>
      </c>
      <c r="AY188" s="24" t="s">
        <v>120</v>
      </c>
      <c r="BE188" s="185">
        <f>IF(N188="základní",J188,0)</f>
        <v>0</v>
      </c>
      <c r="BF188" s="185">
        <f>IF(N188="snížená",J188,0)</f>
        <v>0</v>
      </c>
      <c r="BG188" s="185">
        <f>IF(N188="zákl. přenesená",J188,0)</f>
        <v>0</v>
      </c>
      <c r="BH188" s="185">
        <f>IF(N188="sníž. přenesená",J188,0)</f>
        <v>0</v>
      </c>
      <c r="BI188" s="185">
        <f>IF(N188="nulová",J188,0)</f>
        <v>0</v>
      </c>
      <c r="BJ188" s="24" t="s">
        <v>77</v>
      </c>
      <c r="BK188" s="185">
        <f>ROUND(I188*H188,2)</f>
        <v>0</v>
      </c>
      <c r="BL188" s="24" t="s">
        <v>127</v>
      </c>
      <c r="BM188" s="24" t="s">
        <v>559</v>
      </c>
    </row>
    <row r="189" spans="2:65" s="11" customFormat="1">
      <c r="B189" s="186"/>
      <c r="D189" s="187" t="s">
        <v>129</v>
      </c>
      <c r="E189" s="188" t="s">
        <v>5</v>
      </c>
      <c r="F189" s="189" t="s">
        <v>198</v>
      </c>
      <c r="H189" s="190">
        <v>14</v>
      </c>
      <c r="I189" s="191"/>
      <c r="L189" s="186"/>
      <c r="M189" s="192"/>
      <c r="N189" s="193"/>
      <c r="O189" s="193"/>
      <c r="P189" s="193"/>
      <c r="Q189" s="193"/>
      <c r="R189" s="193"/>
      <c r="S189" s="193"/>
      <c r="T189" s="194"/>
      <c r="AT189" s="188" t="s">
        <v>129</v>
      </c>
      <c r="AU189" s="188" t="s">
        <v>79</v>
      </c>
      <c r="AV189" s="11" t="s">
        <v>79</v>
      </c>
      <c r="AW189" s="11" t="s">
        <v>33</v>
      </c>
      <c r="AX189" s="11" t="s">
        <v>77</v>
      </c>
      <c r="AY189" s="188" t="s">
        <v>120</v>
      </c>
    </row>
    <row r="190" spans="2:65" s="12" customFormat="1">
      <c r="B190" s="195"/>
      <c r="D190" s="187" t="s">
        <v>129</v>
      </c>
      <c r="E190" s="196" t="s">
        <v>5</v>
      </c>
      <c r="F190" s="197" t="s">
        <v>458</v>
      </c>
      <c r="H190" s="196" t="s">
        <v>5</v>
      </c>
      <c r="I190" s="198"/>
      <c r="L190" s="195"/>
      <c r="M190" s="199"/>
      <c r="N190" s="200"/>
      <c r="O190" s="200"/>
      <c r="P190" s="200"/>
      <c r="Q190" s="200"/>
      <c r="R190" s="200"/>
      <c r="S190" s="200"/>
      <c r="T190" s="201"/>
      <c r="AT190" s="196" t="s">
        <v>129</v>
      </c>
      <c r="AU190" s="196" t="s">
        <v>79</v>
      </c>
      <c r="AV190" s="12" t="s">
        <v>77</v>
      </c>
      <c r="AW190" s="12" t="s">
        <v>33</v>
      </c>
      <c r="AX190" s="12" t="s">
        <v>69</v>
      </c>
      <c r="AY190" s="196" t="s">
        <v>120</v>
      </c>
    </row>
    <row r="191" spans="2:65" s="1" customFormat="1" ht="16.5" customHeight="1">
      <c r="B191" s="173"/>
      <c r="C191" s="210" t="s">
        <v>560</v>
      </c>
      <c r="D191" s="210" t="s">
        <v>212</v>
      </c>
      <c r="E191" s="211" t="s">
        <v>561</v>
      </c>
      <c r="F191" s="212" t="s">
        <v>562</v>
      </c>
      <c r="G191" s="213" t="s">
        <v>239</v>
      </c>
      <c r="H191" s="214">
        <v>14.42</v>
      </c>
      <c r="I191" s="215"/>
      <c r="J191" s="216">
        <f>ROUND(I191*H191,2)</f>
        <v>0</v>
      </c>
      <c r="K191" s="212" t="s">
        <v>126</v>
      </c>
      <c r="L191" s="217"/>
      <c r="M191" s="218" t="s">
        <v>5</v>
      </c>
      <c r="N191" s="219" t="s">
        <v>40</v>
      </c>
      <c r="O191" s="42"/>
      <c r="P191" s="183">
        <f>O191*H191</f>
        <v>0</v>
      </c>
      <c r="Q191" s="183">
        <v>2.14E-3</v>
      </c>
      <c r="R191" s="183">
        <f>Q191*H191</f>
        <v>3.0858799999999999E-2</v>
      </c>
      <c r="S191" s="183">
        <v>0</v>
      </c>
      <c r="T191" s="184">
        <f>S191*H191</f>
        <v>0</v>
      </c>
      <c r="AR191" s="24" t="s">
        <v>170</v>
      </c>
      <c r="AT191" s="24" t="s">
        <v>212</v>
      </c>
      <c r="AU191" s="24" t="s">
        <v>79</v>
      </c>
      <c r="AY191" s="24" t="s">
        <v>120</v>
      </c>
      <c r="BE191" s="185">
        <f>IF(N191="základní",J191,0)</f>
        <v>0</v>
      </c>
      <c r="BF191" s="185">
        <f>IF(N191="snížená",J191,0)</f>
        <v>0</v>
      </c>
      <c r="BG191" s="185">
        <f>IF(N191="zákl. přenesená",J191,0)</f>
        <v>0</v>
      </c>
      <c r="BH191" s="185">
        <f>IF(N191="sníž. přenesená",J191,0)</f>
        <v>0</v>
      </c>
      <c r="BI191" s="185">
        <f>IF(N191="nulová",J191,0)</f>
        <v>0</v>
      </c>
      <c r="BJ191" s="24" t="s">
        <v>77</v>
      </c>
      <c r="BK191" s="185">
        <f>ROUND(I191*H191,2)</f>
        <v>0</v>
      </c>
      <c r="BL191" s="24" t="s">
        <v>127</v>
      </c>
      <c r="BM191" s="24" t="s">
        <v>563</v>
      </c>
    </row>
    <row r="192" spans="2:65" s="11" customFormat="1">
      <c r="B192" s="186"/>
      <c r="D192" s="187" t="s">
        <v>129</v>
      </c>
      <c r="F192" s="189" t="s">
        <v>564</v>
      </c>
      <c r="H192" s="190">
        <v>14.42</v>
      </c>
      <c r="I192" s="191"/>
      <c r="L192" s="186"/>
      <c r="M192" s="192"/>
      <c r="N192" s="193"/>
      <c r="O192" s="193"/>
      <c r="P192" s="193"/>
      <c r="Q192" s="193"/>
      <c r="R192" s="193"/>
      <c r="S192" s="193"/>
      <c r="T192" s="194"/>
      <c r="AT192" s="188" t="s">
        <v>129</v>
      </c>
      <c r="AU192" s="188" t="s">
        <v>79</v>
      </c>
      <c r="AV192" s="11" t="s">
        <v>79</v>
      </c>
      <c r="AW192" s="11" t="s">
        <v>6</v>
      </c>
      <c r="AX192" s="11" t="s">
        <v>77</v>
      </c>
      <c r="AY192" s="188" t="s">
        <v>120</v>
      </c>
    </row>
    <row r="193" spans="2:65" s="1" customFormat="1" ht="25.5" customHeight="1">
      <c r="B193" s="173"/>
      <c r="C193" s="174" t="s">
        <v>316</v>
      </c>
      <c r="D193" s="174" t="s">
        <v>122</v>
      </c>
      <c r="E193" s="175" t="s">
        <v>565</v>
      </c>
      <c r="F193" s="176" t="s">
        <v>566</v>
      </c>
      <c r="G193" s="177" t="s">
        <v>239</v>
      </c>
      <c r="H193" s="178">
        <v>207</v>
      </c>
      <c r="I193" s="179"/>
      <c r="J193" s="180">
        <f>ROUND(I193*H193,2)</f>
        <v>0</v>
      </c>
      <c r="K193" s="176" t="s">
        <v>126</v>
      </c>
      <c r="L193" s="41"/>
      <c r="M193" s="181" t="s">
        <v>5</v>
      </c>
      <c r="N193" s="182" t="s">
        <v>40</v>
      </c>
      <c r="O193" s="42"/>
      <c r="P193" s="183">
        <f>O193*H193</f>
        <v>0</v>
      </c>
      <c r="Q193" s="183">
        <v>0</v>
      </c>
      <c r="R193" s="183">
        <f>Q193*H193</f>
        <v>0</v>
      </c>
      <c r="S193" s="183">
        <v>0</v>
      </c>
      <c r="T193" s="184">
        <f>S193*H193</f>
        <v>0</v>
      </c>
      <c r="AR193" s="24" t="s">
        <v>127</v>
      </c>
      <c r="AT193" s="24" t="s">
        <v>122</v>
      </c>
      <c r="AU193" s="24" t="s">
        <v>79</v>
      </c>
      <c r="AY193" s="24" t="s">
        <v>120</v>
      </c>
      <c r="BE193" s="185">
        <f>IF(N193="základní",J193,0)</f>
        <v>0</v>
      </c>
      <c r="BF193" s="185">
        <f>IF(N193="snížená",J193,0)</f>
        <v>0</v>
      </c>
      <c r="BG193" s="185">
        <f>IF(N193="zákl. přenesená",J193,0)</f>
        <v>0</v>
      </c>
      <c r="BH193" s="185">
        <f>IF(N193="sníž. přenesená",J193,0)</f>
        <v>0</v>
      </c>
      <c r="BI193" s="185">
        <f>IF(N193="nulová",J193,0)</f>
        <v>0</v>
      </c>
      <c r="BJ193" s="24" t="s">
        <v>77</v>
      </c>
      <c r="BK193" s="185">
        <f>ROUND(I193*H193,2)</f>
        <v>0</v>
      </c>
      <c r="BL193" s="24" t="s">
        <v>127</v>
      </c>
      <c r="BM193" s="24" t="s">
        <v>567</v>
      </c>
    </row>
    <row r="194" spans="2:65" s="11" customFormat="1">
      <c r="B194" s="186"/>
      <c r="D194" s="187" t="s">
        <v>129</v>
      </c>
      <c r="E194" s="188" t="s">
        <v>5</v>
      </c>
      <c r="F194" s="189" t="s">
        <v>568</v>
      </c>
      <c r="H194" s="190">
        <v>207</v>
      </c>
      <c r="I194" s="191"/>
      <c r="L194" s="186"/>
      <c r="M194" s="192"/>
      <c r="N194" s="193"/>
      <c r="O194" s="193"/>
      <c r="P194" s="193"/>
      <c r="Q194" s="193"/>
      <c r="R194" s="193"/>
      <c r="S194" s="193"/>
      <c r="T194" s="194"/>
      <c r="AT194" s="188" t="s">
        <v>129</v>
      </c>
      <c r="AU194" s="188" t="s">
        <v>79</v>
      </c>
      <c r="AV194" s="11" t="s">
        <v>79</v>
      </c>
      <c r="AW194" s="11" t="s">
        <v>33</v>
      </c>
      <c r="AX194" s="11" t="s">
        <v>77</v>
      </c>
      <c r="AY194" s="188" t="s">
        <v>120</v>
      </c>
    </row>
    <row r="195" spans="2:65" s="12" customFormat="1">
      <c r="B195" s="195"/>
      <c r="D195" s="187" t="s">
        <v>129</v>
      </c>
      <c r="E195" s="196" t="s">
        <v>5</v>
      </c>
      <c r="F195" s="197" t="s">
        <v>458</v>
      </c>
      <c r="H195" s="196" t="s">
        <v>5</v>
      </c>
      <c r="I195" s="198"/>
      <c r="L195" s="195"/>
      <c r="M195" s="199"/>
      <c r="N195" s="200"/>
      <c r="O195" s="200"/>
      <c r="P195" s="200"/>
      <c r="Q195" s="200"/>
      <c r="R195" s="200"/>
      <c r="S195" s="200"/>
      <c r="T195" s="201"/>
      <c r="AT195" s="196" t="s">
        <v>129</v>
      </c>
      <c r="AU195" s="196" t="s">
        <v>79</v>
      </c>
      <c r="AV195" s="12" t="s">
        <v>77</v>
      </c>
      <c r="AW195" s="12" t="s">
        <v>33</v>
      </c>
      <c r="AX195" s="12" t="s">
        <v>69</v>
      </c>
      <c r="AY195" s="196" t="s">
        <v>120</v>
      </c>
    </row>
    <row r="196" spans="2:65" s="1" customFormat="1" ht="16.5" customHeight="1">
      <c r="B196" s="173"/>
      <c r="C196" s="210" t="s">
        <v>569</v>
      </c>
      <c r="D196" s="210" t="s">
        <v>212</v>
      </c>
      <c r="E196" s="211" t="s">
        <v>570</v>
      </c>
      <c r="F196" s="212" t="s">
        <v>571</v>
      </c>
      <c r="G196" s="213" t="s">
        <v>239</v>
      </c>
      <c r="H196" s="214">
        <v>213.21</v>
      </c>
      <c r="I196" s="215"/>
      <c r="J196" s="216">
        <f>ROUND(I196*H196,2)</f>
        <v>0</v>
      </c>
      <c r="K196" s="212" t="s">
        <v>126</v>
      </c>
      <c r="L196" s="217"/>
      <c r="M196" s="218" t="s">
        <v>5</v>
      </c>
      <c r="N196" s="219" t="s">
        <v>40</v>
      </c>
      <c r="O196" s="42"/>
      <c r="P196" s="183">
        <f>O196*H196</f>
        <v>0</v>
      </c>
      <c r="Q196" s="183">
        <v>3.1800000000000001E-3</v>
      </c>
      <c r="R196" s="183">
        <f>Q196*H196</f>
        <v>0.67800780000000005</v>
      </c>
      <c r="S196" s="183">
        <v>0</v>
      </c>
      <c r="T196" s="184">
        <f>S196*H196</f>
        <v>0</v>
      </c>
      <c r="AR196" s="24" t="s">
        <v>170</v>
      </c>
      <c r="AT196" s="24" t="s">
        <v>212</v>
      </c>
      <c r="AU196" s="24" t="s">
        <v>79</v>
      </c>
      <c r="AY196" s="24" t="s">
        <v>120</v>
      </c>
      <c r="BE196" s="185">
        <f>IF(N196="základní",J196,0)</f>
        <v>0</v>
      </c>
      <c r="BF196" s="185">
        <f>IF(N196="snížená",J196,0)</f>
        <v>0</v>
      </c>
      <c r="BG196" s="185">
        <f>IF(N196="zákl. přenesená",J196,0)</f>
        <v>0</v>
      </c>
      <c r="BH196" s="185">
        <f>IF(N196="sníž. přenesená",J196,0)</f>
        <v>0</v>
      </c>
      <c r="BI196" s="185">
        <f>IF(N196="nulová",J196,0)</f>
        <v>0</v>
      </c>
      <c r="BJ196" s="24" t="s">
        <v>77</v>
      </c>
      <c r="BK196" s="185">
        <f>ROUND(I196*H196,2)</f>
        <v>0</v>
      </c>
      <c r="BL196" s="24" t="s">
        <v>127</v>
      </c>
      <c r="BM196" s="24" t="s">
        <v>572</v>
      </c>
    </row>
    <row r="197" spans="2:65" s="11" customFormat="1">
      <c r="B197" s="186"/>
      <c r="D197" s="187" t="s">
        <v>129</v>
      </c>
      <c r="F197" s="189" t="s">
        <v>573</v>
      </c>
      <c r="H197" s="190">
        <v>213.21</v>
      </c>
      <c r="I197" s="191"/>
      <c r="L197" s="186"/>
      <c r="M197" s="192"/>
      <c r="N197" s="193"/>
      <c r="O197" s="193"/>
      <c r="P197" s="193"/>
      <c r="Q197" s="193"/>
      <c r="R197" s="193"/>
      <c r="S197" s="193"/>
      <c r="T197" s="194"/>
      <c r="AT197" s="188" t="s">
        <v>129</v>
      </c>
      <c r="AU197" s="188" t="s">
        <v>79</v>
      </c>
      <c r="AV197" s="11" t="s">
        <v>79</v>
      </c>
      <c r="AW197" s="11" t="s">
        <v>6</v>
      </c>
      <c r="AX197" s="11" t="s">
        <v>77</v>
      </c>
      <c r="AY197" s="188" t="s">
        <v>120</v>
      </c>
    </row>
    <row r="198" spans="2:65" s="1" customFormat="1" ht="16.5" customHeight="1">
      <c r="B198" s="173"/>
      <c r="C198" s="210" t="s">
        <v>324</v>
      </c>
      <c r="D198" s="210" t="s">
        <v>212</v>
      </c>
      <c r="E198" s="211" t="s">
        <v>574</v>
      </c>
      <c r="F198" s="212" t="s">
        <v>575</v>
      </c>
      <c r="G198" s="213" t="s">
        <v>253</v>
      </c>
      <c r="H198" s="214">
        <v>10</v>
      </c>
      <c r="I198" s="215"/>
      <c r="J198" s="216">
        <f>ROUND(I198*H198,2)</f>
        <v>0</v>
      </c>
      <c r="K198" s="212" t="s">
        <v>5</v>
      </c>
      <c r="L198" s="217"/>
      <c r="M198" s="218" t="s">
        <v>5</v>
      </c>
      <c r="N198" s="219" t="s">
        <v>40</v>
      </c>
      <c r="O198" s="42"/>
      <c r="P198" s="183">
        <f>O198*H198</f>
        <v>0</v>
      </c>
      <c r="Q198" s="183">
        <v>7.2000000000000005E-4</v>
      </c>
      <c r="R198" s="183">
        <f>Q198*H198</f>
        <v>7.2000000000000007E-3</v>
      </c>
      <c r="S198" s="183">
        <v>0</v>
      </c>
      <c r="T198" s="184">
        <f>S198*H198</f>
        <v>0</v>
      </c>
      <c r="AR198" s="24" t="s">
        <v>170</v>
      </c>
      <c r="AT198" s="24" t="s">
        <v>212</v>
      </c>
      <c r="AU198" s="24" t="s">
        <v>79</v>
      </c>
      <c r="AY198" s="24" t="s">
        <v>120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24" t="s">
        <v>77</v>
      </c>
      <c r="BK198" s="185">
        <f>ROUND(I198*H198,2)</f>
        <v>0</v>
      </c>
      <c r="BL198" s="24" t="s">
        <v>127</v>
      </c>
      <c r="BM198" s="24" t="s">
        <v>576</v>
      </c>
    </row>
    <row r="199" spans="2:65" s="1" customFormat="1" ht="16.5" customHeight="1">
      <c r="B199" s="173"/>
      <c r="C199" s="174" t="s">
        <v>328</v>
      </c>
      <c r="D199" s="174" t="s">
        <v>122</v>
      </c>
      <c r="E199" s="175" t="s">
        <v>577</v>
      </c>
      <c r="F199" s="176" t="s">
        <v>578</v>
      </c>
      <c r="G199" s="177" t="s">
        <v>253</v>
      </c>
      <c r="H199" s="178">
        <v>10</v>
      </c>
      <c r="I199" s="179"/>
      <c r="J199" s="180">
        <f>ROUND(I199*H199,2)</f>
        <v>0</v>
      </c>
      <c r="K199" s="176" t="s">
        <v>5</v>
      </c>
      <c r="L199" s="41"/>
      <c r="M199" s="181" t="s">
        <v>5</v>
      </c>
      <c r="N199" s="182" t="s">
        <v>40</v>
      </c>
      <c r="O199" s="42"/>
      <c r="P199" s="183">
        <f>O199*H199</f>
        <v>0</v>
      </c>
      <c r="Q199" s="183">
        <v>3.8000000000000002E-4</v>
      </c>
      <c r="R199" s="183">
        <f>Q199*H199</f>
        <v>3.8000000000000004E-3</v>
      </c>
      <c r="S199" s="183">
        <v>0</v>
      </c>
      <c r="T199" s="184">
        <f>S199*H199</f>
        <v>0</v>
      </c>
      <c r="AR199" s="24" t="s">
        <v>127</v>
      </c>
      <c r="AT199" s="24" t="s">
        <v>122</v>
      </c>
      <c r="AU199" s="24" t="s">
        <v>79</v>
      </c>
      <c r="AY199" s="24" t="s">
        <v>120</v>
      </c>
      <c r="BE199" s="185">
        <f>IF(N199="základní",J199,0)</f>
        <v>0</v>
      </c>
      <c r="BF199" s="185">
        <f>IF(N199="snížená",J199,0)</f>
        <v>0</v>
      </c>
      <c r="BG199" s="185">
        <f>IF(N199="zákl. přenesená",J199,0)</f>
        <v>0</v>
      </c>
      <c r="BH199" s="185">
        <f>IF(N199="sníž. přenesená",J199,0)</f>
        <v>0</v>
      </c>
      <c r="BI199" s="185">
        <f>IF(N199="nulová",J199,0)</f>
        <v>0</v>
      </c>
      <c r="BJ199" s="24" t="s">
        <v>77</v>
      </c>
      <c r="BK199" s="185">
        <f>ROUND(I199*H199,2)</f>
        <v>0</v>
      </c>
      <c r="BL199" s="24" t="s">
        <v>127</v>
      </c>
      <c r="BM199" s="24" t="s">
        <v>579</v>
      </c>
    </row>
    <row r="200" spans="2:65" s="11" customFormat="1">
      <c r="B200" s="186"/>
      <c r="D200" s="187" t="s">
        <v>129</v>
      </c>
      <c r="E200" s="188" t="s">
        <v>5</v>
      </c>
      <c r="F200" s="189" t="s">
        <v>179</v>
      </c>
      <c r="H200" s="190">
        <v>10</v>
      </c>
      <c r="I200" s="191"/>
      <c r="L200" s="186"/>
      <c r="M200" s="192"/>
      <c r="N200" s="193"/>
      <c r="O200" s="193"/>
      <c r="P200" s="193"/>
      <c r="Q200" s="193"/>
      <c r="R200" s="193"/>
      <c r="S200" s="193"/>
      <c r="T200" s="194"/>
      <c r="AT200" s="188" t="s">
        <v>129</v>
      </c>
      <c r="AU200" s="188" t="s">
        <v>79</v>
      </c>
      <c r="AV200" s="11" t="s">
        <v>79</v>
      </c>
      <c r="AW200" s="11" t="s">
        <v>33</v>
      </c>
      <c r="AX200" s="11" t="s">
        <v>77</v>
      </c>
      <c r="AY200" s="188" t="s">
        <v>120</v>
      </c>
    </row>
    <row r="201" spans="2:65" s="12" customFormat="1">
      <c r="B201" s="195"/>
      <c r="D201" s="187" t="s">
        <v>129</v>
      </c>
      <c r="E201" s="196" t="s">
        <v>5</v>
      </c>
      <c r="F201" s="197" t="s">
        <v>458</v>
      </c>
      <c r="H201" s="196" t="s">
        <v>5</v>
      </c>
      <c r="I201" s="198"/>
      <c r="L201" s="195"/>
      <c r="M201" s="199"/>
      <c r="N201" s="200"/>
      <c r="O201" s="200"/>
      <c r="P201" s="200"/>
      <c r="Q201" s="200"/>
      <c r="R201" s="200"/>
      <c r="S201" s="200"/>
      <c r="T201" s="201"/>
      <c r="AT201" s="196" t="s">
        <v>129</v>
      </c>
      <c r="AU201" s="196" t="s">
        <v>79</v>
      </c>
      <c r="AV201" s="12" t="s">
        <v>77</v>
      </c>
      <c r="AW201" s="12" t="s">
        <v>33</v>
      </c>
      <c r="AX201" s="12" t="s">
        <v>69</v>
      </c>
      <c r="AY201" s="196" t="s">
        <v>120</v>
      </c>
    </row>
    <row r="202" spans="2:65" s="1" customFormat="1" ht="16.5" customHeight="1">
      <c r="B202" s="173"/>
      <c r="C202" s="174" t="s">
        <v>337</v>
      </c>
      <c r="D202" s="174" t="s">
        <v>122</v>
      </c>
      <c r="E202" s="175" t="s">
        <v>580</v>
      </c>
      <c r="F202" s="176" t="s">
        <v>581</v>
      </c>
      <c r="G202" s="177" t="s">
        <v>253</v>
      </c>
      <c r="H202" s="178">
        <v>1</v>
      </c>
      <c r="I202" s="179"/>
      <c r="J202" s="180">
        <f>ROUND(I202*H202,2)</f>
        <v>0</v>
      </c>
      <c r="K202" s="176" t="s">
        <v>5</v>
      </c>
      <c r="L202" s="41"/>
      <c r="M202" s="181" t="s">
        <v>5</v>
      </c>
      <c r="N202" s="182" t="s">
        <v>40</v>
      </c>
      <c r="O202" s="42"/>
      <c r="P202" s="183">
        <f>O202*H202</f>
        <v>0</v>
      </c>
      <c r="Q202" s="183">
        <v>1.6299999999999999E-3</v>
      </c>
      <c r="R202" s="183">
        <f>Q202*H202</f>
        <v>1.6299999999999999E-3</v>
      </c>
      <c r="S202" s="183">
        <v>0</v>
      </c>
      <c r="T202" s="184">
        <f>S202*H202</f>
        <v>0</v>
      </c>
      <c r="AR202" s="24" t="s">
        <v>127</v>
      </c>
      <c r="AT202" s="24" t="s">
        <v>122</v>
      </c>
      <c r="AU202" s="24" t="s">
        <v>79</v>
      </c>
      <c r="AY202" s="24" t="s">
        <v>120</v>
      </c>
      <c r="BE202" s="185">
        <f>IF(N202="základní",J202,0)</f>
        <v>0</v>
      </c>
      <c r="BF202" s="185">
        <f>IF(N202="snížená",J202,0)</f>
        <v>0</v>
      </c>
      <c r="BG202" s="185">
        <f>IF(N202="zákl. přenesená",J202,0)</f>
        <v>0</v>
      </c>
      <c r="BH202" s="185">
        <f>IF(N202="sníž. přenesená",J202,0)</f>
        <v>0</v>
      </c>
      <c r="BI202" s="185">
        <f>IF(N202="nulová",J202,0)</f>
        <v>0</v>
      </c>
      <c r="BJ202" s="24" t="s">
        <v>77</v>
      </c>
      <c r="BK202" s="185">
        <f>ROUND(I202*H202,2)</f>
        <v>0</v>
      </c>
      <c r="BL202" s="24" t="s">
        <v>127</v>
      </c>
      <c r="BM202" s="24" t="s">
        <v>582</v>
      </c>
    </row>
    <row r="203" spans="2:65" s="11" customFormat="1">
      <c r="B203" s="186"/>
      <c r="D203" s="187" t="s">
        <v>129</v>
      </c>
      <c r="E203" s="188" t="s">
        <v>5</v>
      </c>
      <c r="F203" s="189" t="s">
        <v>77</v>
      </c>
      <c r="H203" s="190">
        <v>1</v>
      </c>
      <c r="I203" s="191"/>
      <c r="L203" s="186"/>
      <c r="M203" s="192"/>
      <c r="N203" s="193"/>
      <c r="O203" s="193"/>
      <c r="P203" s="193"/>
      <c r="Q203" s="193"/>
      <c r="R203" s="193"/>
      <c r="S203" s="193"/>
      <c r="T203" s="194"/>
      <c r="AT203" s="188" t="s">
        <v>129</v>
      </c>
      <c r="AU203" s="188" t="s">
        <v>79</v>
      </c>
      <c r="AV203" s="11" t="s">
        <v>79</v>
      </c>
      <c r="AW203" s="11" t="s">
        <v>33</v>
      </c>
      <c r="AX203" s="11" t="s">
        <v>77</v>
      </c>
      <c r="AY203" s="188" t="s">
        <v>120</v>
      </c>
    </row>
    <row r="204" spans="2:65" s="12" customFormat="1">
      <c r="B204" s="195"/>
      <c r="D204" s="187" t="s">
        <v>129</v>
      </c>
      <c r="E204" s="196" t="s">
        <v>5</v>
      </c>
      <c r="F204" s="197" t="s">
        <v>458</v>
      </c>
      <c r="H204" s="196" t="s">
        <v>5</v>
      </c>
      <c r="I204" s="198"/>
      <c r="L204" s="195"/>
      <c r="M204" s="199"/>
      <c r="N204" s="200"/>
      <c r="O204" s="200"/>
      <c r="P204" s="200"/>
      <c r="Q204" s="200"/>
      <c r="R204" s="200"/>
      <c r="S204" s="200"/>
      <c r="T204" s="201"/>
      <c r="AT204" s="196" t="s">
        <v>129</v>
      </c>
      <c r="AU204" s="196" t="s">
        <v>79</v>
      </c>
      <c r="AV204" s="12" t="s">
        <v>77</v>
      </c>
      <c r="AW204" s="12" t="s">
        <v>33</v>
      </c>
      <c r="AX204" s="12" t="s">
        <v>69</v>
      </c>
      <c r="AY204" s="196" t="s">
        <v>120</v>
      </c>
    </row>
    <row r="205" spans="2:65" s="1" customFormat="1" ht="16.5" customHeight="1">
      <c r="B205" s="173"/>
      <c r="C205" s="174" t="s">
        <v>341</v>
      </c>
      <c r="D205" s="174" t="s">
        <v>122</v>
      </c>
      <c r="E205" s="175" t="s">
        <v>583</v>
      </c>
      <c r="F205" s="176" t="s">
        <v>581</v>
      </c>
      <c r="G205" s="177" t="s">
        <v>253</v>
      </c>
      <c r="H205" s="178">
        <v>3</v>
      </c>
      <c r="I205" s="179"/>
      <c r="J205" s="180">
        <f>ROUND(I205*H205,2)</f>
        <v>0</v>
      </c>
      <c r="K205" s="176" t="s">
        <v>5</v>
      </c>
      <c r="L205" s="41"/>
      <c r="M205" s="181" t="s">
        <v>5</v>
      </c>
      <c r="N205" s="182" t="s">
        <v>40</v>
      </c>
      <c r="O205" s="42"/>
      <c r="P205" s="183">
        <f>O205*H205</f>
        <v>0</v>
      </c>
      <c r="Q205" s="183">
        <v>1.6299999999999999E-3</v>
      </c>
      <c r="R205" s="183">
        <f>Q205*H205</f>
        <v>4.8900000000000002E-3</v>
      </c>
      <c r="S205" s="183">
        <v>0</v>
      </c>
      <c r="T205" s="184">
        <f>S205*H205</f>
        <v>0</v>
      </c>
      <c r="AR205" s="24" t="s">
        <v>127</v>
      </c>
      <c r="AT205" s="24" t="s">
        <v>122</v>
      </c>
      <c r="AU205" s="24" t="s">
        <v>79</v>
      </c>
      <c r="AY205" s="24" t="s">
        <v>120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24" t="s">
        <v>77</v>
      </c>
      <c r="BK205" s="185">
        <f>ROUND(I205*H205,2)</f>
        <v>0</v>
      </c>
      <c r="BL205" s="24" t="s">
        <v>127</v>
      </c>
      <c r="BM205" s="24" t="s">
        <v>584</v>
      </c>
    </row>
    <row r="206" spans="2:65" s="11" customFormat="1">
      <c r="B206" s="186"/>
      <c r="D206" s="187" t="s">
        <v>129</v>
      </c>
      <c r="E206" s="188" t="s">
        <v>5</v>
      </c>
      <c r="F206" s="189" t="s">
        <v>136</v>
      </c>
      <c r="H206" s="190">
        <v>3</v>
      </c>
      <c r="I206" s="191"/>
      <c r="L206" s="186"/>
      <c r="M206" s="192"/>
      <c r="N206" s="193"/>
      <c r="O206" s="193"/>
      <c r="P206" s="193"/>
      <c r="Q206" s="193"/>
      <c r="R206" s="193"/>
      <c r="S206" s="193"/>
      <c r="T206" s="194"/>
      <c r="AT206" s="188" t="s">
        <v>129</v>
      </c>
      <c r="AU206" s="188" t="s">
        <v>79</v>
      </c>
      <c r="AV206" s="11" t="s">
        <v>79</v>
      </c>
      <c r="AW206" s="11" t="s">
        <v>33</v>
      </c>
      <c r="AX206" s="11" t="s">
        <v>77</v>
      </c>
      <c r="AY206" s="188" t="s">
        <v>120</v>
      </c>
    </row>
    <row r="207" spans="2:65" s="12" customFormat="1">
      <c r="B207" s="195"/>
      <c r="D207" s="187" t="s">
        <v>129</v>
      </c>
      <c r="E207" s="196" t="s">
        <v>5</v>
      </c>
      <c r="F207" s="197" t="s">
        <v>458</v>
      </c>
      <c r="H207" s="196" t="s">
        <v>5</v>
      </c>
      <c r="I207" s="198"/>
      <c r="L207" s="195"/>
      <c r="M207" s="199"/>
      <c r="N207" s="200"/>
      <c r="O207" s="200"/>
      <c r="P207" s="200"/>
      <c r="Q207" s="200"/>
      <c r="R207" s="200"/>
      <c r="S207" s="200"/>
      <c r="T207" s="201"/>
      <c r="AT207" s="196" t="s">
        <v>129</v>
      </c>
      <c r="AU207" s="196" t="s">
        <v>79</v>
      </c>
      <c r="AV207" s="12" t="s">
        <v>77</v>
      </c>
      <c r="AW207" s="12" t="s">
        <v>33</v>
      </c>
      <c r="AX207" s="12" t="s">
        <v>69</v>
      </c>
      <c r="AY207" s="196" t="s">
        <v>120</v>
      </c>
    </row>
    <row r="208" spans="2:65" s="1" customFormat="1" ht="16.5" customHeight="1">
      <c r="B208" s="173"/>
      <c r="C208" s="174" t="s">
        <v>345</v>
      </c>
      <c r="D208" s="174" t="s">
        <v>122</v>
      </c>
      <c r="E208" s="175" t="s">
        <v>585</v>
      </c>
      <c r="F208" s="176" t="s">
        <v>586</v>
      </c>
      <c r="G208" s="177" t="s">
        <v>253</v>
      </c>
      <c r="H208" s="178">
        <v>10</v>
      </c>
      <c r="I208" s="179"/>
      <c r="J208" s="180">
        <f>ROUND(I208*H208,2)</f>
        <v>0</v>
      </c>
      <c r="K208" s="176" t="s">
        <v>126</v>
      </c>
      <c r="L208" s="41"/>
      <c r="M208" s="181" t="s">
        <v>5</v>
      </c>
      <c r="N208" s="182" t="s">
        <v>40</v>
      </c>
      <c r="O208" s="42"/>
      <c r="P208" s="183">
        <f>O208*H208</f>
        <v>0</v>
      </c>
      <c r="Q208" s="183">
        <v>7.2000000000000005E-4</v>
      </c>
      <c r="R208" s="183">
        <f>Q208*H208</f>
        <v>7.2000000000000007E-3</v>
      </c>
      <c r="S208" s="183">
        <v>0</v>
      </c>
      <c r="T208" s="184">
        <f>S208*H208</f>
        <v>0</v>
      </c>
      <c r="AR208" s="24" t="s">
        <v>127</v>
      </c>
      <c r="AT208" s="24" t="s">
        <v>122</v>
      </c>
      <c r="AU208" s="24" t="s">
        <v>79</v>
      </c>
      <c r="AY208" s="24" t="s">
        <v>120</v>
      </c>
      <c r="BE208" s="185">
        <f>IF(N208="základní",J208,0)</f>
        <v>0</v>
      </c>
      <c r="BF208" s="185">
        <f>IF(N208="snížená",J208,0)</f>
        <v>0</v>
      </c>
      <c r="BG208" s="185">
        <f>IF(N208="zákl. přenesená",J208,0)</f>
        <v>0</v>
      </c>
      <c r="BH208" s="185">
        <f>IF(N208="sníž. přenesená",J208,0)</f>
        <v>0</v>
      </c>
      <c r="BI208" s="185">
        <f>IF(N208="nulová",J208,0)</f>
        <v>0</v>
      </c>
      <c r="BJ208" s="24" t="s">
        <v>77</v>
      </c>
      <c r="BK208" s="185">
        <f>ROUND(I208*H208,2)</f>
        <v>0</v>
      </c>
      <c r="BL208" s="24" t="s">
        <v>127</v>
      </c>
      <c r="BM208" s="24" t="s">
        <v>587</v>
      </c>
    </row>
    <row r="209" spans="2:65" s="11" customFormat="1">
      <c r="B209" s="186"/>
      <c r="D209" s="187" t="s">
        <v>129</v>
      </c>
      <c r="E209" s="188" t="s">
        <v>5</v>
      </c>
      <c r="F209" s="189" t="s">
        <v>179</v>
      </c>
      <c r="H209" s="190">
        <v>10</v>
      </c>
      <c r="I209" s="191"/>
      <c r="L209" s="186"/>
      <c r="M209" s="192"/>
      <c r="N209" s="193"/>
      <c r="O209" s="193"/>
      <c r="P209" s="193"/>
      <c r="Q209" s="193"/>
      <c r="R209" s="193"/>
      <c r="S209" s="193"/>
      <c r="T209" s="194"/>
      <c r="AT209" s="188" t="s">
        <v>129</v>
      </c>
      <c r="AU209" s="188" t="s">
        <v>79</v>
      </c>
      <c r="AV209" s="11" t="s">
        <v>79</v>
      </c>
      <c r="AW209" s="11" t="s">
        <v>33</v>
      </c>
      <c r="AX209" s="11" t="s">
        <v>77</v>
      </c>
      <c r="AY209" s="188" t="s">
        <v>120</v>
      </c>
    </row>
    <row r="210" spans="2:65" s="12" customFormat="1">
      <c r="B210" s="195"/>
      <c r="D210" s="187" t="s">
        <v>129</v>
      </c>
      <c r="E210" s="196" t="s">
        <v>5</v>
      </c>
      <c r="F210" s="197" t="s">
        <v>458</v>
      </c>
      <c r="H210" s="196" t="s">
        <v>5</v>
      </c>
      <c r="I210" s="198"/>
      <c r="L210" s="195"/>
      <c r="M210" s="199"/>
      <c r="N210" s="200"/>
      <c r="O210" s="200"/>
      <c r="P210" s="200"/>
      <c r="Q210" s="200"/>
      <c r="R210" s="200"/>
      <c r="S210" s="200"/>
      <c r="T210" s="201"/>
      <c r="AT210" s="196" t="s">
        <v>129</v>
      </c>
      <c r="AU210" s="196" t="s">
        <v>79</v>
      </c>
      <c r="AV210" s="12" t="s">
        <v>77</v>
      </c>
      <c r="AW210" s="12" t="s">
        <v>33</v>
      </c>
      <c r="AX210" s="12" t="s">
        <v>69</v>
      </c>
      <c r="AY210" s="196" t="s">
        <v>120</v>
      </c>
    </row>
    <row r="211" spans="2:65" s="1" customFormat="1" ht="16.5" customHeight="1">
      <c r="B211" s="173"/>
      <c r="C211" s="210" t="s">
        <v>349</v>
      </c>
      <c r="D211" s="210" t="s">
        <v>212</v>
      </c>
      <c r="E211" s="211" t="s">
        <v>588</v>
      </c>
      <c r="F211" s="212" t="s">
        <v>589</v>
      </c>
      <c r="G211" s="213" t="s">
        <v>253</v>
      </c>
      <c r="H211" s="214">
        <v>10</v>
      </c>
      <c r="I211" s="215"/>
      <c r="J211" s="216">
        <f>ROUND(I211*H211,2)</f>
        <v>0</v>
      </c>
      <c r="K211" s="212" t="s">
        <v>5</v>
      </c>
      <c r="L211" s="217"/>
      <c r="M211" s="218" t="s">
        <v>5</v>
      </c>
      <c r="N211" s="219" t="s">
        <v>40</v>
      </c>
      <c r="O211" s="42"/>
      <c r="P211" s="183">
        <f>O211*H211</f>
        <v>0</v>
      </c>
      <c r="Q211" s="183">
        <v>4.2500000000000003E-3</v>
      </c>
      <c r="R211" s="183">
        <f>Q211*H211</f>
        <v>4.2500000000000003E-2</v>
      </c>
      <c r="S211" s="183">
        <v>0</v>
      </c>
      <c r="T211" s="184">
        <f>S211*H211</f>
        <v>0</v>
      </c>
      <c r="AR211" s="24" t="s">
        <v>170</v>
      </c>
      <c r="AT211" s="24" t="s">
        <v>212</v>
      </c>
      <c r="AU211" s="24" t="s">
        <v>79</v>
      </c>
      <c r="AY211" s="24" t="s">
        <v>120</v>
      </c>
      <c r="BE211" s="185">
        <f>IF(N211="základní",J211,0)</f>
        <v>0</v>
      </c>
      <c r="BF211" s="185">
        <f>IF(N211="snížená",J211,0)</f>
        <v>0</v>
      </c>
      <c r="BG211" s="185">
        <f>IF(N211="zákl. přenesená",J211,0)</f>
        <v>0</v>
      </c>
      <c r="BH211" s="185">
        <f>IF(N211="sníž. přenesená",J211,0)</f>
        <v>0</v>
      </c>
      <c r="BI211" s="185">
        <f>IF(N211="nulová",J211,0)</f>
        <v>0</v>
      </c>
      <c r="BJ211" s="24" t="s">
        <v>77</v>
      </c>
      <c r="BK211" s="185">
        <f>ROUND(I211*H211,2)</f>
        <v>0</v>
      </c>
      <c r="BL211" s="24" t="s">
        <v>127</v>
      </c>
      <c r="BM211" s="24" t="s">
        <v>590</v>
      </c>
    </row>
    <row r="212" spans="2:65" s="1" customFormat="1" ht="16.5" customHeight="1">
      <c r="B212" s="173"/>
      <c r="C212" s="210" t="s">
        <v>353</v>
      </c>
      <c r="D212" s="210" t="s">
        <v>212</v>
      </c>
      <c r="E212" s="211" t="s">
        <v>591</v>
      </c>
      <c r="F212" s="212" t="s">
        <v>592</v>
      </c>
      <c r="G212" s="213" t="s">
        <v>253</v>
      </c>
      <c r="H212" s="214">
        <v>10</v>
      </c>
      <c r="I212" s="215"/>
      <c r="J212" s="216">
        <f>ROUND(I212*H212,2)</f>
        <v>0</v>
      </c>
      <c r="K212" s="212" t="s">
        <v>126</v>
      </c>
      <c r="L212" s="217"/>
      <c r="M212" s="218" t="s">
        <v>5</v>
      </c>
      <c r="N212" s="219" t="s">
        <v>40</v>
      </c>
      <c r="O212" s="42"/>
      <c r="P212" s="183">
        <f>O212*H212</f>
        <v>0</v>
      </c>
      <c r="Q212" s="183">
        <v>3.5000000000000001E-3</v>
      </c>
      <c r="R212" s="183">
        <f>Q212*H212</f>
        <v>3.5000000000000003E-2</v>
      </c>
      <c r="S212" s="183">
        <v>0</v>
      </c>
      <c r="T212" s="184">
        <f>S212*H212</f>
        <v>0</v>
      </c>
      <c r="AR212" s="24" t="s">
        <v>170</v>
      </c>
      <c r="AT212" s="24" t="s">
        <v>212</v>
      </c>
      <c r="AU212" s="24" t="s">
        <v>79</v>
      </c>
      <c r="AY212" s="24" t="s">
        <v>120</v>
      </c>
      <c r="BE212" s="185">
        <f>IF(N212="základní",J212,0)</f>
        <v>0</v>
      </c>
      <c r="BF212" s="185">
        <f>IF(N212="snížená",J212,0)</f>
        <v>0</v>
      </c>
      <c r="BG212" s="185">
        <f>IF(N212="zákl. přenesená",J212,0)</f>
        <v>0</v>
      </c>
      <c r="BH212" s="185">
        <f>IF(N212="sníž. přenesená",J212,0)</f>
        <v>0</v>
      </c>
      <c r="BI212" s="185">
        <f>IF(N212="nulová",J212,0)</f>
        <v>0</v>
      </c>
      <c r="BJ212" s="24" t="s">
        <v>77</v>
      </c>
      <c r="BK212" s="185">
        <f>ROUND(I212*H212,2)</f>
        <v>0</v>
      </c>
      <c r="BL212" s="24" t="s">
        <v>127</v>
      </c>
      <c r="BM212" s="24" t="s">
        <v>593</v>
      </c>
    </row>
    <row r="213" spans="2:65" s="1" customFormat="1" ht="16.5" customHeight="1">
      <c r="B213" s="173"/>
      <c r="C213" s="174" t="s">
        <v>370</v>
      </c>
      <c r="D213" s="174" t="s">
        <v>122</v>
      </c>
      <c r="E213" s="175" t="s">
        <v>594</v>
      </c>
      <c r="F213" s="176" t="s">
        <v>595</v>
      </c>
      <c r="G213" s="177" t="s">
        <v>253</v>
      </c>
      <c r="H213" s="178">
        <v>4</v>
      </c>
      <c r="I213" s="179"/>
      <c r="J213" s="180">
        <f>ROUND(I213*H213,2)</f>
        <v>0</v>
      </c>
      <c r="K213" s="176" t="s">
        <v>126</v>
      </c>
      <c r="L213" s="41"/>
      <c r="M213" s="181" t="s">
        <v>5</v>
      </c>
      <c r="N213" s="182" t="s">
        <v>40</v>
      </c>
      <c r="O213" s="42"/>
      <c r="P213" s="183">
        <f>O213*H213</f>
        <v>0</v>
      </c>
      <c r="Q213" s="183">
        <v>8.5999999999999998E-4</v>
      </c>
      <c r="R213" s="183">
        <f>Q213*H213</f>
        <v>3.4399999999999999E-3</v>
      </c>
      <c r="S213" s="183">
        <v>0</v>
      </c>
      <c r="T213" s="184">
        <f>S213*H213</f>
        <v>0</v>
      </c>
      <c r="AR213" s="24" t="s">
        <v>127</v>
      </c>
      <c r="AT213" s="24" t="s">
        <v>122</v>
      </c>
      <c r="AU213" s="24" t="s">
        <v>79</v>
      </c>
      <c r="AY213" s="24" t="s">
        <v>120</v>
      </c>
      <c r="BE213" s="185">
        <f>IF(N213="základní",J213,0)</f>
        <v>0</v>
      </c>
      <c r="BF213" s="185">
        <f>IF(N213="snížená",J213,0)</f>
        <v>0</v>
      </c>
      <c r="BG213" s="185">
        <f>IF(N213="zákl. přenesená",J213,0)</f>
        <v>0</v>
      </c>
      <c r="BH213" s="185">
        <f>IF(N213="sníž. přenesená",J213,0)</f>
        <v>0</v>
      </c>
      <c r="BI213" s="185">
        <f>IF(N213="nulová",J213,0)</f>
        <v>0</v>
      </c>
      <c r="BJ213" s="24" t="s">
        <v>77</v>
      </c>
      <c r="BK213" s="185">
        <f>ROUND(I213*H213,2)</f>
        <v>0</v>
      </c>
      <c r="BL213" s="24" t="s">
        <v>127</v>
      </c>
      <c r="BM213" s="24" t="s">
        <v>596</v>
      </c>
    </row>
    <row r="214" spans="2:65" s="11" customFormat="1">
      <c r="B214" s="186"/>
      <c r="D214" s="187" t="s">
        <v>129</v>
      </c>
      <c r="E214" s="188" t="s">
        <v>5</v>
      </c>
      <c r="F214" s="189" t="s">
        <v>127</v>
      </c>
      <c r="H214" s="190">
        <v>4</v>
      </c>
      <c r="I214" s="191"/>
      <c r="L214" s="186"/>
      <c r="M214" s="192"/>
      <c r="N214" s="193"/>
      <c r="O214" s="193"/>
      <c r="P214" s="193"/>
      <c r="Q214" s="193"/>
      <c r="R214" s="193"/>
      <c r="S214" s="193"/>
      <c r="T214" s="194"/>
      <c r="AT214" s="188" t="s">
        <v>129</v>
      </c>
      <c r="AU214" s="188" t="s">
        <v>79</v>
      </c>
      <c r="AV214" s="11" t="s">
        <v>79</v>
      </c>
      <c r="AW214" s="11" t="s">
        <v>33</v>
      </c>
      <c r="AX214" s="11" t="s">
        <v>77</v>
      </c>
      <c r="AY214" s="188" t="s">
        <v>120</v>
      </c>
    </row>
    <row r="215" spans="2:65" s="12" customFormat="1">
      <c r="B215" s="195"/>
      <c r="D215" s="187" t="s">
        <v>129</v>
      </c>
      <c r="E215" s="196" t="s">
        <v>5</v>
      </c>
      <c r="F215" s="197" t="s">
        <v>458</v>
      </c>
      <c r="H215" s="196" t="s">
        <v>5</v>
      </c>
      <c r="I215" s="198"/>
      <c r="L215" s="195"/>
      <c r="M215" s="199"/>
      <c r="N215" s="200"/>
      <c r="O215" s="200"/>
      <c r="P215" s="200"/>
      <c r="Q215" s="200"/>
      <c r="R215" s="200"/>
      <c r="S215" s="200"/>
      <c r="T215" s="201"/>
      <c r="AT215" s="196" t="s">
        <v>129</v>
      </c>
      <c r="AU215" s="196" t="s">
        <v>79</v>
      </c>
      <c r="AV215" s="12" t="s">
        <v>77</v>
      </c>
      <c r="AW215" s="12" t="s">
        <v>33</v>
      </c>
      <c r="AX215" s="12" t="s">
        <v>69</v>
      </c>
      <c r="AY215" s="196" t="s">
        <v>120</v>
      </c>
    </row>
    <row r="216" spans="2:65" s="1" customFormat="1" ht="16.5" customHeight="1">
      <c r="B216" s="173"/>
      <c r="C216" s="210" t="s">
        <v>374</v>
      </c>
      <c r="D216" s="210" t="s">
        <v>212</v>
      </c>
      <c r="E216" s="211" t="s">
        <v>597</v>
      </c>
      <c r="F216" s="212" t="s">
        <v>598</v>
      </c>
      <c r="G216" s="213" t="s">
        <v>253</v>
      </c>
      <c r="H216" s="214">
        <v>4</v>
      </c>
      <c r="I216" s="215"/>
      <c r="J216" s="216">
        <f>ROUND(I216*H216,2)</f>
        <v>0</v>
      </c>
      <c r="K216" s="212" t="s">
        <v>126</v>
      </c>
      <c r="L216" s="217"/>
      <c r="M216" s="218" t="s">
        <v>5</v>
      </c>
      <c r="N216" s="219" t="s">
        <v>40</v>
      </c>
      <c r="O216" s="42"/>
      <c r="P216" s="183">
        <f>O216*H216</f>
        <v>0</v>
      </c>
      <c r="Q216" s="183">
        <v>1.6500000000000001E-2</v>
      </c>
      <c r="R216" s="183">
        <f>Q216*H216</f>
        <v>6.6000000000000003E-2</v>
      </c>
      <c r="S216" s="183">
        <v>0</v>
      </c>
      <c r="T216" s="184">
        <f>S216*H216</f>
        <v>0</v>
      </c>
      <c r="AR216" s="24" t="s">
        <v>170</v>
      </c>
      <c r="AT216" s="24" t="s">
        <v>212</v>
      </c>
      <c r="AU216" s="24" t="s">
        <v>79</v>
      </c>
      <c r="AY216" s="24" t="s">
        <v>120</v>
      </c>
      <c r="BE216" s="185">
        <f>IF(N216="základní",J216,0)</f>
        <v>0</v>
      </c>
      <c r="BF216" s="185">
        <f>IF(N216="snížená",J216,0)</f>
        <v>0</v>
      </c>
      <c r="BG216" s="185">
        <f>IF(N216="zákl. přenesená",J216,0)</f>
        <v>0</v>
      </c>
      <c r="BH216" s="185">
        <f>IF(N216="sníž. přenesená",J216,0)</f>
        <v>0</v>
      </c>
      <c r="BI216" s="185">
        <f>IF(N216="nulová",J216,0)</f>
        <v>0</v>
      </c>
      <c r="BJ216" s="24" t="s">
        <v>77</v>
      </c>
      <c r="BK216" s="185">
        <f>ROUND(I216*H216,2)</f>
        <v>0</v>
      </c>
      <c r="BL216" s="24" t="s">
        <v>127</v>
      </c>
      <c r="BM216" s="24" t="s">
        <v>599</v>
      </c>
    </row>
    <row r="217" spans="2:65" s="1" customFormat="1" ht="16.5" customHeight="1">
      <c r="B217" s="173"/>
      <c r="C217" s="210" t="s">
        <v>378</v>
      </c>
      <c r="D217" s="210" t="s">
        <v>212</v>
      </c>
      <c r="E217" s="211" t="s">
        <v>600</v>
      </c>
      <c r="F217" s="212" t="s">
        <v>601</v>
      </c>
      <c r="G217" s="213" t="s">
        <v>253</v>
      </c>
      <c r="H217" s="214">
        <v>4</v>
      </c>
      <c r="I217" s="215"/>
      <c r="J217" s="216">
        <f>ROUND(I217*H217,2)</f>
        <v>0</v>
      </c>
      <c r="K217" s="212" t="s">
        <v>5</v>
      </c>
      <c r="L217" s="217"/>
      <c r="M217" s="218" t="s">
        <v>5</v>
      </c>
      <c r="N217" s="219" t="s">
        <v>40</v>
      </c>
      <c r="O217" s="42"/>
      <c r="P217" s="183">
        <f>O217*H217</f>
        <v>0</v>
      </c>
      <c r="Q217" s="183">
        <v>4.4999999999999997E-3</v>
      </c>
      <c r="R217" s="183">
        <f>Q217*H217</f>
        <v>1.7999999999999999E-2</v>
      </c>
      <c r="S217" s="183">
        <v>0</v>
      </c>
      <c r="T217" s="184">
        <f>S217*H217</f>
        <v>0</v>
      </c>
      <c r="AR217" s="24" t="s">
        <v>170</v>
      </c>
      <c r="AT217" s="24" t="s">
        <v>212</v>
      </c>
      <c r="AU217" s="24" t="s">
        <v>79</v>
      </c>
      <c r="AY217" s="24" t="s">
        <v>120</v>
      </c>
      <c r="BE217" s="185">
        <f>IF(N217="základní",J217,0)</f>
        <v>0</v>
      </c>
      <c r="BF217" s="185">
        <f>IF(N217="snížená",J217,0)</f>
        <v>0</v>
      </c>
      <c r="BG217" s="185">
        <f>IF(N217="zákl. přenesená",J217,0)</f>
        <v>0</v>
      </c>
      <c r="BH217" s="185">
        <f>IF(N217="sníž. přenesená",J217,0)</f>
        <v>0</v>
      </c>
      <c r="BI217" s="185">
        <f>IF(N217="nulová",J217,0)</f>
        <v>0</v>
      </c>
      <c r="BJ217" s="24" t="s">
        <v>77</v>
      </c>
      <c r="BK217" s="185">
        <f>ROUND(I217*H217,2)</f>
        <v>0</v>
      </c>
      <c r="BL217" s="24" t="s">
        <v>127</v>
      </c>
      <c r="BM217" s="24" t="s">
        <v>602</v>
      </c>
    </row>
    <row r="218" spans="2:65" s="1" customFormat="1" ht="25.5" customHeight="1">
      <c r="B218" s="173"/>
      <c r="C218" s="174" t="s">
        <v>382</v>
      </c>
      <c r="D218" s="174" t="s">
        <v>122</v>
      </c>
      <c r="E218" s="175" t="s">
        <v>603</v>
      </c>
      <c r="F218" s="176" t="s">
        <v>604</v>
      </c>
      <c r="G218" s="177" t="s">
        <v>253</v>
      </c>
      <c r="H218" s="178">
        <v>3</v>
      </c>
      <c r="I218" s="179"/>
      <c r="J218" s="180">
        <f>ROUND(I218*H218,2)</f>
        <v>0</v>
      </c>
      <c r="K218" s="176" t="s">
        <v>126</v>
      </c>
      <c r="L218" s="41"/>
      <c r="M218" s="181" t="s">
        <v>5</v>
      </c>
      <c r="N218" s="182" t="s">
        <v>40</v>
      </c>
      <c r="O218" s="42"/>
      <c r="P218" s="183">
        <f>O218*H218</f>
        <v>0</v>
      </c>
      <c r="Q218" s="183">
        <v>3.4000000000000002E-4</v>
      </c>
      <c r="R218" s="183">
        <f>Q218*H218</f>
        <v>1.0200000000000001E-3</v>
      </c>
      <c r="S218" s="183">
        <v>0</v>
      </c>
      <c r="T218" s="184">
        <f>S218*H218</f>
        <v>0</v>
      </c>
      <c r="AR218" s="24" t="s">
        <v>127</v>
      </c>
      <c r="AT218" s="24" t="s">
        <v>122</v>
      </c>
      <c r="AU218" s="24" t="s">
        <v>79</v>
      </c>
      <c r="AY218" s="24" t="s">
        <v>120</v>
      </c>
      <c r="BE218" s="185">
        <f>IF(N218="základní",J218,0)</f>
        <v>0</v>
      </c>
      <c r="BF218" s="185">
        <f>IF(N218="snížená",J218,0)</f>
        <v>0</v>
      </c>
      <c r="BG218" s="185">
        <f>IF(N218="zákl. přenesená",J218,0)</f>
        <v>0</v>
      </c>
      <c r="BH218" s="185">
        <f>IF(N218="sníž. přenesená",J218,0)</f>
        <v>0</v>
      </c>
      <c r="BI218" s="185">
        <f>IF(N218="nulová",J218,0)</f>
        <v>0</v>
      </c>
      <c r="BJ218" s="24" t="s">
        <v>77</v>
      </c>
      <c r="BK218" s="185">
        <f>ROUND(I218*H218,2)</f>
        <v>0</v>
      </c>
      <c r="BL218" s="24" t="s">
        <v>127</v>
      </c>
      <c r="BM218" s="24" t="s">
        <v>605</v>
      </c>
    </row>
    <row r="219" spans="2:65" s="11" customFormat="1">
      <c r="B219" s="186"/>
      <c r="D219" s="187" t="s">
        <v>129</v>
      </c>
      <c r="E219" s="188" t="s">
        <v>5</v>
      </c>
      <c r="F219" s="189" t="s">
        <v>136</v>
      </c>
      <c r="H219" s="190">
        <v>3</v>
      </c>
      <c r="I219" s="191"/>
      <c r="L219" s="186"/>
      <c r="M219" s="192"/>
      <c r="N219" s="193"/>
      <c r="O219" s="193"/>
      <c r="P219" s="193"/>
      <c r="Q219" s="193"/>
      <c r="R219" s="193"/>
      <c r="S219" s="193"/>
      <c r="T219" s="194"/>
      <c r="AT219" s="188" t="s">
        <v>129</v>
      </c>
      <c r="AU219" s="188" t="s">
        <v>79</v>
      </c>
      <c r="AV219" s="11" t="s">
        <v>79</v>
      </c>
      <c r="AW219" s="11" t="s">
        <v>33</v>
      </c>
      <c r="AX219" s="11" t="s">
        <v>77</v>
      </c>
      <c r="AY219" s="188" t="s">
        <v>120</v>
      </c>
    </row>
    <row r="220" spans="2:65" s="12" customFormat="1">
      <c r="B220" s="195"/>
      <c r="D220" s="187" t="s">
        <v>129</v>
      </c>
      <c r="E220" s="196" t="s">
        <v>5</v>
      </c>
      <c r="F220" s="197" t="s">
        <v>458</v>
      </c>
      <c r="H220" s="196" t="s">
        <v>5</v>
      </c>
      <c r="I220" s="198"/>
      <c r="L220" s="195"/>
      <c r="M220" s="199"/>
      <c r="N220" s="200"/>
      <c r="O220" s="200"/>
      <c r="P220" s="200"/>
      <c r="Q220" s="200"/>
      <c r="R220" s="200"/>
      <c r="S220" s="200"/>
      <c r="T220" s="201"/>
      <c r="AT220" s="196" t="s">
        <v>129</v>
      </c>
      <c r="AU220" s="196" t="s">
        <v>79</v>
      </c>
      <c r="AV220" s="12" t="s">
        <v>77</v>
      </c>
      <c r="AW220" s="12" t="s">
        <v>33</v>
      </c>
      <c r="AX220" s="12" t="s">
        <v>69</v>
      </c>
      <c r="AY220" s="196" t="s">
        <v>120</v>
      </c>
    </row>
    <row r="221" spans="2:65" s="1" customFormat="1" ht="16.5" customHeight="1">
      <c r="B221" s="173"/>
      <c r="C221" s="210" t="s">
        <v>388</v>
      </c>
      <c r="D221" s="210" t="s">
        <v>212</v>
      </c>
      <c r="E221" s="211" t="s">
        <v>606</v>
      </c>
      <c r="F221" s="212" t="s">
        <v>607</v>
      </c>
      <c r="G221" s="213" t="s">
        <v>253</v>
      </c>
      <c r="H221" s="214">
        <v>3</v>
      </c>
      <c r="I221" s="215"/>
      <c r="J221" s="216">
        <f>ROUND(I221*H221,2)</f>
        <v>0</v>
      </c>
      <c r="K221" s="212" t="s">
        <v>5</v>
      </c>
      <c r="L221" s="217"/>
      <c r="M221" s="218" t="s">
        <v>5</v>
      </c>
      <c r="N221" s="219" t="s">
        <v>40</v>
      </c>
      <c r="O221" s="42"/>
      <c r="P221" s="183">
        <f>O221*H221</f>
        <v>0</v>
      </c>
      <c r="Q221" s="183">
        <v>2.7E-2</v>
      </c>
      <c r="R221" s="183">
        <f>Q221*H221</f>
        <v>8.1000000000000003E-2</v>
      </c>
      <c r="S221" s="183">
        <v>0</v>
      </c>
      <c r="T221" s="184">
        <f>S221*H221</f>
        <v>0</v>
      </c>
      <c r="AR221" s="24" t="s">
        <v>170</v>
      </c>
      <c r="AT221" s="24" t="s">
        <v>212</v>
      </c>
      <c r="AU221" s="24" t="s">
        <v>79</v>
      </c>
      <c r="AY221" s="24" t="s">
        <v>120</v>
      </c>
      <c r="BE221" s="185">
        <f>IF(N221="základní",J221,0)</f>
        <v>0</v>
      </c>
      <c r="BF221" s="185">
        <f>IF(N221="snížená",J221,0)</f>
        <v>0</v>
      </c>
      <c r="BG221" s="185">
        <f>IF(N221="zákl. přenesená",J221,0)</f>
        <v>0</v>
      </c>
      <c r="BH221" s="185">
        <f>IF(N221="sníž. přenesená",J221,0)</f>
        <v>0</v>
      </c>
      <c r="BI221" s="185">
        <f>IF(N221="nulová",J221,0)</f>
        <v>0</v>
      </c>
      <c r="BJ221" s="24" t="s">
        <v>77</v>
      </c>
      <c r="BK221" s="185">
        <f>ROUND(I221*H221,2)</f>
        <v>0</v>
      </c>
      <c r="BL221" s="24" t="s">
        <v>127</v>
      </c>
      <c r="BM221" s="24" t="s">
        <v>608</v>
      </c>
    </row>
    <row r="222" spans="2:65" s="1" customFormat="1" ht="25.5" customHeight="1">
      <c r="B222" s="173"/>
      <c r="C222" s="174" t="s">
        <v>394</v>
      </c>
      <c r="D222" s="174" t="s">
        <v>122</v>
      </c>
      <c r="E222" s="175" t="s">
        <v>609</v>
      </c>
      <c r="F222" s="176" t="s">
        <v>610</v>
      </c>
      <c r="G222" s="177" t="s">
        <v>253</v>
      </c>
      <c r="H222" s="178">
        <v>6</v>
      </c>
      <c r="I222" s="179"/>
      <c r="J222" s="180">
        <f>ROUND(I222*H222,2)</f>
        <v>0</v>
      </c>
      <c r="K222" s="176" t="s">
        <v>126</v>
      </c>
      <c r="L222" s="41"/>
      <c r="M222" s="181" t="s">
        <v>5</v>
      </c>
      <c r="N222" s="182" t="s">
        <v>40</v>
      </c>
      <c r="O222" s="42"/>
      <c r="P222" s="183">
        <f>O222*H222</f>
        <v>0</v>
      </c>
      <c r="Q222" s="183">
        <v>1.65E-3</v>
      </c>
      <c r="R222" s="183">
        <f>Q222*H222</f>
        <v>9.8999999999999991E-3</v>
      </c>
      <c r="S222" s="183">
        <v>0</v>
      </c>
      <c r="T222" s="184">
        <f>S222*H222</f>
        <v>0</v>
      </c>
      <c r="AR222" s="24" t="s">
        <v>127</v>
      </c>
      <c r="AT222" s="24" t="s">
        <v>122</v>
      </c>
      <c r="AU222" s="24" t="s">
        <v>79</v>
      </c>
      <c r="AY222" s="24" t="s">
        <v>120</v>
      </c>
      <c r="BE222" s="185">
        <f>IF(N222="základní",J222,0)</f>
        <v>0</v>
      </c>
      <c r="BF222" s="185">
        <f>IF(N222="snížená",J222,0)</f>
        <v>0</v>
      </c>
      <c r="BG222" s="185">
        <f>IF(N222="zákl. přenesená",J222,0)</f>
        <v>0</v>
      </c>
      <c r="BH222" s="185">
        <f>IF(N222="sníž. přenesená",J222,0)</f>
        <v>0</v>
      </c>
      <c r="BI222" s="185">
        <f>IF(N222="nulová",J222,0)</f>
        <v>0</v>
      </c>
      <c r="BJ222" s="24" t="s">
        <v>77</v>
      </c>
      <c r="BK222" s="185">
        <f>ROUND(I222*H222,2)</f>
        <v>0</v>
      </c>
      <c r="BL222" s="24" t="s">
        <v>127</v>
      </c>
      <c r="BM222" s="24" t="s">
        <v>611</v>
      </c>
    </row>
    <row r="223" spans="2:65" s="11" customFormat="1">
      <c r="B223" s="186"/>
      <c r="D223" s="187" t="s">
        <v>129</v>
      </c>
      <c r="E223" s="188" t="s">
        <v>5</v>
      </c>
      <c r="F223" s="189" t="s">
        <v>612</v>
      </c>
      <c r="H223" s="190">
        <v>6</v>
      </c>
      <c r="I223" s="191"/>
      <c r="L223" s="186"/>
      <c r="M223" s="192"/>
      <c r="N223" s="193"/>
      <c r="O223" s="193"/>
      <c r="P223" s="193"/>
      <c r="Q223" s="193"/>
      <c r="R223" s="193"/>
      <c r="S223" s="193"/>
      <c r="T223" s="194"/>
      <c r="AT223" s="188" t="s">
        <v>129</v>
      </c>
      <c r="AU223" s="188" t="s">
        <v>79</v>
      </c>
      <c r="AV223" s="11" t="s">
        <v>79</v>
      </c>
      <c r="AW223" s="11" t="s">
        <v>33</v>
      </c>
      <c r="AX223" s="11" t="s">
        <v>77</v>
      </c>
      <c r="AY223" s="188" t="s">
        <v>120</v>
      </c>
    </row>
    <row r="224" spans="2:65" s="12" customFormat="1">
      <c r="B224" s="195"/>
      <c r="D224" s="187" t="s">
        <v>129</v>
      </c>
      <c r="E224" s="196" t="s">
        <v>5</v>
      </c>
      <c r="F224" s="197" t="s">
        <v>458</v>
      </c>
      <c r="H224" s="196" t="s">
        <v>5</v>
      </c>
      <c r="I224" s="198"/>
      <c r="L224" s="195"/>
      <c r="M224" s="199"/>
      <c r="N224" s="200"/>
      <c r="O224" s="200"/>
      <c r="P224" s="200"/>
      <c r="Q224" s="200"/>
      <c r="R224" s="200"/>
      <c r="S224" s="200"/>
      <c r="T224" s="201"/>
      <c r="AT224" s="196" t="s">
        <v>129</v>
      </c>
      <c r="AU224" s="196" t="s">
        <v>79</v>
      </c>
      <c r="AV224" s="12" t="s">
        <v>77</v>
      </c>
      <c r="AW224" s="12" t="s">
        <v>33</v>
      </c>
      <c r="AX224" s="12" t="s">
        <v>69</v>
      </c>
      <c r="AY224" s="196" t="s">
        <v>120</v>
      </c>
    </row>
    <row r="225" spans="2:65" s="1" customFormat="1" ht="16.5" customHeight="1">
      <c r="B225" s="173"/>
      <c r="C225" s="210" t="s">
        <v>613</v>
      </c>
      <c r="D225" s="210" t="s">
        <v>212</v>
      </c>
      <c r="E225" s="211" t="s">
        <v>614</v>
      </c>
      <c r="F225" s="212" t="s">
        <v>615</v>
      </c>
      <c r="G225" s="213" t="s">
        <v>253</v>
      </c>
      <c r="H225" s="214">
        <v>2</v>
      </c>
      <c r="I225" s="215"/>
      <c r="J225" s="216">
        <f>ROUND(I225*H225,2)</f>
        <v>0</v>
      </c>
      <c r="K225" s="212" t="s">
        <v>5</v>
      </c>
      <c r="L225" s="217"/>
      <c r="M225" s="218" t="s">
        <v>5</v>
      </c>
      <c r="N225" s="219" t="s">
        <v>40</v>
      </c>
      <c r="O225" s="42"/>
      <c r="P225" s="183">
        <f>O225*H225</f>
        <v>0</v>
      </c>
      <c r="Q225" s="183">
        <v>2.1000000000000001E-2</v>
      </c>
      <c r="R225" s="183">
        <f>Q225*H225</f>
        <v>4.2000000000000003E-2</v>
      </c>
      <c r="S225" s="183">
        <v>0</v>
      </c>
      <c r="T225" s="184">
        <f>S225*H225</f>
        <v>0</v>
      </c>
      <c r="AR225" s="24" t="s">
        <v>170</v>
      </c>
      <c r="AT225" s="24" t="s">
        <v>212</v>
      </c>
      <c r="AU225" s="24" t="s">
        <v>79</v>
      </c>
      <c r="AY225" s="24" t="s">
        <v>120</v>
      </c>
      <c r="BE225" s="185">
        <f>IF(N225="základní",J225,0)</f>
        <v>0</v>
      </c>
      <c r="BF225" s="185">
        <f>IF(N225="snížená",J225,0)</f>
        <v>0</v>
      </c>
      <c r="BG225" s="185">
        <f>IF(N225="zákl. přenesená",J225,0)</f>
        <v>0</v>
      </c>
      <c r="BH225" s="185">
        <f>IF(N225="sníž. přenesená",J225,0)</f>
        <v>0</v>
      </c>
      <c r="BI225" s="185">
        <f>IF(N225="nulová",J225,0)</f>
        <v>0</v>
      </c>
      <c r="BJ225" s="24" t="s">
        <v>77</v>
      </c>
      <c r="BK225" s="185">
        <f>ROUND(I225*H225,2)</f>
        <v>0</v>
      </c>
      <c r="BL225" s="24" t="s">
        <v>127</v>
      </c>
      <c r="BM225" s="24" t="s">
        <v>616</v>
      </c>
    </row>
    <row r="226" spans="2:65" s="1" customFormat="1" ht="16.5" customHeight="1">
      <c r="B226" s="173"/>
      <c r="C226" s="210" t="s">
        <v>617</v>
      </c>
      <c r="D226" s="210" t="s">
        <v>212</v>
      </c>
      <c r="E226" s="211" t="s">
        <v>618</v>
      </c>
      <c r="F226" s="212" t="s">
        <v>619</v>
      </c>
      <c r="G226" s="213" t="s">
        <v>253</v>
      </c>
      <c r="H226" s="214">
        <v>4</v>
      </c>
      <c r="I226" s="215"/>
      <c r="J226" s="216">
        <f>ROUND(I226*H226,2)</f>
        <v>0</v>
      </c>
      <c r="K226" s="212" t="s">
        <v>126</v>
      </c>
      <c r="L226" s="217"/>
      <c r="M226" s="218" t="s">
        <v>5</v>
      </c>
      <c r="N226" s="219" t="s">
        <v>40</v>
      </c>
      <c r="O226" s="42"/>
      <c r="P226" s="183">
        <f>O226*H226</f>
        <v>0</v>
      </c>
      <c r="Q226" s="183">
        <v>2.4500000000000001E-2</v>
      </c>
      <c r="R226" s="183">
        <f>Q226*H226</f>
        <v>9.8000000000000004E-2</v>
      </c>
      <c r="S226" s="183">
        <v>0</v>
      </c>
      <c r="T226" s="184">
        <f>S226*H226</f>
        <v>0</v>
      </c>
      <c r="AR226" s="24" t="s">
        <v>170</v>
      </c>
      <c r="AT226" s="24" t="s">
        <v>212</v>
      </c>
      <c r="AU226" s="24" t="s">
        <v>79</v>
      </c>
      <c r="AY226" s="24" t="s">
        <v>120</v>
      </c>
      <c r="BE226" s="185">
        <f>IF(N226="základní",J226,0)</f>
        <v>0</v>
      </c>
      <c r="BF226" s="185">
        <f>IF(N226="snížená",J226,0)</f>
        <v>0</v>
      </c>
      <c r="BG226" s="185">
        <f>IF(N226="zákl. přenesená",J226,0)</f>
        <v>0</v>
      </c>
      <c r="BH226" s="185">
        <f>IF(N226="sníž. přenesená",J226,0)</f>
        <v>0</v>
      </c>
      <c r="BI226" s="185">
        <f>IF(N226="nulová",J226,0)</f>
        <v>0</v>
      </c>
      <c r="BJ226" s="24" t="s">
        <v>77</v>
      </c>
      <c r="BK226" s="185">
        <f>ROUND(I226*H226,2)</f>
        <v>0</v>
      </c>
      <c r="BL226" s="24" t="s">
        <v>127</v>
      </c>
      <c r="BM226" s="24" t="s">
        <v>620</v>
      </c>
    </row>
    <row r="227" spans="2:65" s="1" customFormat="1" ht="16.5" customHeight="1">
      <c r="B227" s="173"/>
      <c r="C227" s="210" t="s">
        <v>403</v>
      </c>
      <c r="D227" s="210" t="s">
        <v>212</v>
      </c>
      <c r="E227" s="211" t="s">
        <v>621</v>
      </c>
      <c r="F227" s="212" t="s">
        <v>622</v>
      </c>
      <c r="G227" s="213" t="s">
        <v>253</v>
      </c>
      <c r="H227" s="214">
        <v>6</v>
      </c>
      <c r="I227" s="215"/>
      <c r="J227" s="216">
        <f>ROUND(I227*H227,2)</f>
        <v>0</v>
      </c>
      <c r="K227" s="212" t="s">
        <v>5</v>
      </c>
      <c r="L227" s="217"/>
      <c r="M227" s="218" t="s">
        <v>5</v>
      </c>
      <c r="N227" s="219" t="s">
        <v>40</v>
      </c>
      <c r="O227" s="42"/>
      <c r="P227" s="183">
        <f>O227*H227</f>
        <v>0</v>
      </c>
      <c r="Q227" s="183">
        <v>4.0000000000000001E-3</v>
      </c>
      <c r="R227" s="183">
        <f>Q227*H227</f>
        <v>2.4E-2</v>
      </c>
      <c r="S227" s="183">
        <v>0</v>
      </c>
      <c r="T227" s="184">
        <f>S227*H227</f>
        <v>0</v>
      </c>
      <c r="AR227" s="24" t="s">
        <v>170</v>
      </c>
      <c r="AT227" s="24" t="s">
        <v>212</v>
      </c>
      <c r="AU227" s="24" t="s">
        <v>79</v>
      </c>
      <c r="AY227" s="24" t="s">
        <v>120</v>
      </c>
      <c r="BE227" s="185">
        <f>IF(N227="základní",J227,0)</f>
        <v>0</v>
      </c>
      <c r="BF227" s="185">
        <f>IF(N227="snížená",J227,0)</f>
        <v>0</v>
      </c>
      <c r="BG227" s="185">
        <f>IF(N227="zákl. přenesená",J227,0)</f>
        <v>0</v>
      </c>
      <c r="BH227" s="185">
        <f>IF(N227="sníž. přenesená",J227,0)</f>
        <v>0</v>
      </c>
      <c r="BI227" s="185">
        <f>IF(N227="nulová",J227,0)</f>
        <v>0</v>
      </c>
      <c r="BJ227" s="24" t="s">
        <v>77</v>
      </c>
      <c r="BK227" s="185">
        <f>ROUND(I227*H227,2)</f>
        <v>0</v>
      </c>
      <c r="BL227" s="24" t="s">
        <v>127</v>
      </c>
      <c r="BM227" s="24" t="s">
        <v>623</v>
      </c>
    </row>
    <row r="228" spans="2:65" s="1" customFormat="1" ht="38.25" customHeight="1">
      <c r="B228" s="173"/>
      <c r="C228" s="174" t="s">
        <v>407</v>
      </c>
      <c r="D228" s="174" t="s">
        <v>122</v>
      </c>
      <c r="E228" s="175" t="s">
        <v>624</v>
      </c>
      <c r="F228" s="176" t="s">
        <v>625</v>
      </c>
      <c r="G228" s="177" t="s">
        <v>253</v>
      </c>
      <c r="H228" s="178">
        <v>10</v>
      </c>
      <c r="I228" s="179"/>
      <c r="J228" s="180">
        <f>ROUND(I228*H228,2)</f>
        <v>0</v>
      </c>
      <c r="K228" s="176" t="s">
        <v>126</v>
      </c>
      <c r="L228" s="41"/>
      <c r="M228" s="181" t="s">
        <v>5</v>
      </c>
      <c r="N228" s="182" t="s">
        <v>40</v>
      </c>
      <c r="O228" s="42"/>
      <c r="P228" s="183">
        <f>O228*H228</f>
        <v>0</v>
      </c>
      <c r="Q228" s="183">
        <v>0</v>
      </c>
      <c r="R228" s="183">
        <f>Q228*H228</f>
        <v>0</v>
      </c>
      <c r="S228" s="183">
        <v>0</v>
      </c>
      <c r="T228" s="184">
        <f>S228*H228</f>
        <v>0</v>
      </c>
      <c r="AR228" s="24" t="s">
        <v>127</v>
      </c>
      <c r="AT228" s="24" t="s">
        <v>122</v>
      </c>
      <c r="AU228" s="24" t="s">
        <v>79</v>
      </c>
      <c r="AY228" s="24" t="s">
        <v>120</v>
      </c>
      <c r="BE228" s="185">
        <f>IF(N228="základní",J228,0)</f>
        <v>0</v>
      </c>
      <c r="BF228" s="185">
        <f>IF(N228="snížená",J228,0)</f>
        <v>0</v>
      </c>
      <c r="BG228" s="185">
        <f>IF(N228="zákl. přenesená",J228,0)</f>
        <v>0</v>
      </c>
      <c r="BH228" s="185">
        <f>IF(N228="sníž. přenesená",J228,0)</f>
        <v>0</v>
      </c>
      <c r="BI228" s="185">
        <f>IF(N228="nulová",J228,0)</f>
        <v>0</v>
      </c>
      <c r="BJ228" s="24" t="s">
        <v>77</v>
      </c>
      <c r="BK228" s="185">
        <f>ROUND(I228*H228,2)</f>
        <v>0</v>
      </c>
      <c r="BL228" s="24" t="s">
        <v>127</v>
      </c>
      <c r="BM228" s="24" t="s">
        <v>626</v>
      </c>
    </row>
    <row r="229" spans="2:65" s="11" customFormat="1">
      <c r="B229" s="186"/>
      <c r="D229" s="187" t="s">
        <v>129</v>
      </c>
      <c r="E229" s="188" t="s">
        <v>5</v>
      </c>
      <c r="F229" s="189" t="s">
        <v>179</v>
      </c>
      <c r="H229" s="190">
        <v>10</v>
      </c>
      <c r="I229" s="191"/>
      <c r="L229" s="186"/>
      <c r="M229" s="192"/>
      <c r="N229" s="193"/>
      <c r="O229" s="193"/>
      <c r="P229" s="193"/>
      <c r="Q229" s="193"/>
      <c r="R229" s="193"/>
      <c r="S229" s="193"/>
      <c r="T229" s="194"/>
      <c r="AT229" s="188" t="s">
        <v>129</v>
      </c>
      <c r="AU229" s="188" t="s">
        <v>79</v>
      </c>
      <c r="AV229" s="11" t="s">
        <v>79</v>
      </c>
      <c r="AW229" s="11" t="s">
        <v>33</v>
      </c>
      <c r="AX229" s="11" t="s">
        <v>77</v>
      </c>
      <c r="AY229" s="188" t="s">
        <v>120</v>
      </c>
    </row>
    <row r="230" spans="2:65" s="12" customFormat="1">
      <c r="B230" s="195"/>
      <c r="D230" s="187" t="s">
        <v>129</v>
      </c>
      <c r="E230" s="196" t="s">
        <v>5</v>
      </c>
      <c r="F230" s="197" t="s">
        <v>458</v>
      </c>
      <c r="H230" s="196" t="s">
        <v>5</v>
      </c>
      <c r="I230" s="198"/>
      <c r="L230" s="195"/>
      <c r="M230" s="199"/>
      <c r="N230" s="200"/>
      <c r="O230" s="200"/>
      <c r="P230" s="200"/>
      <c r="Q230" s="200"/>
      <c r="R230" s="200"/>
      <c r="S230" s="200"/>
      <c r="T230" s="201"/>
      <c r="AT230" s="196" t="s">
        <v>129</v>
      </c>
      <c r="AU230" s="196" t="s">
        <v>79</v>
      </c>
      <c r="AV230" s="12" t="s">
        <v>77</v>
      </c>
      <c r="AW230" s="12" t="s">
        <v>33</v>
      </c>
      <c r="AX230" s="12" t="s">
        <v>69</v>
      </c>
      <c r="AY230" s="196" t="s">
        <v>120</v>
      </c>
    </row>
    <row r="231" spans="2:65" s="1" customFormat="1" ht="25.5" customHeight="1">
      <c r="B231" s="173"/>
      <c r="C231" s="210" t="s">
        <v>411</v>
      </c>
      <c r="D231" s="210" t="s">
        <v>212</v>
      </c>
      <c r="E231" s="211" t="s">
        <v>627</v>
      </c>
      <c r="F231" s="212" t="s">
        <v>628</v>
      </c>
      <c r="G231" s="213" t="s">
        <v>253</v>
      </c>
      <c r="H231" s="214">
        <v>10</v>
      </c>
      <c r="I231" s="215"/>
      <c r="J231" s="216">
        <f>ROUND(I231*H231,2)</f>
        <v>0</v>
      </c>
      <c r="K231" s="212" t="s">
        <v>126</v>
      </c>
      <c r="L231" s="217"/>
      <c r="M231" s="218" t="s">
        <v>5</v>
      </c>
      <c r="N231" s="219" t="s">
        <v>40</v>
      </c>
      <c r="O231" s="42"/>
      <c r="P231" s="183">
        <f>O231*H231</f>
        <v>0</v>
      </c>
      <c r="Q231" s="183">
        <v>3.5999999999999999E-3</v>
      </c>
      <c r="R231" s="183">
        <f>Q231*H231</f>
        <v>3.5999999999999997E-2</v>
      </c>
      <c r="S231" s="183">
        <v>0</v>
      </c>
      <c r="T231" s="184">
        <f>S231*H231</f>
        <v>0</v>
      </c>
      <c r="AR231" s="24" t="s">
        <v>170</v>
      </c>
      <c r="AT231" s="24" t="s">
        <v>212</v>
      </c>
      <c r="AU231" s="24" t="s">
        <v>79</v>
      </c>
      <c r="AY231" s="24" t="s">
        <v>120</v>
      </c>
      <c r="BE231" s="185">
        <f>IF(N231="základní",J231,0)</f>
        <v>0</v>
      </c>
      <c r="BF231" s="185">
        <f>IF(N231="snížená",J231,0)</f>
        <v>0</v>
      </c>
      <c r="BG231" s="185">
        <f>IF(N231="zákl. přenesená",J231,0)</f>
        <v>0</v>
      </c>
      <c r="BH231" s="185">
        <f>IF(N231="sníž. přenesená",J231,0)</f>
        <v>0</v>
      </c>
      <c r="BI231" s="185">
        <f>IF(N231="nulová",J231,0)</f>
        <v>0</v>
      </c>
      <c r="BJ231" s="24" t="s">
        <v>77</v>
      </c>
      <c r="BK231" s="185">
        <f>ROUND(I231*H231,2)</f>
        <v>0</v>
      </c>
      <c r="BL231" s="24" t="s">
        <v>127</v>
      </c>
      <c r="BM231" s="24" t="s">
        <v>629</v>
      </c>
    </row>
    <row r="232" spans="2:65" s="1" customFormat="1" ht="16.5" customHeight="1">
      <c r="B232" s="173"/>
      <c r="C232" s="174" t="s">
        <v>427</v>
      </c>
      <c r="D232" s="174" t="s">
        <v>122</v>
      </c>
      <c r="E232" s="175" t="s">
        <v>630</v>
      </c>
      <c r="F232" s="176" t="s">
        <v>631</v>
      </c>
      <c r="G232" s="177" t="s">
        <v>239</v>
      </c>
      <c r="H232" s="178">
        <v>62</v>
      </c>
      <c r="I232" s="179"/>
      <c r="J232" s="180">
        <f>ROUND(I232*H232,2)</f>
        <v>0</v>
      </c>
      <c r="K232" s="176" t="s">
        <v>5</v>
      </c>
      <c r="L232" s="41"/>
      <c r="M232" s="181" t="s">
        <v>5</v>
      </c>
      <c r="N232" s="182" t="s">
        <v>40</v>
      </c>
      <c r="O232" s="42"/>
      <c r="P232" s="183">
        <f>O232*H232</f>
        <v>0</v>
      </c>
      <c r="Q232" s="183">
        <v>0</v>
      </c>
      <c r="R232" s="183">
        <f>Q232*H232</f>
        <v>0</v>
      </c>
      <c r="S232" s="183">
        <v>0</v>
      </c>
      <c r="T232" s="184">
        <f>S232*H232</f>
        <v>0</v>
      </c>
      <c r="AR232" s="24" t="s">
        <v>127</v>
      </c>
      <c r="AT232" s="24" t="s">
        <v>122</v>
      </c>
      <c r="AU232" s="24" t="s">
        <v>79</v>
      </c>
      <c r="AY232" s="24" t="s">
        <v>120</v>
      </c>
      <c r="BE232" s="185">
        <f>IF(N232="základní",J232,0)</f>
        <v>0</v>
      </c>
      <c r="BF232" s="185">
        <f>IF(N232="snížená",J232,0)</f>
        <v>0</v>
      </c>
      <c r="BG232" s="185">
        <f>IF(N232="zákl. přenesená",J232,0)</f>
        <v>0</v>
      </c>
      <c r="BH232" s="185">
        <f>IF(N232="sníž. přenesená",J232,0)</f>
        <v>0</v>
      </c>
      <c r="BI232" s="185">
        <f>IF(N232="nulová",J232,0)</f>
        <v>0</v>
      </c>
      <c r="BJ232" s="24" t="s">
        <v>77</v>
      </c>
      <c r="BK232" s="185">
        <f>ROUND(I232*H232,2)</f>
        <v>0</v>
      </c>
      <c r="BL232" s="24" t="s">
        <v>127</v>
      </c>
      <c r="BM232" s="24" t="s">
        <v>632</v>
      </c>
    </row>
    <row r="233" spans="2:65" s="11" customFormat="1">
      <c r="B233" s="186"/>
      <c r="D233" s="187" t="s">
        <v>129</v>
      </c>
      <c r="E233" s="188" t="s">
        <v>5</v>
      </c>
      <c r="F233" s="189" t="s">
        <v>419</v>
      </c>
      <c r="H233" s="190">
        <v>62</v>
      </c>
      <c r="I233" s="191"/>
      <c r="L233" s="186"/>
      <c r="M233" s="192"/>
      <c r="N233" s="193"/>
      <c r="O233" s="193"/>
      <c r="P233" s="193"/>
      <c r="Q233" s="193"/>
      <c r="R233" s="193"/>
      <c r="S233" s="193"/>
      <c r="T233" s="194"/>
      <c r="AT233" s="188" t="s">
        <v>129</v>
      </c>
      <c r="AU233" s="188" t="s">
        <v>79</v>
      </c>
      <c r="AV233" s="11" t="s">
        <v>79</v>
      </c>
      <c r="AW233" s="11" t="s">
        <v>33</v>
      </c>
      <c r="AX233" s="11" t="s">
        <v>77</v>
      </c>
      <c r="AY233" s="188" t="s">
        <v>120</v>
      </c>
    </row>
    <row r="234" spans="2:65" s="12" customFormat="1">
      <c r="B234" s="195"/>
      <c r="D234" s="187" t="s">
        <v>129</v>
      </c>
      <c r="E234" s="196" t="s">
        <v>5</v>
      </c>
      <c r="F234" s="197" t="s">
        <v>458</v>
      </c>
      <c r="H234" s="196" t="s">
        <v>5</v>
      </c>
      <c r="I234" s="198"/>
      <c r="L234" s="195"/>
      <c r="M234" s="199"/>
      <c r="N234" s="200"/>
      <c r="O234" s="200"/>
      <c r="P234" s="200"/>
      <c r="Q234" s="200"/>
      <c r="R234" s="200"/>
      <c r="S234" s="200"/>
      <c r="T234" s="201"/>
      <c r="AT234" s="196" t="s">
        <v>129</v>
      </c>
      <c r="AU234" s="196" t="s">
        <v>79</v>
      </c>
      <c r="AV234" s="12" t="s">
        <v>77</v>
      </c>
      <c r="AW234" s="12" t="s">
        <v>33</v>
      </c>
      <c r="AX234" s="12" t="s">
        <v>69</v>
      </c>
      <c r="AY234" s="196" t="s">
        <v>120</v>
      </c>
    </row>
    <row r="235" spans="2:65" s="1" customFormat="1" ht="16.5" customHeight="1">
      <c r="B235" s="173"/>
      <c r="C235" s="174" t="s">
        <v>432</v>
      </c>
      <c r="D235" s="174" t="s">
        <v>122</v>
      </c>
      <c r="E235" s="175" t="s">
        <v>633</v>
      </c>
      <c r="F235" s="176" t="s">
        <v>634</v>
      </c>
      <c r="G235" s="177" t="s">
        <v>239</v>
      </c>
      <c r="H235" s="178">
        <v>62</v>
      </c>
      <c r="I235" s="179"/>
      <c r="J235" s="180">
        <f>ROUND(I235*H235,2)</f>
        <v>0</v>
      </c>
      <c r="K235" s="176" t="s">
        <v>126</v>
      </c>
      <c r="L235" s="41"/>
      <c r="M235" s="181" t="s">
        <v>5</v>
      </c>
      <c r="N235" s="182" t="s">
        <v>40</v>
      </c>
      <c r="O235" s="42"/>
      <c r="P235" s="183">
        <f>O235*H235</f>
        <v>0</v>
      </c>
      <c r="Q235" s="183">
        <v>0</v>
      </c>
      <c r="R235" s="183">
        <f>Q235*H235</f>
        <v>0</v>
      </c>
      <c r="S235" s="183">
        <v>0</v>
      </c>
      <c r="T235" s="184">
        <f>S235*H235</f>
        <v>0</v>
      </c>
      <c r="AR235" s="24" t="s">
        <v>127</v>
      </c>
      <c r="AT235" s="24" t="s">
        <v>122</v>
      </c>
      <c r="AU235" s="24" t="s">
        <v>79</v>
      </c>
      <c r="AY235" s="24" t="s">
        <v>120</v>
      </c>
      <c r="BE235" s="185">
        <f>IF(N235="základní",J235,0)</f>
        <v>0</v>
      </c>
      <c r="BF235" s="185">
        <f>IF(N235="snížená",J235,0)</f>
        <v>0</v>
      </c>
      <c r="BG235" s="185">
        <f>IF(N235="zákl. přenesená",J235,0)</f>
        <v>0</v>
      </c>
      <c r="BH235" s="185">
        <f>IF(N235="sníž. přenesená",J235,0)</f>
        <v>0</v>
      </c>
      <c r="BI235" s="185">
        <f>IF(N235="nulová",J235,0)</f>
        <v>0</v>
      </c>
      <c r="BJ235" s="24" t="s">
        <v>77</v>
      </c>
      <c r="BK235" s="185">
        <f>ROUND(I235*H235,2)</f>
        <v>0</v>
      </c>
      <c r="BL235" s="24" t="s">
        <v>127</v>
      </c>
      <c r="BM235" s="24" t="s">
        <v>635</v>
      </c>
    </row>
    <row r="236" spans="2:65" s="11" customFormat="1">
      <c r="B236" s="186"/>
      <c r="D236" s="187" t="s">
        <v>129</v>
      </c>
      <c r="E236" s="188" t="s">
        <v>5</v>
      </c>
      <c r="F236" s="189" t="s">
        <v>419</v>
      </c>
      <c r="H236" s="190">
        <v>62</v>
      </c>
      <c r="I236" s="191"/>
      <c r="L236" s="186"/>
      <c r="M236" s="192"/>
      <c r="N236" s="193"/>
      <c r="O236" s="193"/>
      <c r="P236" s="193"/>
      <c r="Q236" s="193"/>
      <c r="R236" s="193"/>
      <c r="S236" s="193"/>
      <c r="T236" s="194"/>
      <c r="AT236" s="188" t="s">
        <v>129</v>
      </c>
      <c r="AU236" s="188" t="s">
        <v>79</v>
      </c>
      <c r="AV236" s="11" t="s">
        <v>79</v>
      </c>
      <c r="AW236" s="11" t="s">
        <v>33</v>
      </c>
      <c r="AX236" s="11" t="s">
        <v>77</v>
      </c>
      <c r="AY236" s="188" t="s">
        <v>120</v>
      </c>
    </row>
    <row r="237" spans="2:65" s="12" customFormat="1">
      <c r="B237" s="195"/>
      <c r="D237" s="187" t="s">
        <v>129</v>
      </c>
      <c r="E237" s="196" t="s">
        <v>5</v>
      </c>
      <c r="F237" s="197" t="s">
        <v>458</v>
      </c>
      <c r="H237" s="196" t="s">
        <v>5</v>
      </c>
      <c r="I237" s="198"/>
      <c r="L237" s="195"/>
      <c r="M237" s="199"/>
      <c r="N237" s="200"/>
      <c r="O237" s="200"/>
      <c r="P237" s="200"/>
      <c r="Q237" s="200"/>
      <c r="R237" s="200"/>
      <c r="S237" s="200"/>
      <c r="T237" s="201"/>
      <c r="AT237" s="196" t="s">
        <v>129</v>
      </c>
      <c r="AU237" s="196" t="s">
        <v>79</v>
      </c>
      <c r="AV237" s="12" t="s">
        <v>77</v>
      </c>
      <c r="AW237" s="12" t="s">
        <v>33</v>
      </c>
      <c r="AX237" s="12" t="s">
        <v>69</v>
      </c>
      <c r="AY237" s="196" t="s">
        <v>120</v>
      </c>
    </row>
    <row r="238" spans="2:65" s="1" customFormat="1" ht="16.5" customHeight="1">
      <c r="B238" s="173"/>
      <c r="C238" s="174" t="s">
        <v>435</v>
      </c>
      <c r="D238" s="174" t="s">
        <v>122</v>
      </c>
      <c r="E238" s="175" t="s">
        <v>636</v>
      </c>
      <c r="F238" s="176" t="s">
        <v>637</v>
      </c>
      <c r="G238" s="177" t="s">
        <v>239</v>
      </c>
      <c r="H238" s="178">
        <v>221</v>
      </c>
      <c r="I238" s="179"/>
      <c r="J238" s="180">
        <f>ROUND(I238*H238,2)</f>
        <v>0</v>
      </c>
      <c r="K238" s="176" t="s">
        <v>126</v>
      </c>
      <c r="L238" s="41"/>
      <c r="M238" s="181" t="s">
        <v>5</v>
      </c>
      <c r="N238" s="182" t="s">
        <v>40</v>
      </c>
      <c r="O238" s="42"/>
      <c r="P238" s="183">
        <f>O238*H238</f>
        <v>0</v>
      </c>
      <c r="Q238" s="183">
        <v>0</v>
      </c>
      <c r="R238" s="183">
        <f>Q238*H238</f>
        <v>0</v>
      </c>
      <c r="S238" s="183">
        <v>0</v>
      </c>
      <c r="T238" s="184">
        <f>S238*H238</f>
        <v>0</v>
      </c>
      <c r="AR238" s="24" t="s">
        <v>127</v>
      </c>
      <c r="AT238" s="24" t="s">
        <v>122</v>
      </c>
      <c r="AU238" s="24" t="s">
        <v>79</v>
      </c>
      <c r="AY238" s="24" t="s">
        <v>120</v>
      </c>
      <c r="BE238" s="185">
        <f>IF(N238="základní",J238,0)</f>
        <v>0</v>
      </c>
      <c r="BF238" s="185">
        <f>IF(N238="snížená",J238,0)</f>
        <v>0</v>
      </c>
      <c r="BG238" s="185">
        <f>IF(N238="zákl. přenesená",J238,0)</f>
        <v>0</v>
      </c>
      <c r="BH238" s="185">
        <f>IF(N238="sníž. přenesená",J238,0)</f>
        <v>0</v>
      </c>
      <c r="BI238" s="185">
        <f>IF(N238="nulová",J238,0)</f>
        <v>0</v>
      </c>
      <c r="BJ238" s="24" t="s">
        <v>77</v>
      </c>
      <c r="BK238" s="185">
        <f>ROUND(I238*H238,2)</f>
        <v>0</v>
      </c>
      <c r="BL238" s="24" t="s">
        <v>127</v>
      </c>
      <c r="BM238" s="24" t="s">
        <v>638</v>
      </c>
    </row>
    <row r="239" spans="2:65" s="11" customFormat="1">
      <c r="B239" s="186"/>
      <c r="D239" s="187" t="s">
        <v>129</v>
      </c>
      <c r="E239" s="188" t="s">
        <v>5</v>
      </c>
      <c r="F239" s="189" t="s">
        <v>639</v>
      </c>
      <c r="H239" s="190">
        <v>221</v>
      </c>
      <c r="I239" s="191"/>
      <c r="L239" s="186"/>
      <c r="M239" s="192"/>
      <c r="N239" s="193"/>
      <c r="O239" s="193"/>
      <c r="P239" s="193"/>
      <c r="Q239" s="193"/>
      <c r="R239" s="193"/>
      <c r="S239" s="193"/>
      <c r="T239" s="194"/>
      <c r="AT239" s="188" t="s">
        <v>129</v>
      </c>
      <c r="AU239" s="188" t="s">
        <v>79</v>
      </c>
      <c r="AV239" s="11" t="s">
        <v>79</v>
      </c>
      <c r="AW239" s="11" t="s">
        <v>33</v>
      </c>
      <c r="AX239" s="11" t="s">
        <v>77</v>
      </c>
      <c r="AY239" s="188" t="s">
        <v>120</v>
      </c>
    </row>
    <row r="240" spans="2:65" s="12" customFormat="1">
      <c r="B240" s="195"/>
      <c r="D240" s="187" t="s">
        <v>129</v>
      </c>
      <c r="E240" s="196" t="s">
        <v>5</v>
      </c>
      <c r="F240" s="197" t="s">
        <v>458</v>
      </c>
      <c r="H240" s="196" t="s">
        <v>5</v>
      </c>
      <c r="I240" s="198"/>
      <c r="L240" s="195"/>
      <c r="M240" s="199"/>
      <c r="N240" s="200"/>
      <c r="O240" s="200"/>
      <c r="P240" s="200"/>
      <c r="Q240" s="200"/>
      <c r="R240" s="200"/>
      <c r="S240" s="200"/>
      <c r="T240" s="201"/>
      <c r="AT240" s="196" t="s">
        <v>129</v>
      </c>
      <c r="AU240" s="196" t="s">
        <v>79</v>
      </c>
      <c r="AV240" s="12" t="s">
        <v>77</v>
      </c>
      <c r="AW240" s="12" t="s">
        <v>33</v>
      </c>
      <c r="AX240" s="12" t="s">
        <v>69</v>
      </c>
      <c r="AY240" s="196" t="s">
        <v>120</v>
      </c>
    </row>
    <row r="241" spans="2:65" s="1" customFormat="1" ht="16.5" customHeight="1">
      <c r="B241" s="173"/>
      <c r="C241" s="174" t="s">
        <v>438</v>
      </c>
      <c r="D241" s="174" t="s">
        <v>122</v>
      </c>
      <c r="E241" s="175" t="s">
        <v>640</v>
      </c>
      <c r="F241" s="176" t="s">
        <v>641</v>
      </c>
      <c r="G241" s="177" t="s">
        <v>239</v>
      </c>
      <c r="H241" s="178">
        <v>221</v>
      </c>
      <c r="I241" s="179"/>
      <c r="J241" s="180">
        <f>ROUND(I241*H241,2)</f>
        <v>0</v>
      </c>
      <c r="K241" s="176" t="s">
        <v>5</v>
      </c>
      <c r="L241" s="41"/>
      <c r="M241" s="181" t="s">
        <v>5</v>
      </c>
      <c r="N241" s="182" t="s">
        <v>40</v>
      </c>
      <c r="O241" s="42"/>
      <c r="P241" s="183">
        <f>O241*H241</f>
        <v>0</v>
      </c>
      <c r="Q241" s="183">
        <v>0</v>
      </c>
      <c r="R241" s="183">
        <f>Q241*H241</f>
        <v>0</v>
      </c>
      <c r="S241" s="183">
        <v>0</v>
      </c>
      <c r="T241" s="184">
        <f>S241*H241</f>
        <v>0</v>
      </c>
      <c r="AR241" s="24" t="s">
        <v>127</v>
      </c>
      <c r="AT241" s="24" t="s">
        <v>122</v>
      </c>
      <c r="AU241" s="24" t="s">
        <v>79</v>
      </c>
      <c r="AY241" s="24" t="s">
        <v>120</v>
      </c>
      <c r="BE241" s="185">
        <f>IF(N241="základní",J241,0)</f>
        <v>0</v>
      </c>
      <c r="BF241" s="185">
        <f>IF(N241="snížená",J241,0)</f>
        <v>0</v>
      </c>
      <c r="BG241" s="185">
        <f>IF(N241="zákl. přenesená",J241,0)</f>
        <v>0</v>
      </c>
      <c r="BH241" s="185">
        <f>IF(N241="sníž. přenesená",J241,0)</f>
        <v>0</v>
      </c>
      <c r="BI241" s="185">
        <f>IF(N241="nulová",J241,0)</f>
        <v>0</v>
      </c>
      <c r="BJ241" s="24" t="s">
        <v>77</v>
      </c>
      <c r="BK241" s="185">
        <f>ROUND(I241*H241,2)</f>
        <v>0</v>
      </c>
      <c r="BL241" s="24" t="s">
        <v>127</v>
      </c>
      <c r="BM241" s="24" t="s">
        <v>642</v>
      </c>
    </row>
    <row r="242" spans="2:65" s="11" customFormat="1">
      <c r="B242" s="186"/>
      <c r="D242" s="187" t="s">
        <v>129</v>
      </c>
      <c r="E242" s="188" t="s">
        <v>5</v>
      </c>
      <c r="F242" s="189" t="s">
        <v>639</v>
      </c>
      <c r="H242" s="190">
        <v>221</v>
      </c>
      <c r="I242" s="191"/>
      <c r="L242" s="186"/>
      <c r="M242" s="192"/>
      <c r="N242" s="193"/>
      <c r="O242" s="193"/>
      <c r="P242" s="193"/>
      <c r="Q242" s="193"/>
      <c r="R242" s="193"/>
      <c r="S242" s="193"/>
      <c r="T242" s="194"/>
      <c r="AT242" s="188" t="s">
        <v>129</v>
      </c>
      <c r="AU242" s="188" t="s">
        <v>79</v>
      </c>
      <c r="AV242" s="11" t="s">
        <v>79</v>
      </c>
      <c r="AW242" s="11" t="s">
        <v>33</v>
      </c>
      <c r="AX242" s="11" t="s">
        <v>77</v>
      </c>
      <c r="AY242" s="188" t="s">
        <v>120</v>
      </c>
    </row>
    <row r="243" spans="2:65" s="12" customFormat="1">
      <c r="B243" s="195"/>
      <c r="D243" s="187" t="s">
        <v>129</v>
      </c>
      <c r="E243" s="196" t="s">
        <v>5</v>
      </c>
      <c r="F243" s="197" t="s">
        <v>458</v>
      </c>
      <c r="H243" s="196" t="s">
        <v>5</v>
      </c>
      <c r="I243" s="198"/>
      <c r="L243" s="195"/>
      <c r="M243" s="199"/>
      <c r="N243" s="200"/>
      <c r="O243" s="200"/>
      <c r="P243" s="200"/>
      <c r="Q243" s="200"/>
      <c r="R243" s="200"/>
      <c r="S243" s="200"/>
      <c r="T243" s="201"/>
      <c r="AT243" s="196" t="s">
        <v>129</v>
      </c>
      <c r="AU243" s="196" t="s">
        <v>79</v>
      </c>
      <c r="AV243" s="12" t="s">
        <v>77</v>
      </c>
      <c r="AW243" s="12" t="s">
        <v>33</v>
      </c>
      <c r="AX243" s="12" t="s">
        <v>69</v>
      </c>
      <c r="AY243" s="196" t="s">
        <v>120</v>
      </c>
    </row>
    <row r="244" spans="2:65" s="1" customFormat="1" ht="25.5" customHeight="1">
      <c r="B244" s="173"/>
      <c r="C244" s="174" t="s">
        <v>441</v>
      </c>
      <c r="D244" s="174" t="s">
        <v>122</v>
      </c>
      <c r="E244" s="175" t="s">
        <v>643</v>
      </c>
      <c r="F244" s="176" t="s">
        <v>644</v>
      </c>
      <c r="G244" s="177" t="s">
        <v>364</v>
      </c>
      <c r="H244" s="178">
        <v>1</v>
      </c>
      <c r="I244" s="179"/>
      <c r="J244" s="180">
        <f>ROUND(I244*H244,2)</f>
        <v>0</v>
      </c>
      <c r="K244" s="176" t="s">
        <v>5</v>
      </c>
      <c r="L244" s="41"/>
      <c r="M244" s="181" t="s">
        <v>5</v>
      </c>
      <c r="N244" s="182" t="s">
        <v>40</v>
      </c>
      <c r="O244" s="42"/>
      <c r="P244" s="183">
        <f>O244*H244</f>
        <v>0</v>
      </c>
      <c r="Q244" s="183">
        <v>0</v>
      </c>
      <c r="R244" s="183">
        <f>Q244*H244</f>
        <v>0</v>
      </c>
      <c r="S244" s="183">
        <v>0</v>
      </c>
      <c r="T244" s="184">
        <f>S244*H244</f>
        <v>0</v>
      </c>
      <c r="AR244" s="24" t="s">
        <v>127</v>
      </c>
      <c r="AT244" s="24" t="s">
        <v>122</v>
      </c>
      <c r="AU244" s="24" t="s">
        <v>79</v>
      </c>
      <c r="AY244" s="24" t="s">
        <v>120</v>
      </c>
      <c r="BE244" s="185">
        <f>IF(N244="základní",J244,0)</f>
        <v>0</v>
      </c>
      <c r="BF244" s="185">
        <f>IF(N244="snížená",J244,0)</f>
        <v>0</v>
      </c>
      <c r="BG244" s="185">
        <f>IF(N244="zákl. přenesená",J244,0)</f>
        <v>0</v>
      </c>
      <c r="BH244" s="185">
        <f>IF(N244="sníž. přenesená",J244,0)</f>
        <v>0</v>
      </c>
      <c r="BI244" s="185">
        <f>IF(N244="nulová",J244,0)</f>
        <v>0</v>
      </c>
      <c r="BJ244" s="24" t="s">
        <v>77</v>
      </c>
      <c r="BK244" s="185">
        <f>ROUND(I244*H244,2)</f>
        <v>0</v>
      </c>
      <c r="BL244" s="24" t="s">
        <v>127</v>
      </c>
      <c r="BM244" s="24" t="s">
        <v>645</v>
      </c>
    </row>
    <row r="245" spans="2:65" s="1" customFormat="1" ht="16.5" customHeight="1">
      <c r="B245" s="173"/>
      <c r="C245" s="174" t="s">
        <v>444</v>
      </c>
      <c r="D245" s="174" t="s">
        <v>122</v>
      </c>
      <c r="E245" s="175" t="s">
        <v>646</v>
      </c>
      <c r="F245" s="176" t="s">
        <v>647</v>
      </c>
      <c r="G245" s="177" t="s">
        <v>364</v>
      </c>
      <c r="H245" s="178">
        <v>1</v>
      </c>
      <c r="I245" s="179"/>
      <c r="J245" s="180">
        <f>ROUND(I245*H245,2)</f>
        <v>0</v>
      </c>
      <c r="K245" s="176" t="s">
        <v>5</v>
      </c>
      <c r="L245" s="41"/>
      <c r="M245" s="181" t="s">
        <v>5</v>
      </c>
      <c r="N245" s="182" t="s">
        <v>40</v>
      </c>
      <c r="O245" s="42"/>
      <c r="P245" s="183">
        <f>O245*H245</f>
        <v>0</v>
      </c>
      <c r="Q245" s="183">
        <v>0</v>
      </c>
      <c r="R245" s="183">
        <f>Q245*H245</f>
        <v>0</v>
      </c>
      <c r="S245" s="183">
        <v>0</v>
      </c>
      <c r="T245" s="184">
        <f>S245*H245</f>
        <v>0</v>
      </c>
      <c r="AR245" s="24" t="s">
        <v>127</v>
      </c>
      <c r="AT245" s="24" t="s">
        <v>122</v>
      </c>
      <c r="AU245" s="24" t="s">
        <v>79</v>
      </c>
      <c r="AY245" s="24" t="s">
        <v>120</v>
      </c>
      <c r="BE245" s="185">
        <f>IF(N245="základní",J245,0)</f>
        <v>0</v>
      </c>
      <c r="BF245" s="185">
        <f>IF(N245="snížená",J245,0)</f>
        <v>0</v>
      </c>
      <c r="BG245" s="185">
        <f>IF(N245="zákl. přenesená",J245,0)</f>
        <v>0</v>
      </c>
      <c r="BH245" s="185">
        <f>IF(N245="sníž. přenesená",J245,0)</f>
        <v>0</v>
      </c>
      <c r="BI245" s="185">
        <f>IF(N245="nulová",J245,0)</f>
        <v>0</v>
      </c>
      <c r="BJ245" s="24" t="s">
        <v>77</v>
      </c>
      <c r="BK245" s="185">
        <f>ROUND(I245*H245,2)</f>
        <v>0</v>
      </c>
      <c r="BL245" s="24" t="s">
        <v>127</v>
      </c>
      <c r="BM245" s="24" t="s">
        <v>648</v>
      </c>
    </row>
    <row r="246" spans="2:65" s="1" customFormat="1" ht="16.5" customHeight="1">
      <c r="B246" s="173"/>
      <c r="C246" s="174" t="s">
        <v>649</v>
      </c>
      <c r="D246" s="174" t="s">
        <v>122</v>
      </c>
      <c r="E246" s="175" t="s">
        <v>650</v>
      </c>
      <c r="F246" s="176" t="s">
        <v>651</v>
      </c>
      <c r="G246" s="177" t="s">
        <v>364</v>
      </c>
      <c r="H246" s="178">
        <v>1</v>
      </c>
      <c r="I246" s="179"/>
      <c r="J246" s="180">
        <f>ROUND(I246*H246,2)</f>
        <v>0</v>
      </c>
      <c r="K246" s="176" t="s">
        <v>5</v>
      </c>
      <c r="L246" s="41"/>
      <c r="M246" s="181" t="s">
        <v>5</v>
      </c>
      <c r="N246" s="182" t="s">
        <v>40</v>
      </c>
      <c r="O246" s="42"/>
      <c r="P246" s="183">
        <f>O246*H246</f>
        <v>0</v>
      </c>
      <c r="Q246" s="183">
        <v>0</v>
      </c>
      <c r="R246" s="183">
        <f>Q246*H246</f>
        <v>0</v>
      </c>
      <c r="S246" s="183">
        <v>0</v>
      </c>
      <c r="T246" s="184">
        <f>S246*H246</f>
        <v>0</v>
      </c>
      <c r="AR246" s="24" t="s">
        <v>127</v>
      </c>
      <c r="AT246" s="24" t="s">
        <v>122</v>
      </c>
      <c r="AU246" s="24" t="s">
        <v>79</v>
      </c>
      <c r="AY246" s="24" t="s">
        <v>120</v>
      </c>
      <c r="BE246" s="185">
        <f>IF(N246="základní",J246,0)</f>
        <v>0</v>
      </c>
      <c r="BF246" s="185">
        <f>IF(N246="snížená",J246,0)</f>
        <v>0</v>
      </c>
      <c r="BG246" s="185">
        <f>IF(N246="zákl. přenesená",J246,0)</f>
        <v>0</v>
      </c>
      <c r="BH246" s="185">
        <f>IF(N246="sníž. přenesená",J246,0)</f>
        <v>0</v>
      </c>
      <c r="BI246" s="185">
        <f>IF(N246="nulová",J246,0)</f>
        <v>0</v>
      </c>
      <c r="BJ246" s="24" t="s">
        <v>77</v>
      </c>
      <c r="BK246" s="185">
        <f>ROUND(I246*H246,2)</f>
        <v>0</v>
      </c>
      <c r="BL246" s="24" t="s">
        <v>127</v>
      </c>
      <c r="BM246" s="24" t="s">
        <v>652</v>
      </c>
    </row>
    <row r="247" spans="2:65" s="1" customFormat="1" ht="16.5" customHeight="1">
      <c r="B247" s="173"/>
      <c r="C247" s="174" t="s">
        <v>653</v>
      </c>
      <c r="D247" s="174" t="s">
        <v>122</v>
      </c>
      <c r="E247" s="175" t="s">
        <v>654</v>
      </c>
      <c r="F247" s="176" t="s">
        <v>655</v>
      </c>
      <c r="G247" s="177" t="s">
        <v>253</v>
      </c>
      <c r="H247" s="178">
        <v>17</v>
      </c>
      <c r="I247" s="179"/>
      <c r="J247" s="180">
        <f>ROUND(I247*H247,2)</f>
        <v>0</v>
      </c>
      <c r="K247" s="176" t="s">
        <v>126</v>
      </c>
      <c r="L247" s="41"/>
      <c r="M247" s="181" t="s">
        <v>5</v>
      </c>
      <c r="N247" s="182" t="s">
        <v>40</v>
      </c>
      <c r="O247" s="42"/>
      <c r="P247" s="183">
        <f>O247*H247</f>
        <v>0</v>
      </c>
      <c r="Q247" s="183">
        <v>0.12303</v>
      </c>
      <c r="R247" s="183">
        <f>Q247*H247</f>
        <v>2.09151</v>
      </c>
      <c r="S247" s="183">
        <v>0</v>
      </c>
      <c r="T247" s="184">
        <f>S247*H247</f>
        <v>0</v>
      </c>
      <c r="AR247" s="24" t="s">
        <v>127</v>
      </c>
      <c r="AT247" s="24" t="s">
        <v>122</v>
      </c>
      <c r="AU247" s="24" t="s">
        <v>79</v>
      </c>
      <c r="AY247" s="24" t="s">
        <v>120</v>
      </c>
      <c r="BE247" s="185">
        <f>IF(N247="základní",J247,0)</f>
        <v>0</v>
      </c>
      <c r="BF247" s="185">
        <f>IF(N247="snížená",J247,0)</f>
        <v>0</v>
      </c>
      <c r="BG247" s="185">
        <f>IF(N247="zákl. přenesená",J247,0)</f>
        <v>0</v>
      </c>
      <c r="BH247" s="185">
        <f>IF(N247="sníž. přenesená",J247,0)</f>
        <v>0</v>
      </c>
      <c r="BI247" s="185">
        <f>IF(N247="nulová",J247,0)</f>
        <v>0</v>
      </c>
      <c r="BJ247" s="24" t="s">
        <v>77</v>
      </c>
      <c r="BK247" s="185">
        <f>ROUND(I247*H247,2)</f>
        <v>0</v>
      </c>
      <c r="BL247" s="24" t="s">
        <v>127</v>
      </c>
      <c r="BM247" s="24" t="s">
        <v>656</v>
      </c>
    </row>
    <row r="248" spans="2:65" s="11" customFormat="1">
      <c r="B248" s="186"/>
      <c r="D248" s="187" t="s">
        <v>129</v>
      </c>
      <c r="E248" s="188" t="s">
        <v>5</v>
      </c>
      <c r="F248" s="189" t="s">
        <v>211</v>
      </c>
      <c r="H248" s="190">
        <v>17</v>
      </c>
      <c r="I248" s="191"/>
      <c r="L248" s="186"/>
      <c r="M248" s="192"/>
      <c r="N248" s="193"/>
      <c r="O248" s="193"/>
      <c r="P248" s="193"/>
      <c r="Q248" s="193"/>
      <c r="R248" s="193"/>
      <c r="S248" s="193"/>
      <c r="T248" s="194"/>
      <c r="AT248" s="188" t="s">
        <v>129</v>
      </c>
      <c r="AU248" s="188" t="s">
        <v>79</v>
      </c>
      <c r="AV248" s="11" t="s">
        <v>79</v>
      </c>
      <c r="AW248" s="11" t="s">
        <v>33</v>
      </c>
      <c r="AX248" s="11" t="s">
        <v>77</v>
      </c>
      <c r="AY248" s="188" t="s">
        <v>120</v>
      </c>
    </row>
    <row r="249" spans="2:65" s="12" customFormat="1">
      <c r="B249" s="195"/>
      <c r="D249" s="187" t="s">
        <v>129</v>
      </c>
      <c r="E249" s="196" t="s">
        <v>5</v>
      </c>
      <c r="F249" s="197" t="s">
        <v>458</v>
      </c>
      <c r="H249" s="196" t="s">
        <v>5</v>
      </c>
      <c r="I249" s="198"/>
      <c r="L249" s="195"/>
      <c r="M249" s="199"/>
      <c r="N249" s="200"/>
      <c r="O249" s="200"/>
      <c r="P249" s="200"/>
      <c r="Q249" s="200"/>
      <c r="R249" s="200"/>
      <c r="S249" s="200"/>
      <c r="T249" s="201"/>
      <c r="AT249" s="196" t="s">
        <v>129</v>
      </c>
      <c r="AU249" s="196" t="s">
        <v>79</v>
      </c>
      <c r="AV249" s="12" t="s">
        <v>77</v>
      </c>
      <c r="AW249" s="12" t="s">
        <v>33</v>
      </c>
      <c r="AX249" s="12" t="s">
        <v>69</v>
      </c>
      <c r="AY249" s="196" t="s">
        <v>120</v>
      </c>
    </row>
    <row r="250" spans="2:65" s="1" customFormat="1" ht="25.5" customHeight="1">
      <c r="B250" s="173"/>
      <c r="C250" s="210" t="s">
        <v>657</v>
      </c>
      <c r="D250" s="210" t="s">
        <v>212</v>
      </c>
      <c r="E250" s="211" t="s">
        <v>658</v>
      </c>
      <c r="F250" s="212" t="s">
        <v>659</v>
      </c>
      <c r="G250" s="213" t="s">
        <v>253</v>
      </c>
      <c r="H250" s="214">
        <v>17</v>
      </c>
      <c r="I250" s="215"/>
      <c r="J250" s="216">
        <f>ROUND(I250*H250,2)</f>
        <v>0</v>
      </c>
      <c r="K250" s="212" t="s">
        <v>5</v>
      </c>
      <c r="L250" s="217"/>
      <c r="M250" s="218" t="s">
        <v>5</v>
      </c>
      <c r="N250" s="219" t="s">
        <v>40</v>
      </c>
      <c r="O250" s="42"/>
      <c r="P250" s="183">
        <f>O250*H250</f>
        <v>0</v>
      </c>
      <c r="Q250" s="183">
        <v>1.3299999999999999E-2</v>
      </c>
      <c r="R250" s="183">
        <f>Q250*H250</f>
        <v>0.2261</v>
      </c>
      <c r="S250" s="183">
        <v>0</v>
      </c>
      <c r="T250" s="184">
        <f>S250*H250</f>
        <v>0</v>
      </c>
      <c r="AR250" s="24" t="s">
        <v>170</v>
      </c>
      <c r="AT250" s="24" t="s">
        <v>212</v>
      </c>
      <c r="AU250" s="24" t="s">
        <v>79</v>
      </c>
      <c r="AY250" s="24" t="s">
        <v>120</v>
      </c>
      <c r="BE250" s="185">
        <f>IF(N250="základní",J250,0)</f>
        <v>0</v>
      </c>
      <c r="BF250" s="185">
        <f>IF(N250="snížená",J250,0)</f>
        <v>0</v>
      </c>
      <c r="BG250" s="185">
        <f>IF(N250="zákl. přenesená",J250,0)</f>
        <v>0</v>
      </c>
      <c r="BH250" s="185">
        <f>IF(N250="sníž. přenesená",J250,0)</f>
        <v>0</v>
      </c>
      <c r="BI250" s="185">
        <f>IF(N250="nulová",J250,0)</f>
        <v>0</v>
      </c>
      <c r="BJ250" s="24" t="s">
        <v>77</v>
      </c>
      <c r="BK250" s="185">
        <f>ROUND(I250*H250,2)</f>
        <v>0</v>
      </c>
      <c r="BL250" s="24" t="s">
        <v>127</v>
      </c>
      <c r="BM250" s="24" t="s">
        <v>660</v>
      </c>
    </row>
    <row r="251" spans="2:65" s="1" customFormat="1" ht="16.5" customHeight="1">
      <c r="B251" s="173"/>
      <c r="C251" s="174" t="s">
        <v>661</v>
      </c>
      <c r="D251" s="174" t="s">
        <v>122</v>
      </c>
      <c r="E251" s="175" t="s">
        <v>662</v>
      </c>
      <c r="F251" s="176" t="s">
        <v>663</v>
      </c>
      <c r="G251" s="177" t="s">
        <v>253</v>
      </c>
      <c r="H251" s="178">
        <v>3</v>
      </c>
      <c r="I251" s="179"/>
      <c r="J251" s="180">
        <f>ROUND(I251*H251,2)</f>
        <v>0</v>
      </c>
      <c r="K251" s="176" t="s">
        <v>126</v>
      </c>
      <c r="L251" s="41"/>
      <c r="M251" s="181" t="s">
        <v>5</v>
      </c>
      <c r="N251" s="182" t="s">
        <v>40</v>
      </c>
      <c r="O251" s="42"/>
      <c r="P251" s="183">
        <f>O251*H251</f>
        <v>0</v>
      </c>
      <c r="Q251" s="183">
        <v>0.32906000000000002</v>
      </c>
      <c r="R251" s="183">
        <f>Q251*H251</f>
        <v>0.98718000000000006</v>
      </c>
      <c r="S251" s="183">
        <v>0</v>
      </c>
      <c r="T251" s="184">
        <f>S251*H251</f>
        <v>0</v>
      </c>
      <c r="AR251" s="24" t="s">
        <v>127</v>
      </c>
      <c r="AT251" s="24" t="s">
        <v>122</v>
      </c>
      <c r="AU251" s="24" t="s">
        <v>79</v>
      </c>
      <c r="AY251" s="24" t="s">
        <v>120</v>
      </c>
      <c r="BE251" s="185">
        <f>IF(N251="základní",J251,0)</f>
        <v>0</v>
      </c>
      <c r="BF251" s="185">
        <f>IF(N251="snížená",J251,0)</f>
        <v>0</v>
      </c>
      <c r="BG251" s="185">
        <f>IF(N251="zákl. přenesená",J251,0)</f>
        <v>0</v>
      </c>
      <c r="BH251" s="185">
        <f>IF(N251="sníž. přenesená",J251,0)</f>
        <v>0</v>
      </c>
      <c r="BI251" s="185">
        <f>IF(N251="nulová",J251,0)</f>
        <v>0</v>
      </c>
      <c r="BJ251" s="24" t="s">
        <v>77</v>
      </c>
      <c r="BK251" s="185">
        <f>ROUND(I251*H251,2)</f>
        <v>0</v>
      </c>
      <c r="BL251" s="24" t="s">
        <v>127</v>
      </c>
      <c r="BM251" s="24" t="s">
        <v>664</v>
      </c>
    </row>
    <row r="252" spans="2:65" s="11" customFormat="1">
      <c r="B252" s="186"/>
      <c r="D252" s="187" t="s">
        <v>129</v>
      </c>
      <c r="E252" s="188" t="s">
        <v>5</v>
      </c>
      <c r="F252" s="189" t="s">
        <v>136</v>
      </c>
      <c r="H252" s="190">
        <v>3</v>
      </c>
      <c r="I252" s="191"/>
      <c r="L252" s="186"/>
      <c r="M252" s="192"/>
      <c r="N252" s="193"/>
      <c r="O252" s="193"/>
      <c r="P252" s="193"/>
      <c r="Q252" s="193"/>
      <c r="R252" s="193"/>
      <c r="S252" s="193"/>
      <c r="T252" s="194"/>
      <c r="AT252" s="188" t="s">
        <v>129</v>
      </c>
      <c r="AU252" s="188" t="s">
        <v>79</v>
      </c>
      <c r="AV252" s="11" t="s">
        <v>79</v>
      </c>
      <c r="AW252" s="11" t="s">
        <v>33</v>
      </c>
      <c r="AX252" s="11" t="s">
        <v>77</v>
      </c>
      <c r="AY252" s="188" t="s">
        <v>120</v>
      </c>
    </row>
    <row r="253" spans="2:65" s="12" customFormat="1">
      <c r="B253" s="195"/>
      <c r="D253" s="187" t="s">
        <v>129</v>
      </c>
      <c r="E253" s="196" t="s">
        <v>5</v>
      </c>
      <c r="F253" s="197" t="s">
        <v>458</v>
      </c>
      <c r="H253" s="196" t="s">
        <v>5</v>
      </c>
      <c r="I253" s="198"/>
      <c r="L253" s="195"/>
      <c r="M253" s="199"/>
      <c r="N253" s="200"/>
      <c r="O253" s="200"/>
      <c r="P253" s="200"/>
      <c r="Q253" s="200"/>
      <c r="R253" s="200"/>
      <c r="S253" s="200"/>
      <c r="T253" s="201"/>
      <c r="AT253" s="196" t="s">
        <v>129</v>
      </c>
      <c r="AU253" s="196" t="s">
        <v>79</v>
      </c>
      <c r="AV253" s="12" t="s">
        <v>77</v>
      </c>
      <c r="AW253" s="12" t="s">
        <v>33</v>
      </c>
      <c r="AX253" s="12" t="s">
        <v>69</v>
      </c>
      <c r="AY253" s="196" t="s">
        <v>120</v>
      </c>
    </row>
    <row r="254" spans="2:65" s="1" customFormat="1" ht="16.5" customHeight="1">
      <c r="B254" s="173"/>
      <c r="C254" s="210" t="s">
        <v>665</v>
      </c>
      <c r="D254" s="210" t="s">
        <v>212</v>
      </c>
      <c r="E254" s="211" t="s">
        <v>666</v>
      </c>
      <c r="F254" s="212" t="s">
        <v>667</v>
      </c>
      <c r="G254" s="213" t="s">
        <v>253</v>
      </c>
      <c r="H254" s="214">
        <v>3</v>
      </c>
      <c r="I254" s="215"/>
      <c r="J254" s="216">
        <f>ROUND(I254*H254,2)</f>
        <v>0</v>
      </c>
      <c r="K254" s="212" t="s">
        <v>5</v>
      </c>
      <c r="L254" s="217"/>
      <c r="M254" s="218" t="s">
        <v>5</v>
      </c>
      <c r="N254" s="219" t="s">
        <v>40</v>
      </c>
      <c r="O254" s="42"/>
      <c r="P254" s="183">
        <f>O254*H254</f>
        <v>0</v>
      </c>
      <c r="Q254" s="183">
        <v>2.9499999999999998E-2</v>
      </c>
      <c r="R254" s="183">
        <f>Q254*H254</f>
        <v>8.8499999999999995E-2</v>
      </c>
      <c r="S254" s="183">
        <v>0</v>
      </c>
      <c r="T254" s="184">
        <f>S254*H254</f>
        <v>0</v>
      </c>
      <c r="AR254" s="24" t="s">
        <v>170</v>
      </c>
      <c r="AT254" s="24" t="s">
        <v>212</v>
      </c>
      <c r="AU254" s="24" t="s">
        <v>79</v>
      </c>
      <c r="AY254" s="24" t="s">
        <v>120</v>
      </c>
      <c r="BE254" s="185">
        <f>IF(N254="základní",J254,0)</f>
        <v>0</v>
      </c>
      <c r="BF254" s="185">
        <f>IF(N254="snížená",J254,0)</f>
        <v>0</v>
      </c>
      <c r="BG254" s="185">
        <f>IF(N254="zákl. přenesená",J254,0)</f>
        <v>0</v>
      </c>
      <c r="BH254" s="185">
        <f>IF(N254="sníž. přenesená",J254,0)</f>
        <v>0</v>
      </c>
      <c r="BI254" s="185">
        <f>IF(N254="nulová",J254,0)</f>
        <v>0</v>
      </c>
      <c r="BJ254" s="24" t="s">
        <v>77</v>
      </c>
      <c r="BK254" s="185">
        <f>ROUND(I254*H254,2)</f>
        <v>0</v>
      </c>
      <c r="BL254" s="24" t="s">
        <v>127</v>
      </c>
      <c r="BM254" s="24" t="s">
        <v>668</v>
      </c>
    </row>
    <row r="255" spans="2:65" s="1" customFormat="1" ht="16.5" customHeight="1">
      <c r="B255" s="173"/>
      <c r="C255" s="174" t="s">
        <v>669</v>
      </c>
      <c r="D255" s="174" t="s">
        <v>122</v>
      </c>
      <c r="E255" s="175" t="s">
        <v>670</v>
      </c>
      <c r="F255" s="176" t="s">
        <v>671</v>
      </c>
      <c r="G255" s="177" t="s">
        <v>239</v>
      </c>
      <c r="H255" s="178">
        <v>283</v>
      </c>
      <c r="I255" s="179"/>
      <c r="J255" s="180">
        <f>ROUND(I255*H255,2)</f>
        <v>0</v>
      </c>
      <c r="K255" s="176" t="s">
        <v>126</v>
      </c>
      <c r="L255" s="41"/>
      <c r="M255" s="181" t="s">
        <v>5</v>
      </c>
      <c r="N255" s="182" t="s">
        <v>40</v>
      </c>
      <c r="O255" s="42"/>
      <c r="P255" s="183">
        <f>O255*H255</f>
        <v>0</v>
      </c>
      <c r="Q255" s="183">
        <v>1.9000000000000001E-4</v>
      </c>
      <c r="R255" s="183">
        <f>Q255*H255</f>
        <v>5.3770000000000005E-2</v>
      </c>
      <c r="S255" s="183">
        <v>0</v>
      </c>
      <c r="T255" s="184">
        <f>S255*H255</f>
        <v>0</v>
      </c>
      <c r="AR255" s="24" t="s">
        <v>127</v>
      </c>
      <c r="AT255" s="24" t="s">
        <v>122</v>
      </c>
      <c r="AU255" s="24" t="s">
        <v>79</v>
      </c>
      <c r="AY255" s="24" t="s">
        <v>120</v>
      </c>
      <c r="BE255" s="185">
        <f>IF(N255="základní",J255,0)</f>
        <v>0</v>
      </c>
      <c r="BF255" s="185">
        <f>IF(N255="snížená",J255,0)</f>
        <v>0</v>
      </c>
      <c r="BG255" s="185">
        <f>IF(N255="zákl. přenesená",J255,0)</f>
        <v>0</v>
      </c>
      <c r="BH255" s="185">
        <f>IF(N255="sníž. přenesená",J255,0)</f>
        <v>0</v>
      </c>
      <c r="BI255" s="185">
        <f>IF(N255="nulová",J255,0)</f>
        <v>0</v>
      </c>
      <c r="BJ255" s="24" t="s">
        <v>77</v>
      </c>
      <c r="BK255" s="185">
        <f>ROUND(I255*H255,2)</f>
        <v>0</v>
      </c>
      <c r="BL255" s="24" t="s">
        <v>127</v>
      </c>
      <c r="BM255" s="24" t="s">
        <v>672</v>
      </c>
    </row>
    <row r="256" spans="2:65" s="11" customFormat="1">
      <c r="B256" s="186"/>
      <c r="D256" s="187" t="s">
        <v>129</v>
      </c>
      <c r="E256" s="188" t="s">
        <v>5</v>
      </c>
      <c r="F256" s="189" t="s">
        <v>673</v>
      </c>
      <c r="H256" s="190">
        <v>283</v>
      </c>
      <c r="I256" s="191"/>
      <c r="L256" s="186"/>
      <c r="M256" s="192"/>
      <c r="N256" s="193"/>
      <c r="O256" s="193"/>
      <c r="P256" s="193"/>
      <c r="Q256" s="193"/>
      <c r="R256" s="193"/>
      <c r="S256" s="193"/>
      <c r="T256" s="194"/>
      <c r="AT256" s="188" t="s">
        <v>129</v>
      </c>
      <c r="AU256" s="188" t="s">
        <v>79</v>
      </c>
      <c r="AV256" s="11" t="s">
        <v>79</v>
      </c>
      <c r="AW256" s="11" t="s">
        <v>33</v>
      </c>
      <c r="AX256" s="11" t="s">
        <v>77</v>
      </c>
      <c r="AY256" s="188" t="s">
        <v>120</v>
      </c>
    </row>
    <row r="257" spans="2:65" s="1" customFormat="1" ht="16.5" customHeight="1">
      <c r="B257" s="173"/>
      <c r="C257" s="174" t="s">
        <v>674</v>
      </c>
      <c r="D257" s="174" t="s">
        <v>122</v>
      </c>
      <c r="E257" s="175" t="s">
        <v>675</v>
      </c>
      <c r="F257" s="176" t="s">
        <v>676</v>
      </c>
      <c r="G257" s="177" t="s">
        <v>239</v>
      </c>
      <c r="H257" s="178">
        <v>283</v>
      </c>
      <c r="I257" s="179"/>
      <c r="J257" s="180">
        <f>ROUND(I257*H257,2)</f>
        <v>0</v>
      </c>
      <c r="K257" s="176" t="s">
        <v>126</v>
      </c>
      <c r="L257" s="41"/>
      <c r="M257" s="181" t="s">
        <v>5</v>
      </c>
      <c r="N257" s="182" t="s">
        <v>40</v>
      </c>
      <c r="O257" s="42"/>
      <c r="P257" s="183">
        <f>O257*H257</f>
        <v>0</v>
      </c>
      <c r="Q257" s="183">
        <v>6.9999999999999994E-5</v>
      </c>
      <c r="R257" s="183">
        <f>Q257*H257</f>
        <v>1.9809999999999998E-2</v>
      </c>
      <c r="S257" s="183">
        <v>0</v>
      </c>
      <c r="T257" s="184">
        <f>S257*H257</f>
        <v>0</v>
      </c>
      <c r="AR257" s="24" t="s">
        <v>127</v>
      </c>
      <c r="AT257" s="24" t="s">
        <v>122</v>
      </c>
      <c r="AU257" s="24" t="s">
        <v>79</v>
      </c>
      <c r="AY257" s="24" t="s">
        <v>120</v>
      </c>
      <c r="BE257" s="185">
        <f>IF(N257="základní",J257,0)</f>
        <v>0</v>
      </c>
      <c r="BF257" s="185">
        <f>IF(N257="snížená",J257,0)</f>
        <v>0</v>
      </c>
      <c r="BG257" s="185">
        <f>IF(N257="zákl. přenesená",J257,0)</f>
        <v>0</v>
      </c>
      <c r="BH257" s="185">
        <f>IF(N257="sníž. přenesená",J257,0)</f>
        <v>0</v>
      </c>
      <c r="BI257" s="185">
        <f>IF(N257="nulová",J257,0)</f>
        <v>0</v>
      </c>
      <c r="BJ257" s="24" t="s">
        <v>77</v>
      </c>
      <c r="BK257" s="185">
        <f>ROUND(I257*H257,2)</f>
        <v>0</v>
      </c>
      <c r="BL257" s="24" t="s">
        <v>127</v>
      </c>
      <c r="BM257" s="24" t="s">
        <v>677</v>
      </c>
    </row>
    <row r="258" spans="2:65" s="11" customFormat="1">
      <c r="B258" s="186"/>
      <c r="D258" s="187" t="s">
        <v>129</v>
      </c>
      <c r="E258" s="188" t="s">
        <v>5</v>
      </c>
      <c r="F258" s="189" t="s">
        <v>673</v>
      </c>
      <c r="H258" s="190">
        <v>283</v>
      </c>
      <c r="I258" s="191"/>
      <c r="L258" s="186"/>
      <c r="M258" s="192"/>
      <c r="N258" s="193"/>
      <c r="O258" s="193"/>
      <c r="P258" s="193"/>
      <c r="Q258" s="193"/>
      <c r="R258" s="193"/>
      <c r="S258" s="193"/>
      <c r="T258" s="194"/>
      <c r="AT258" s="188" t="s">
        <v>129</v>
      </c>
      <c r="AU258" s="188" t="s">
        <v>79</v>
      </c>
      <c r="AV258" s="11" t="s">
        <v>79</v>
      </c>
      <c r="AW258" s="11" t="s">
        <v>33</v>
      </c>
      <c r="AX258" s="11" t="s">
        <v>77</v>
      </c>
      <c r="AY258" s="188" t="s">
        <v>120</v>
      </c>
    </row>
    <row r="259" spans="2:65" s="10" customFormat="1" ht="29.85" customHeight="1">
      <c r="B259" s="160"/>
      <c r="D259" s="161" t="s">
        <v>68</v>
      </c>
      <c r="E259" s="171" t="s">
        <v>386</v>
      </c>
      <c r="F259" s="171" t="s">
        <v>387</v>
      </c>
      <c r="I259" s="163"/>
      <c r="J259" s="172">
        <f>BK259</f>
        <v>0</v>
      </c>
      <c r="L259" s="160"/>
      <c r="M259" s="165"/>
      <c r="N259" s="166"/>
      <c r="O259" s="166"/>
      <c r="P259" s="167">
        <f>P260</f>
        <v>0</v>
      </c>
      <c r="Q259" s="166"/>
      <c r="R259" s="167">
        <f>R260</f>
        <v>0</v>
      </c>
      <c r="S259" s="166"/>
      <c r="T259" s="168">
        <f>T260</f>
        <v>0</v>
      </c>
      <c r="AR259" s="161" t="s">
        <v>77</v>
      </c>
      <c r="AT259" s="169" t="s">
        <v>68</v>
      </c>
      <c r="AU259" s="169" t="s">
        <v>77</v>
      </c>
      <c r="AY259" s="161" t="s">
        <v>120</v>
      </c>
      <c r="BK259" s="170">
        <f>BK260</f>
        <v>0</v>
      </c>
    </row>
    <row r="260" spans="2:65" s="1" customFormat="1" ht="38.25" customHeight="1">
      <c r="B260" s="173"/>
      <c r="C260" s="174" t="s">
        <v>678</v>
      </c>
      <c r="D260" s="174" t="s">
        <v>122</v>
      </c>
      <c r="E260" s="175" t="s">
        <v>389</v>
      </c>
      <c r="F260" s="176" t="s">
        <v>679</v>
      </c>
      <c r="G260" s="177" t="s">
        <v>204</v>
      </c>
      <c r="H260" s="178">
        <v>58.773000000000003</v>
      </c>
      <c r="I260" s="179"/>
      <c r="J260" s="180">
        <f>ROUND(I260*H260,2)</f>
        <v>0</v>
      </c>
      <c r="K260" s="176" t="s">
        <v>126</v>
      </c>
      <c r="L260" s="41"/>
      <c r="M260" s="181" t="s">
        <v>5</v>
      </c>
      <c r="N260" s="228" t="s">
        <v>40</v>
      </c>
      <c r="O260" s="229"/>
      <c r="P260" s="230">
        <f>O260*H260</f>
        <v>0</v>
      </c>
      <c r="Q260" s="230">
        <v>0</v>
      </c>
      <c r="R260" s="230">
        <f>Q260*H260</f>
        <v>0</v>
      </c>
      <c r="S260" s="230">
        <v>0</v>
      </c>
      <c r="T260" s="231">
        <f>S260*H260</f>
        <v>0</v>
      </c>
      <c r="AR260" s="24" t="s">
        <v>127</v>
      </c>
      <c r="AT260" s="24" t="s">
        <v>122</v>
      </c>
      <c r="AU260" s="24" t="s">
        <v>79</v>
      </c>
      <c r="AY260" s="24" t="s">
        <v>120</v>
      </c>
      <c r="BE260" s="185">
        <f>IF(N260="základní",J260,0)</f>
        <v>0</v>
      </c>
      <c r="BF260" s="185">
        <f>IF(N260="snížená",J260,0)</f>
        <v>0</v>
      </c>
      <c r="BG260" s="185">
        <f>IF(N260="zákl. přenesená",J260,0)</f>
        <v>0</v>
      </c>
      <c r="BH260" s="185">
        <f>IF(N260="sníž. přenesená",J260,0)</f>
        <v>0</v>
      </c>
      <c r="BI260" s="185">
        <f>IF(N260="nulová",J260,0)</f>
        <v>0</v>
      </c>
      <c r="BJ260" s="24" t="s">
        <v>77</v>
      </c>
      <c r="BK260" s="185">
        <f>ROUND(I260*H260,2)</f>
        <v>0</v>
      </c>
      <c r="BL260" s="24" t="s">
        <v>127</v>
      </c>
      <c r="BM260" s="24" t="s">
        <v>680</v>
      </c>
    </row>
    <row r="261" spans="2:65" s="1" customFormat="1" ht="6.95" customHeight="1">
      <c r="B261" s="56"/>
      <c r="C261" s="57"/>
      <c r="D261" s="57"/>
      <c r="E261" s="57"/>
      <c r="F261" s="57"/>
      <c r="G261" s="57"/>
      <c r="H261" s="57"/>
      <c r="I261" s="127"/>
      <c r="J261" s="57"/>
      <c r="K261" s="57"/>
      <c r="L261" s="41"/>
    </row>
  </sheetData>
  <autoFilter ref="C81:K260" xr:uid="{00000000-0009-0000-0000-000002000000}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200-000000000000}"/>
    <hyperlink ref="G1:H1" location="C54" display="2) Rekapitulace" xr:uid="{00000000-0004-0000-0200-000001000000}"/>
    <hyperlink ref="J1" location="C81" display="3) Soupis prací" xr:uid="{00000000-0004-0000-0200-000002000000}"/>
    <hyperlink ref="L1:V1" location="'Rekapitulace stavby'!C2" display="Rekapitulace stavby" xr:uid="{00000000-0004-0000-02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32" customWidth="1"/>
    <col min="2" max="2" width="1.6640625" style="232" customWidth="1"/>
    <col min="3" max="4" width="5" style="232" customWidth="1"/>
    <col min="5" max="5" width="11.6640625" style="232" customWidth="1"/>
    <col min="6" max="6" width="9.1640625" style="232" customWidth="1"/>
    <col min="7" max="7" width="5" style="232" customWidth="1"/>
    <col min="8" max="8" width="77.83203125" style="232" customWidth="1"/>
    <col min="9" max="10" width="20" style="232" customWidth="1"/>
    <col min="11" max="11" width="1.6640625" style="232" customWidth="1"/>
  </cols>
  <sheetData>
    <row r="1" spans="2:11" ht="37.5" customHeight="1"/>
    <row r="2" spans="2:11" ht="7.5" customHeight="1">
      <c r="B2" s="233"/>
      <c r="C2" s="234"/>
      <c r="D2" s="234"/>
      <c r="E2" s="234"/>
      <c r="F2" s="234"/>
      <c r="G2" s="234"/>
      <c r="H2" s="234"/>
      <c r="I2" s="234"/>
      <c r="J2" s="234"/>
      <c r="K2" s="235"/>
    </row>
    <row r="3" spans="2:11" s="15" customFormat="1" ht="45" customHeight="1">
      <c r="B3" s="236"/>
      <c r="C3" s="357" t="s">
        <v>681</v>
      </c>
      <c r="D3" s="357"/>
      <c r="E3" s="357"/>
      <c r="F3" s="357"/>
      <c r="G3" s="357"/>
      <c r="H3" s="357"/>
      <c r="I3" s="357"/>
      <c r="J3" s="357"/>
      <c r="K3" s="237"/>
    </row>
    <row r="4" spans="2:11" ht="25.5" customHeight="1">
      <c r="B4" s="238"/>
      <c r="C4" s="358" t="s">
        <v>682</v>
      </c>
      <c r="D4" s="358"/>
      <c r="E4" s="358"/>
      <c r="F4" s="358"/>
      <c r="G4" s="358"/>
      <c r="H4" s="358"/>
      <c r="I4" s="358"/>
      <c r="J4" s="358"/>
      <c r="K4" s="239"/>
    </row>
    <row r="5" spans="2:11" ht="5.25" customHeight="1">
      <c r="B5" s="238"/>
      <c r="C5" s="240"/>
      <c r="D5" s="240"/>
      <c r="E5" s="240"/>
      <c r="F5" s="240"/>
      <c r="G5" s="240"/>
      <c r="H5" s="240"/>
      <c r="I5" s="240"/>
      <c r="J5" s="240"/>
      <c r="K5" s="239"/>
    </row>
    <row r="6" spans="2:11" ht="15" customHeight="1">
      <c r="B6" s="238"/>
      <c r="C6" s="356" t="s">
        <v>683</v>
      </c>
      <c r="D6" s="356"/>
      <c r="E6" s="356"/>
      <c r="F6" s="356"/>
      <c r="G6" s="356"/>
      <c r="H6" s="356"/>
      <c r="I6" s="356"/>
      <c r="J6" s="356"/>
      <c r="K6" s="239"/>
    </row>
    <row r="7" spans="2:11" ht="15" customHeight="1">
      <c r="B7" s="242"/>
      <c r="C7" s="356" t="s">
        <v>684</v>
      </c>
      <c r="D7" s="356"/>
      <c r="E7" s="356"/>
      <c r="F7" s="356"/>
      <c r="G7" s="356"/>
      <c r="H7" s="356"/>
      <c r="I7" s="356"/>
      <c r="J7" s="356"/>
      <c r="K7" s="239"/>
    </row>
    <row r="8" spans="2:11" ht="12.75" customHeight="1">
      <c r="B8" s="242"/>
      <c r="C8" s="241"/>
      <c r="D8" s="241"/>
      <c r="E8" s="241"/>
      <c r="F8" s="241"/>
      <c r="G8" s="241"/>
      <c r="H8" s="241"/>
      <c r="I8" s="241"/>
      <c r="J8" s="241"/>
      <c r="K8" s="239"/>
    </row>
    <row r="9" spans="2:11" ht="15" customHeight="1">
      <c r="B9" s="242"/>
      <c r="C9" s="356" t="s">
        <v>685</v>
      </c>
      <c r="D9" s="356"/>
      <c r="E9" s="356"/>
      <c r="F9" s="356"/>
      <c r="G9" s="356"/>
      <c r="H9" s="356"/>
      <c r="I9" s="356"/>
      <c r="J9" s="356"/>
      <c r="K9" s="239"/>
    </row>
    <row r="10" spans="2:11" ht="15" customHeight="1">
      <c r="B10" s="242"/>
      <c r="C10" s="241"/>
      <c r="D10" s="356" t="s">
        <v>686</v>
      </c>
      <c r="E10" s="356"/>
      <c r="F10" s="356"/>
      <c r="G10" s="356"/>
      <c r="H10" s="356"/>
      <c r="I10" s="356"/>
      <c r="J10" s="356"/>
      <c r="K10" s="239"/>
    </row>
    <row r="11" spans="2:11" ht="15" customHeight="1">
      <c r="B11" s="242"/>
      <c r="C11" s="243"/>
      <c r="D11" s="356" t="s">
        <v>687</v>
      </c>
      <c r="E11" s="356"/>
      <c r="F11" s="356"/>
      <c r="G11" s="356"/>
      <c r="H11" s="356"/>
      <c r="I11" s="356"/>
      <c r="J11" s="356"/>
      <c r="K11" s="239"/>
    </row>
    <row r="12" spans="2:11" ht="12.75" customHeight="1">
      <c r="B12" s="242"/>
      <c r="C12" s="243"/>
      <c r="D12" s="243"/>
      <c r="E12" s="243"/>
      <c r="F12" s="243"/>
      <c r="G12" s="243"/>
      <c r="H12" s="243"/>
      <c r="I12" s="243"/>
      <c r="J12" s="243"/>
      <c r="K12" s="239"/>
    </row>
    <row r="13" spans="2:11" ht="15" customHeight="1">
      <c r="B13" s="242"/>
      <c r="C13" s="243"/>
      <c r="D13" s="356" t="s">
        <v>688</v>
      </c>
      <c r="E13" s="356"/>
      <c r="F13" s="356"/>
      <c r="G13" s="356"/>
      <c r="H13" s="356"/>
      <c r="I13" s="356"/>
      <c r="J13" s="356"/>
      <c r="K13" s="239"/>
    </row>
    <row r="14" spans="2:11" ht="15" customHeight="1">
      <c r="B14" s="242"/>
      <c r="C14" s="243"/>
      <c r="D14" s="356" t="s">
        <v>689</v>
      </c>
      <c r="E14" s="356"/>
      <c r="F14" s="356"/>
      <c r="G14" s="356"/>
      <c r="H14" s="356"/>
      <c r="I14" s="356"/>
      <c r="J14" s="356"/>
      <c r="K14" s="239"/>
    </row>
    <row r="15" spans="2:11" ht="15" customHeight="1">
      <c r="B15" s="242"/>
      <c r="C15" s="243"/>
      <c r="D15" s="356" t="s">
        <v>690</v>
      </c>
      <c r="E15" s="356"/>
      <c r="F15" s="356"/>
      <c r="G15" s="356"/>
      <c r="H15" s="356"/>
      <c r="I15" s="356"/>
      <c r="J15" s="356"/>
      <c r="K15" s="239"/>
    </row>
    <row r="16" spans="2:11" ht="15" customHeight="1">
      <c r="B16" s="242"/>
      <c r="C16" s="243"/>
      <c r="D16" s="243"/>
      <c r="E16" s="244" t="s">
        <v>76</v>
      </c>
      <c r="F16" s="356" t="s">
        <v>691</v>
      </c>
      <c r="G16" s="356"/>
      <c r="H16" s="356"/>
      <c r="I16" s="356"/>
      <c r="J16" s="356"/>
      <c r="K16" s="239"/>
    </row>
    <row r="17" spans="2:11" ht="15" customHeight="1">
      <c r="B17" s="242"/>
      <c r="C17" s="243"/>
      <c r="D17" s="243"/>
      <c r="E17" s="244" t="s">
        <v>692</v>
      </c>
      <c r="F17" s="356" t="s">
        <v>693</v>
      </c>
      <c r="G17" s="356"/>
      <c r="H17" s="356"/>
      <c r="I17" s="356"/>
      <c r="J17" s="356"/>
      <c r="K17" s="239"/>
    </row>
    <row r="18" spans="2:11" ht="15" customHeight="1">
      <c r="B18" s="242"/>
      <c r="C18" s="243"/>
      <c r="D18" s="243"/>
      <c r="E18" s="244" t="s">
        <v>694</v>
      </c>
      <c r="F18" s="356" t="s">
        <v>695</v>
      </c>
      <c r="G18" s="356"/>
      <c r="H18" s="356"/>
      <c r="I18" s="356"/>
      <c r="J18" s="356"/>
      <c r="K18" s="239"/>
    </row>
    <row r="19" spans="2:11" ht="15" customHeight="1">
      <c r="B19" s="242"/>
      <c r="C19" s="243"/>
      <c r="D19" s="243"/>
      <c r="E19" s="244" t="s">
        <v>696</v>
      </c>
      <c r="F19" s="356" t="s">
        <v>697</v>
      </c>
      <c r="G19" s="356"/>
      <c r="H19" s="356"/>
      <c r="I19" s="356"/>
      <c r="J19" s="356"/>
      <c r="K19" s="239"/>
    </row>
    <row r="20" spans="2:11" ht="15" customHeight="1">
      <c r="B20" s="242"/>
      <c r="C20" s="243"/>
      <c r="D20" s="243"/>
      <c r="E20" s="244" t="s">
        <v>392</v>
      </c>
      <c r="F20" s="356" t="s">
        <v>698</v>
      </c>
      <c r="G20" s="356"/>
      <c r="H20" s="356"/>
      <c r="I20" s="356"/>
      <c r="J20" s="356"/>
      <c r="K20" s="239"/>
    </row>
    <row r="21" spans="2:11" ht="15" customHeight="1">
      <c r="B21" s="242"/>
      <c r="C21" s="243"/>
      <c r="D21" s="243"/>
      <c r="E21" s="244" t="s">
        <v>699</v>
      </c>
      <c r="F21" s="356" t="s">
        <v>700</v>
      </c>
      <c r="G21" s="356"/>
      <c r="H21" s="356"/>
      <c r="I21" s="356"/>
      <c r="J21" s="356"/>
      <c r="K21" s="239"/>
    </row>
    <row r="22" spans="2:11" ht="12.75" customHeight="1">
      <c r="B22" s="242"/>
      <c r="C22" s="243"/>
      <c r="D22" s="243"/>
      <c r="E22" s="243"/>
      <c r="F22" s="243"/>
      <c r="G22" s="243"/>
      <c r="H22" s="243"/>
      <c r="I22" s="243"/>
      <c r="J22" s="243"/>
      <c r="K22" s="239"/>
    </row>
    <row r="23" spans="2:11" ht="15" customHeight="1">
      <c r="B23" s="242"/>
      <c r="C23" s="356" t="s">
        <v>701</v>
      </c>
      <c r="D23" s="356"/>
      <c r="E23" s="356"/>
      <c r="F23" s="356"/>
      <c r="G23" s="356"/>
      <c r="H23" s="356"/>
      <c r="I23" s="356"/>
      <c r="J23" s="356"/>
      <c r="K23" s="239"/>
    </row>
    <row r="24" spans="2:11" ht="15" customHeight="1">
      <c r="B24" s="242"/>
      <c r="C24" s="356" t="s">
        <v>702</v>
      </c>
      <c r="D24" s="356"/>
      <c r="E24" s="356"/>
      <c r="F24" s="356"/>
      <c r="G24" s="356"/>
      <c r="H24" s="356"/>
      <c r="I24" s="356"/>
      <c r="J24" s="356"/>
      <c r="K24" s="239"/>
    </row>
    <row r="25" spans="2:11" ht="15" customHeight="1">
      <c r="B25" s="242"/>
      <c r="C25" s="241"/>
      <c r="D25" s="356" t="s">
        <v>703</v>
      </c>
      <c r="E25" s="356"/>
      <c r="F25" s="356"/>
      <c r="G25" s="356"/>
      <c r="H25" s="356"/>
      <c r="I25" s="356"/>
      <c r="J25" s="356"/>
      <c r="K25" s="239"/>
    </row>
    <row r="26" spans="2:11" ht="15" customHeight="1">
      <c r="B26" s="242"/>
      <c r="C26" s="243"/>
      <c r="D26" s="356" t="s">
        <v>704</v>
      </c>
      <c r="E26" s="356"/>
      <c r="F26" s="356"/>
      <c r="G26" s="356"/>
      <c r="H26" s="356"/>
      <c r="I26" s="356"/>
      <c r="J26" s="356"/>
      <c r="K26" s="239"/>
    </row>
    <row r="27" spans="2:11" ht="12.75" customHeight="1">
      <c r="B27" s="242"/>
      <c r="C27" s="243"/>
      <c r="D27" s="243"/>
      <c r="E27" s="243"/>
      <c r="F27" s="243"/>
      <c r="G27" s="243"/>
      <c r="H27" s="243"/>
      <c r="I27" s="243"/>
      <c r="J27" s="243"/>
      <c r="K27" s="239"/>
    </row>
    <row r="28" spans="2:11" ht="15" customHeight="1">
      <c r="B28" s="242"/>
      <c r="C28" s="243"/>
      <c r="D28" s="356" t="s">
        <v>705</v>
      </c>
      <c r="E28" s="356"/>
      <c r="F28" s="356"/>
      <c r="G28" s="356"/>
      <c r="H28" s="356"/>
      <c r="I28" s="356"/>
      <c r="J28" s="356"/>
      <c r="K28" s="239"/>
    </row>
    <row r="29" spans="2:11" ht="15" customHeight="1">
      <c r="B29" s="242"/>
      <c r="C29" s="243"/>
      <c r="D29" s="356" t="s">
        <v>706</v>
      </c>
      <c r="E29" s="356"/>
      <c r="F29" s="356"/>
      <c r="G29" s="356"/>
      <c r="H29" s="356"/>
      <c r="I29" s="356"/>
      <c r="J29" s="356"/>
      <c r="K29" s="239"/>
    </row>
    <row r="30" spans="2:11" ht="12.75" customHeight="1">
      <c r="B30" s="242"/>
      <c r="C30" s="243"/>
      <c r="D30" s="243"/>
      <c r="E30" s="243"/>
      <c r="F30" s="243"/>
      <c r="G30" s="243"/>
      <c r="H30" s="243"/>
      <c r="I30" s="243"/>
      <c r="J30" s="243"/>
      <c r="K30" s="239"/>
    </row>
    <row r="31" spans="2:11" ht="15" customHeight="1">
      <c r="B31" s="242"/>
      <c r="C31" s="243"/>
      <c r="D31" s="356" t="s">
        <v>707</v>
      </c>
      <c r="E31" s="356"/>
      <c r="F31" s="356"/>
      <c r="G31" s="356"/>
      <c r="H31" s="356"/>
      <c r="I31" s="356"/>
      <c r="J31" s="356"/>
      <c r="K31" s="239"/>
    </row>
    <row r="32" spans="2:11" ht="15" customHeight="1">
      <c r="B32" s="242"/>
      <c r="C32" s="243"/>
      <c r="D32" s="356" t="s">
        <v>708</v>
      </c>
      <c r="E32" s="356"/>
      <c r="F32" s="356"/>
      <c r="G32" s="356"/>
      <c r="H32" s="356"/>
      <c r="I32" s="356"/>
      <c r="J32" s="356"/>
      <c r="K32" s="239"/>
    </row>
    <row r="33" spans="2:11" ht="15" customHeight="1">
      <c r="B33" s="242"/>
      <c r="C33" s="243"/>
      <c r="D33" s="356" t="s">
        <v>709</v>
      </c>
      <c r="E33" s="356"/>
      <c r="F33" s="356"/>
      <c r="G33" s="356"/>
      <c r="H33" s="356"/>
      <c r="I33" s="356"/>
      <c r="J33" s="356"/>
      <c r="K33" s="239"/>
    </row>
    <row r="34" spans="2:11" ht="15" customHeight="1">
      <c r="B34" s="242"/>
      <c r="C34" s="243"/>
      <c r="D34" s="241"/>
      <c r="E34" s="245" t="s">
        <v>105</v>
      </c>
      <c r="F34" s="241"/>
      <c r="G34" s="356" t="s">
        <v>710</v>
      </c>
      <c r="H34" s="356"/>
      <c r="I34" s="356"/>
      <c r="J34" s="356"/>
      <c r="K34" s="239"/>
    </row>
    <row r="35" spans="2:11" ht="30.75" customHeight="1">
      <c r="B35" s="242"/>
      <c r="C35" s="243"/>
      <c r="D35" s="241"/>
      <c r="E35" s="245" t="s">
        <v>711</v>
      </c>
      <c r="F35" s="241"/>
      <c r="G35" s="356" t="s">
        <v>712</v>
      </c>
      <c r="H35" s="356"/>
      <c r="I35" s="356"/>
      <c r="J35" s="356"/>
      <c r="K35" s="239"/>
    </row>
    <row r="36" spans="2:11" ht="15" customHeight="1">
      <c r="B36" s="242"/>
      <c r="C36" s="243"/>
      <c r="D36" s="241"/>
      <c r="E36" s="245" t="s">
        <v>50</v>
      </c>
      <c r="F36" s="241"/>
      <c r="G36" s="356" t="s">
        <v>713</v>
      </c>
      <c r="H36" s="356"/>
      <c r="I36" s="356"/>
      <c r="J36" s="356"/>
      <c r="K36" s="239"/>
    </row>
    <row r="37" spans="2:11" ht="15" customHeight="1">
      <c r="B37" s="242"/>
      <c r="C37" s="243"/>
      <c r="D37" s="241"/>
      <c r="E37" s="245" t="s">
        <v>106</v>
      </c>
      <c r="F37" s="241"/>
      <c r="G37" s="356" t="s">
        <v>714</v>
      </c>
      <c r="H37" s="356"/>
      <c r="I37" s="356"/>
      <c r="J37" s="356"/>
      <c r="K37" s="239"/>
    </row>
    <row r="38" spans="2:11" ht="15" customHeight="1">
      <c r="B38" s="242"/>
      <c r="C38" s="243"/>
      <c r="D38" s="241"/>
      <c r="E38" s="245" t="s">
        <v>107</v>
      </c>
      <c r="F38" s="241"/>
      <c r="G38" s="356" t="s">
        <v>715</v>
      </c>
      <c r="H38" s="356"/>
      <c r="I38" s="356"/>
      <c r="J38" s="356"/>
      <c r="K38" s="239"/>
    </row>
    <row r="39" spans="2:11" ht="15" customHeight="1">
      <c r="B39" s="242"/>
      <c r="C39" s="243"/>
      <c r="D39" s="241"/>
      <c r="E39" s="245" t="s">
        <v>108</v>
      </c>
      <c r="F39" s="241"/>
      <c r="G39" s="356" t="s">
        <v>716</v>
      </c>
      <c r="H39" s="356"/>
      <c r="I39" s="356"/>
      <c r="J39" s="356"/>
      <c r="K39" s="239"/>
    </row>
    <row r="40" spans="2:11" ht="15" customHeight="1">
      <c r="B40" s="242"/>
      <c r="C40" s="243"/>
      <c r="D40" s="241"/>
      <c r="E40" s="245" t="s">
        <v>717</v>
      </c>
      <c r="F40" s="241"/>
      <c r="G40" s="356" t="s">
        <v>718</v>
      </c>
      <c r="H40" s="356"/>
      <c r="I40" s="356"/>
      <c r="J40" s="356"/>
      <c r="K40" s="239"/>
    </row>
    <row r="41" spans="2:11" ht="15" customHeight="1">
      <c r="B41" s="242"/>
      <c r="C41" s="243"/>
      <c r="D41" s="241"/>
      <c r="E41" s="245"/>
      <c r="F41" s="241"/>
      <c r="G41" s="356" t="s">
        <v>719</v>
      </c>
      <c r="H41" s="356"/>
      <c r="I41" s="356"/>
      <c r="J41" s="356"/>
      <c r="K41" s="239"/>
    </row>
    <row r="42" spans="2:11" ht="15" customHeight="1">
      <c r="B42" s="242"/>
      <c r="C42" s="243"/>
      <c r="D42" s="241"/>
      <c r="E42" s="245" t="s">
        <v>720</v>
      </c>
      <c r="F42" s="241"/>
      <c r="G42" s="356" t="s">
        <v>721</v>
      </c>
      <c r="H42" s="356"/>
      <c r="I42" s="356"/>
      <c r="J42" s="356"/>
      <c r="K42" s="239"/>
    </row>
    <row r="43" spans="2:11" ht="15" customHeight="1">
      <c r="B43" s="242"/>
      <c r="C43" s="243"/>
      <c r="D43" s="241"/>
      <c r="E43" s="245" t="s">
        <v>110</v>
      </c>
      <c r="F43" s="241"/>
      <c r="G43" s="356" t="s">
        <v>722</v>
      </c>
      <c r="H43" s="356"/>
      <c r="I43" s="356"/>
      <c r="J43" s="356"/>
      <c r="K43" s="239"/>
    </row>
    <row r="44" spans="2:11" ht="12.75" customHeight="1">
      <c r="B44" s="242"/>
      <c r="C44" s="243"/>
      <c r="D44" s="241"/>
      <c r="E44" s="241"/>
      <c r="F44" s="241"/>
      <c r="G44" s="241"/>
      <c r="H44" s="241"/>
      <c r="I44" s="241"/>
      <c r="J44" s="241"/>
      <c r="K44" s="239"/>
    </row>
    <row r="45" spans="2:11" ht="15" customHeight="1">
      <c r="B45" s="242"/>
      <c r="C45" s="243"/>
      <c r="D45" s="356" t="s">
        <v>723</v>
      </c>
      <c r="E45" s="356"/>
      <c r="F45" s="356"/>
      <c r="G45" s="356"/>
      <c r="H45" s="356"/>
      <c r="I45" s="356"/>
      <c r="J45" s="356"/>
      <c r="K45" s="239"/>
    </row>
    <row r="46" spans="2:11" ht="15" customHeight="1">
      <c r="B46" s="242"/>
      <c r="C46" s="243"/>
      <c r="D46" s="243"/>
      <c r="E46" s="356" t="s">
        <v>724</v>
      </c>
      <c r="F46" s="356"/>
      <c r="G46" s="356"/>
      <c r="H46" s="356"/>
      <c r="I46" s="356"/>
      <c r="J46" s="356"/>
      <c r="K46" s="239"/>
    </row>
    <row r="47" spans="2:11" ht="15" customHeight="1">
      <c r="B47" s="242"/>
      <c r="C47" s="243"/>
      <c r="D47" s="243"/>
      <c r="E47" s="356" t="s">
        <v>725</v>
      </c>
      <c r="F47" s="356"/>
      <c r="G47" s="356"/>
      <c r="H47" s="356"/>
      <c r="I47" s="356"/>
      <c r="J47" s="356"/>
      <c r="K47" s="239"/>
    </row>
    <row r="48" spans="2:11" ht="15" customHeight="1">
      <c r="B48" s="242"/>
      <c r="C48" s="243"/>
      <c r="D48" s="243"/>
      <c r="E48" s="356" t="s">
        <v>726</v>
      </c>
      <c r="F48" s="356"/>
      <c r="G48" s="356"/>
      <c r="H48" s="356"/>
      <c r="I48" s="356"/>
      <c r="J48" s="356"/>
      <c r="K48" s="239"/>
    </row>
    <row r="49" spans="2:11" ht="15" customHeight="1">
      <c r="B49" s="242"/>
      <c r="C49" s="243"/>
      <c r="D49" s="356" t="s">
        <v>727</v>
      </c>
      <c r="E49" s="356"/>
      <c r="F49" s="356"/>
      <c r="G49" s="356"/>
      <c r="H49" s="356"/>
      <c r="I49" s="356"/>
      <c r="J49" s="356"/>
      <c r="K49" s="239"/>
    </row>
    <row r="50" spans="2:11" ht="25.5" customHeight="1">
      <c r="B50" s="238"/>
      <c r="C50" s="358" t="s">
        <v>728</v>
      </c>
      <c r="D50" s="358"/>
      <c r="E50" s="358"/>
      <c r="F50" s="358"/>
      <c r="G50" s="358"/>
      <c r="H50" s="358"/>
      <c r="I50" s="358"/>
      <c r="J50" s="358"/>
      <c r="K50" s="239"/>
    </row>
    <row r="51" spans="2:11" ht="5.25" customHeight="1">
      <c r="B51" s="238"/>
      <c r="C51" s="240"/>
      <c r="D51" s="240"/>
      <c r="E51" s="240"/>
      <c r="F51" s="240"/>
      <c r="G51" s="240"/>
      <c r="H51" s="240"/>
      <c r="I51" s="240"/>
      <c r="J51" s="240"/>
      <c r="K51" s="239"/>
    </row>
    <row r="52" spans="2:11" ht="15" customHeight="1">
      <c r="B52" s="238"/>
      <c r="C52" s="356" t="s">
        <v>729</v>
      </c>
      <c r="D52" s="356"/>
      <c r="E52" s="356"/>
      <c r="F52" s="356"/>
      <c r="G52" s="356"/>
      <c r="H52" s="356"/>
      <c r="I52" s="356"/>
      <c r="J52" s="356"/>
      <c r="K52" s="239"/>
    </row>
    <row r="53" spans="2:11" ht="15" customHeight="1">
      <c r="B53" s="238"/>
      <c r="C53" s="356" t="s">
        <v>730</v>
      </c>
      <c r="D53" s="356"/>
      <c r="E53" s="356"/>
      <c r="F53" s="356"/>
      <c r="G53" s="356"/>
      <c r="H53" s="356"/>
      <c r="I53" s="356"/>
      <c r="J53" s="356"/>
      <c r="K53" s="239"/>
    </row>
    <row r="54" spans="2:11" ht="12.75" customHeight="1">
      <c r="B54" s="238"/>
      <c r="C54" s="241"/>
      <c r="D54" s="241"/>
      <c r="E54" s="241"/>
      <c r="F54" s="241"/>
      <c r="G54" s="241"/>
      <c r="H54" s="241"/>
      <c r="I54" s="241"/>
      <c r="J54" s="241"/>
      <c r="K54" s="239"/>
    </row>
    <row r="55" spans="2:11" ht="15" customHeight="1">
      <c r="B55" s="238"/>
      <c r="C55" s="356" t="s">
        <v>731</v>
      </c>
      <c r="D55" s="356"/>
      <c r="E55" s="356"/>
      <c r="F55" s="356"/>
      <c r="G55" s="356"/>
      <c r="H55" s="356"/>
      <c r="I55" s="356"/>
      <c r="J55" s="356"/>
      <c r="K55" s="239"/>
    </row>
    <row r="56" spans="2:11" ht="15" customHeight="1">
      <c r="B56" s="238"/>
      <c r="C56" s="243"/>
      <c r="D56" s="356" t="s">
        <v>732</v>
      </c>
      <c r="E56" s="356"/>
      <c r="F56" s="356"/>
      <c r="G56" s="356"/>
      <c r="H56" s="356"/>
      <c r="I56" s="356"/>
      <c r="J56" s="356"/>
      <c r="K56" s="239"/>
    </row>
    <row r="57" spans="2:11" ht="15" customHeight="1">
      <c r="B57" s="238"/>
      <c r="C57" s="243"/>
      <c r="D57" s="356" t="s">
        <v>733</v>
      </c>
      <c r="E57" s="356"/>
      <c r="F57" s="356"/>
      <c r="G57" s="356"/>
      <c r="H57" s="356"/>
      <c r="I57" s="356"/>
      <c r="J57" s="356"/>
      <c r="K57" s="239"/>
    </row>
    <row r="58" spans="2:11" ht="15" customHeight="1">
      <c r="B58" s="238"/>
      <c r="C58" s="243"/>
      <c r="D58" s="356" t="s">
        <v>734</v>
      </c>
      <c r="E58" s="356"/>
      <c r="F58" s="356"/>
      <c r="G58" s="356"/>
      <c r="H58" s="356"/>
      <c r="I58" s="356"/>
      <c r="J58" s="356"/>
      <c r="K58" s="239"/>
    </row>
    <row r="59" spans="2:11" ht="15" customHeight="1">
      <c r="B59" s="238"/>
      <c r="C59" s="243"/>
      <c r="D59" s="356" t="s">
        <v>735</v>
      </c>
      <c r="E59" s="356"/>
      <c r="F59" s="356"/>
      <c r="G59" s="356"/>
      <c r="H59" s="356"/>
      <c r="I59" s="356"/>
      <c r="J59" s="356"/>
      <c r="K59" s="239"/>
    </row>
    <row r="60" spans="2:11" ht="15" customHeight="1">
      <c r="B60" s="238"/>
      <c r="C60" s="243"/>
      <c r="D60" s="360" t="s">
        <v>736</v>
      </c>
      <c r="E60" s="360"/>
      <c r="F60" s="360"/>
      <c r="G60" s="360"/>
      <c r="H60" s="360"/>
      <c r="I60" s="360"/>
      <c r="J60" s="360"/>
      <c r="K60" s="239"/>
    </row>
    <row r="61" spans="2:11" ht="15" customHeight="1">
      <c r="B61" s="238"/>
      <c r="C61" s="243"/>
      <c r="D61" s="356" t="s">
        <v>737</v>
      </c>
      <c r="E61" s="356"/>
      <c r="F61" s="356"/>
      <c r="G61" s="356"/>
      <c r="H61" s="356"/>
      <c r="I61" s="356"/>
      <c r="J61" s="356"/>
      <c r="K61" s="239"/>
    </row>
    <row r="62" spans="2:11" ht="12.75" customHeight="1">
      <c r="B62" s="238"/>
      <c r="C62" s="243"/>
      <c r="D62" s="243"/>
      <c r="E62" s="246"/>
      <c r="F62" s="243"/>
      <c r="G62" s="243"/>
      <c r="H62" s="243"/>
      <c r="I62" s="243"/>
      <c r="J62" s="243"/>
      <c r="K62" s="239"/>
    </row>
    <row r="63" spans="2:11" ht="15" customHeight="1">
      <c r="B63" s="238"/>
      <c r="C63" s="243"/>
      <c r="D63" s="356" t="s">
        <v>738</v>
      </c>
      <c r="E63" s="356"/>
      <c r="F63" s="356"/>
      <c r="G63" s="356"/>
      <c r="H63" s="356"/>
      <c r="I63" s="356"/>
      <c r="J63" s="356"/>
      <c r="K63" s="239"/>
    </row>
    <row r="64" spans="2:11" ht="15" customHeight="1">
      <c r="B64" s="238"/>
      <c r="C64" s="243"/>
      <c r="D64" s="360" t="s">
        <v>739</v>
      </c>
      <c r="E64" s="360"/>
      <c r="F64" s="360"/>
      <c r="G64" s="360"/>
      <c r="H64" s="360"/>
      <c r="I64" s="360"/>
      <c r="J64" s="360"/>
      <c r="K64" s="239"/>
    </row>
    <row r="65" spans="2:11" ht="15" customHeight="1">
      <c r="B65" s="238"/>
      <c r="C65" s="243"/>
      <c r="D65" s="356" t="s">
        <v>740</v>
      </c>
      <c r="E65" s="356"/>
      <c r="F65" s="356"/>
      <c r="G65" s="356"/>
      <c r="H65" s="356"/>
      <c r="I65" s="356"/>
      <c r="J65" s="356"/>
      <c r="K65" s="239"/>
    </row>
    <row r="66" spans="2:11" ht="15" customHeight="1">
      <c r="B66" s="238"/>
      <c r="C66" s="243"/>
      <c r="D66" s="356" t="s">
        <v>741</v>
      </c>
      <c r="E66" s="356"/>
      <c r="F66" s="356"/>
      <c r="G66" s="356"/>
      <c r="H66" s="356"/>
      <c r="I66" s="356"/>
      <c r="J66" s="356"/>
      <c r="K66" s="239"/>
    </row>
    <row r="67" spans="2:11" ht="15" customHeight="1">
      <c r="B67" s="238"/>
      <c r="C67" s="243"/>
      <c r="D67" s="356" t="s">
        <v>742</v>
      </c>
      <c r="E67" s="356"/>
      <c r="F67" s="356"/>
      <c r="G67" s="356"/>
      <c r="H67" s="356"/>
      <c r="I67" s="356"/>
      <c r="J67" s="356"/>
      <c r="K67" s="239"/>
    </row>
    <row r="68" spans="2:11" ht="15" customHeight="1">
      <c r="B68" s="238"/>
      <c r="C68" s="243"/>
      <c r="D68" s="356" t="s">
        <v>743</v>
      </c>
      <c r="E68" s="356"/>
      <c r="F68" s="356"/>
      <c r="G68" s="356"/>
      <c r="H68" s="356"/>
      <c r="I68" s="356"/>
      <c r="J68" s="356"/>
      <c r="K68" s="239"/>
    </row>
    <row r="69" spans="2:11" ht="12.75" customHeight="1">
      <c r="B69" s="247"/>
      <c r="C69" s="248"/>
      <c r="D69" s="248"/>
      <c r="E69" s="248"/>
      <c r="F69" s="248"/>
      <c r="G69" s="248"/>
      <c r="H69" s="248"/>
      <c r="I69" s="248"/>
      <c r="J69" s="248"/>
      <c r="K69" s="249"/>
    </row>
    <row r="70" spans="2:11" ht="18.75" customHeight="1">
      <c r="B70" s="250"/>
      <c r="C70" s="250"/>
      <c r="D70" s="250"/>
      <c r="E70" s="250"/>
      <c r="F70" s="250"/>
      <c r="G70" s="250"/>
      <c r="H70" s="250"/>
      <c r="I70" s="250"/>
      <c r="J70" s="250"/>
      <c r="K70" s="251"/>
    </row>
    <row r="71" spans="2:11" ht="18.75" customHeight="1">
      <c r="B71" s="251"/>
      <c r="C71" s="251"/>
      <c r="D71" s="251"/>
      <c r="E71" s="251"/>
      <c r="F71" s="251"/>
      <c r="G71" s="251"/>
      <c r="H71" s="251"/>
      <c r="I71" s="251"/>
      <c r="J71" s="251"/>
      <c r="K71" s="251"/>
    </row>
    <row r="72" spans="2:11" ht="7.5" customHeight="1">
      <c r="B72" s="252"/>
      <c r="C72" s="253"/>
      <c r="D72" s="253"/>
      <c r="E72" s="253"/>
      <c r="F72" s="253"/>
      <c r="G72" s="253"/>
      <c r="H72" s="253"/>
      <c r="I72" s="253"/>
      <c r="J72" s="253"/>
      <c r="K72" s="254"/>
    </row>
    <row r="73" spans="2:11" ht="45" customHeight="1">
      <c r="B73" s="255"/>
      <c r="C73" s="361" t="s">
        <v>87</v>
      </c>
      <c r="D73" s="361"/>
      <c r="E73" s="361"/>
      <c r="F73" s="361"/>
      <c r="G73" s="361"/>
      <c r="H73" s="361"/>
      <c r="I73" s="361"/>
      <c r="J73" s="361"/>
      <c r="K73" s="256"/>
    </row>
    <row r="74" spans="2:11" ht="17.25" customHeight="1">
      <c r="B74" s="255"/>
      <c r="C74" s="257" t="s">
        <v>744</v>
      </c>
      <c r="D74" s="257"/>
      <c r="E74" s="257"/>
      <c r="F74" s="257" t="s">
        <v>745</v>
      </c>
      <c r="G74" s="258"/>
      <c r="H74" s="257" t="s">
        <v>106</v>
      </c>
      <c r="I74" s="257" t="s">
        <v>54</v>
      </c>
      <c r="J74" s="257" t="s">
        <v>746</v>
      </c>
      <c r="K74" s="256"/>
    </row>
    <row r="75" spans="2:11" ht="17.25" customHeight="1">
      <c r="B75" s="255"/>
      <c r="C75" s="259" t="s">
        <v>747</v>
      </c>
      <c r="D75" s="259"/>
      <c r="E75" s="259"/>
      <c r="F75" s="260" t="s">
        <v>748</v>
      </c>
      <c r="G75" s="261"/>
      <c r="H75" s="259"/>
      <c r="I75" s="259"/>
      <c r="J75" s="259" t="s">
        <v>749</v>
      </c>
      <c r="K75" s="256"/>
    </row>
    <row r="76" spans="2:11" ht="5.25" customHeight="1">
      <c r="B76" s="255"/>
      <c r="C76" s="262"/>
      <c r="D76" s="262"/>
      <c r="E76" s="262"/>
      <c r="F76" s="262"/>
      <c r="G76" s="263"/>
      <c r="H76" s="262"/>
      <c r="I76" s="262"/>
      <c r="J76" s="262"/>
      <c r="K76" s="256"/>
    </row>
    <row r="77" spans="2:11" ht="15" customHeight="1">
      <c r="B77" s="255"/>
      <c r="C77" s="245" t="s">
        <v>50</v>
      </c>
      <c r="D77" s="262"/>
      <c r="E77" s="262"/>
      <c r="F77" s="264" t="s">
        <v>750</v>
      </c>
      <c r="G77" s="263"/>
      <c r="H77" s="245" t="s">
        <v>751</v>
      </c>
      <c r="I77" s="245" t="s">
        <v>752</v>
      </c>
      <c r="J77" s="245">
        <v>20</v>
      </c>
      <c r="K77" s="256"/>
    </row>
    <row r="78" spans="2:11" ht="15" customHeight="1">
      <c r="B78" s="255"/>
      <c r="C78" s="245" t="s">
        <v>753</v>
      </c>
      <c r="D78" s="245"/>
      <c r="E78" s="245"/>
      <c r="F78" s="264" t="s">
        <v>750</v>
      </c>
      <c r="G78" s="263"/>
      <c r="H78" s="245" t="s">
        <v>754</v>
      </c>
      <c r="I78" s="245" t="s">
        <v>752</v>
      </c>
      <c r="J78" s="245">
        <v>120</v>
      </c>
      <c r="K78" s="256"/>
    </row>
    <row r="79" spans="2:11" ht="15" customHeight="1">
      <c r="B79" s="265"/>
      <c r="C79" s="245" t="s">
        <v>755</v>
      </c>
      <c r="D79" s="245"/>
      <c r="E79" s="245"/>
      <c r="F79" s="264" t="s">
        <v>756</v>
      </c>
      <c r="G79" s="263"/>
      <c r="H79" s="245" t="s">
        <v>757</v>
      </c>
      <c r="I79" s="245" t="s">
        <v>752</v>
      </c>
      <c r="J79" s="245">
        <v>50</v>
      </c>
      <c r="K79" s="256"/>
    </row>
    <row r="80" spans="2:11" ht="15" customHeight="1">
      <c r="B80" s="265"/>
      <c r="C80" s="245" t="s">
        <v>758</v>
      </c>
      <c r="D80" s="245"/>
      <c r="E80" s="245"/>
      <c r="F80" s="264" t="s">
        <v>750</v>
      </c>
      <c r="G80" s="263"/>
      <c r="H80" s="245" t="s">
        <v>759</v>
      </c>
      <c r="I80" s="245" t="s">
        <v>760</v>
      </c>
      <c r="J80" s="245"/>
      <c r="K80" s="256"/>
    </row>
    <row r="81" spans="2:11" ht="15" customHeight="1">
      <c r="B81" s="265"/>
      <c r="C81" s="266" t="s">
        <v>761</v>
      </c>
      <c r="D81" s="266"/>
      <c r="E81" s="266"/>
      <c r="F81" s="267" t="s">
        <v>756</v>
      </c>
      <c r="G81" s="266"/>
      <c r="H81" s="266" t="s">
        <v>762</v>
      </c>
      <c r="I81" s="266" t="s">
        <v>752</v>
      </c>
      <c r="J81" s="266">
        <v>15</v>
      </c>
      <c r="K81" s="256"/>
    </row>
    <row r="82" spans="2:11" ht="15" customHeight="1">
      <c r="B82" s="265"/>
      <c r="C82" s="266" t="s">
        <v>763</v>
      </c>
      <c r="D82" s="266"/>
      <c r="E82" s="266"/>
      <c r="F82" s="267" t="s">
        <v>756</v>
      </c>
      <c r="G82" s="266"/>
      <c r="H82" s="266" t="s">
        <v>764</v>
      </c>
      <c r="I82" s="266" t="s">
        <v>752</v>
      </c>
      <c r="J82" s="266">
        <v>15</v>
      </c>
      <c r="K82" s="256"/>
    </row>
    <row r="83" spans="2:11" ht="15" customHeight="1">
      <c r="B83" s="265"/>
      <c r="C83" s="266" t="s">
        <v>765</v>
      </c>
      <c r="D83" s="266"/>
      <c r="E83" s="266"/>
      <c r="F83" s="267" t="s">
        <v>756</v>
      </c>
      <c r="G83" s="266"/>
      <c r="H83" s="266" t="s">
        <v>766</v>
      </c>
      <c r="I83" s="266" t="s">
        <v>752</v>
      </c>
      <c r="J83" s="266">
        <v>20</v>
      </c>
      <c r="K83" s="256"/>
    </row>
    <row r="84" spans="2:11" ht="15" customHeight="1">
      <c r="B84" s="265"/>
      <c r="C84" s="266" t="s">
        <v>767</v>
      </c>
      <c r="D84" s="266"/>
      <c r="E84" s="266"/>
      <c r="F84" s="267" t="s">
        <v>756</v>
      </c>
      <c r="G84" s="266"/>
      <c r="H84" s="266" t="s">
        <v>768</v>
      </c>
      <c r="I84" s="266" t="s">
        <v>752</v>
      </c>
      <c r="J84" s="266">
        <v>20</v>
      </c>
      <c r="K84" s="256"/>
    </row>
    <row r="85" spans="2:11" ht="15" customHeight="1">
      <c r="B85" s="265"/>
      <c r="C85" s="245" t="s">
        <v>769</v>
      </c>
      <c r="D85" s="245"/>
      <c r="E85" s="245"/>
      <c r="F85" s="264" t="s">
        <v>756</v>
      </c>
      <c r="G85" s="263"/>
      <c r="H85" s="245" t="s">
        <v>770</v>
      </c>
      <c r="I85" s="245" t="s">
        <v>752</v>
      </c>
      <c r="J85" s="245">
        <v>50</v>
      </c>
      <c r="K85" s="256"/>
    </row>
    <row r="86" spans="2:11" ht="15" customHeight="1">
      <c r="B86" s="265"/>
      <c r="C86" s="245" t="s">
        <v>771</v>
      </c>
      <c r="D86" s="245"/>
      <c r="E86" s="245"/>
      <c r="F86" s="264" t="s">
        <v>756</v>
      </c>
      <c r="G86" s="263"/>
      <c r="H86" s="245" t="s">
        <v>772</v>
      </c>
      <c r="I86" s="245" t="s">
        <v>752</v>
      </c>
      <c r="J86" s="245">
        <v>20</v>
      </c>
      <c r="K86" s="256"/>
    </row>
    <row r="87" spans="2:11" ht="15" customHeight="1">
      <c r="B87" s="265"/>
      <c r="C87" s="245" t="s">
        <v>773</v>
      </c>
      <c r="D87" s="245"/>
      <c r="E87" s="245"/>
      <c r="F87" s="264" t="s">
        <v>756</v>
      </c>
      <c r="G87" s="263"/>
      <c r="H87" s="245" t="s">
        <v>774</v>
      </c>
      <c r="I87" s="245" t="s">
        <v>752</v>
      </c>
      <c r="J87" s="245">
        <v>20</v>
      </c>
      <c r="K87" s="256"/>
    </row>
    <row r="88" spans="2:11" ht="15" customHeight="1">
      <c r="B88" s="265"/>
      <c r="C88" s="245" t="s">
        <v>775</v>
      </c>
      <c r="D88" s="245"/>
      <c r="E88" s="245"/>
      <c r="F88" s="264" t="s">
        <v>756</v>
      </c>
      <c r="G88" s="263"/>
      <c r="H88" s="245" t="s">
        <v>776</v>
      </c>
      <c r="I88" s="245" t="s">
        <v>752</v>
      </c>
      <c r="J88" s="245">
        <v>50</v>
      </c>
      <c r="K88" s="256"/>
    </row>
    <row r="89" spans="2:11" ht="15" customHeight="1">
      <c r="B89" s="265"/>
      <c r="C89" s="245" t="s">
        <v>777</v>
      </c>
      <c r="D89" s="245"/>
      <c r="E89" s="245"/>
      <c r="F89" s="264" t="s">
        <v>756</v>
      </c>
      <c r="G89" s="263"/>
      <c r="H89" s="245" t="s">
        <v>777</v>
      </c>
      <c r="I89" s="245" t="s">
        <v>752</v>
      </c>
      <c r="J89" s="245">
        <v>50</v>
      </c>
      <c r="K89" s="256"/>
    </row>
    <row r="90" spans="2:11" ht="15" customHeight="1">
      <c r="B90" s="265"/>
      <c r="C90" s="245" t="s">
        <v>111</v>
      </c>
      <c r="D90" s="245"/>
      <c r="E90" s="245"/>
      <c r="F90" s="264" t="s">
        <v>756</v>
      </c>
      <c r="G90" s="263"/>
      <c r="H90" s="245" t="s">
        <v>778</v>
      </c>
      <c r="I90" s="245" t="s">
        <v>752</v>
      </c>
      <c r="J90" s="245">
        <v>255</v>
      </c>
      <c r="K90" s="256"/>
    </row>
    <row r="91" spans="2:11" ht="15" customHeight="1">
      <c r="B91" s="265"/>
      <c r="C91" s="245" t="s">
        <v>779</v>
      </c>
      <c r="D91" s="245"/>
      <c r="E91" s="245"/>
      <c r="F91" s="264" t="s">
        <v>750</v>
      </c>
      <c r="G91" s="263"/>
      <c r="H91" s="245" t="s">
        <v>780</v>
      </c>
      <c r="I91" s="245" t="s">
        <v>781</v>
      </c>
      <c r="J91" s="245"/>
      <c r="K91" s="256"/>
    </row>
    <row r="92" spans="2:11" ht="15" customHeight="1">
      <c r="B92" s="265"/>
      <c r="C92" s="245" t="s">
        <v>782</v>
      </c>
      <c r="D92" s="245"/>
      <c r="E92" s="245"/>
      <c r="F92" s="264" t="s">
        <v>750</v>
      </c>
      <c r="G92" s="263"/>
      <c r="H92" s="245" t="s">
        <v>783</v>
      </c>
      <c r="I92" s="245" t="s">
        <v>784</v>
      </c>
      <c r="J92" s="245"/>
      <c r="K92" s="256"/>
    </row>
    <row r="93" spans="2:11" ht="15" customHeight="1">
      <c r="B93" s="265"/>
      <c r="C93" s="245" t="s">
        <v>785</v>
      </c>
      <c r="D93" s="245"/>
      <c r="E93" s="245"/>
      <c r="F93" s="264" t="s">
        <v>750</v>
      </c>
      <c r="G93" s="263"/>
      <c r="H93" s="245" t="s">
        <v>785</v>
      </c>
      <c r="I93" s="245" t="s">
        <v>784</v>
      </c>
      <c r="J93" s="245"/>
      <c r="K93" s="256"/>
    </row>
    <row r="94" spans="2:11" ht="15" customHeight="1">
      <c r="B94" s="265"/>
      <c r="C94" s="245" t="s">
        <v>35</v>
      </c>
      <c r="D94" s="245"/>
      <c r="E94" s="245"/>
      <c r="F94" s="264" t="s">
        <v>750</v>
      </c>
      <c r="G94" s="263"/>
      <c r="H94" s="245" t="s">
        <v>786</v>
      </c>
      <c r="I94" s="245" t="s">
        <v>784</v>
      </c>
      <c r="J94" s="245"/>
      <c r="K94" s="256"/>
    </row>
    <row r="95" spans="2:11" ht="15" customHeight="1">
      <c r="B95" s="265"/>
      <c r="C95" s="245" t="s">
        <v>45</v>
      </c>
      <c r="D95" s="245"/>
      <c r="E95" s="245"/>
      <c r="F95" s="264" t="s">
        <v>750</v>
      </c>
      <c r="G95" s="263"/>
      <c r="H95" s="245" t="s">
        <v>787</v>
      </c>
      <c r="I95" s="245" t="s">
        <v>784</v>
      </c>
      <c r="J95" s="245"/>
      <c r="K95" s="256"/>
    </row>
    <row r="96" spans="2:11" ht="15" customHeight="1">
      <c r="B96" s="268"/>
      <c r="C96" s="269"/>
      <c r="D96" s="269"/>
      <c r="E96" s="269"/>
      <c r="F96" s="269"/>
      <c r="G96" s="269"/>
      <c r="H96" s="269"/>
      <c r="I96" s="269"/>
      <c r="J96" s="269"/>
      <c r="K96" s="270"/>
    </row>
    <row r="97" spans="2:11" ht="18.75" customHeight="1">
      <c r="B97" s="271"/>
      <c r="C97" s="272"/>
      <c r="D97" s="272"/>
      <c r="E97" s="272"/>
      <c r="F97" s="272"/>
      <c r="G97" s="272"/>
      <c r="H97" s="272"/>
      <c r="I97" s="272"/>
      <c r="J97" s="272"/>
      <c r="K97" s="271"/>
    </row>
    <row r="98" spans="2:11" ht="18.75" customHeight="1">
      <c r="B98" s="251"/>
      <c r="C98" s="251"/>
      <c r="D98" s="251"/>
      <c r="E98" s="251"/>
      <c r="F98" s="251"/>
      <c r="G98" s="251"/>
      <c r="H98" s="251"/>
      <c r="I98" s="251"/>
      <c r="J98" s="251"/>
      <c r="K98" s="251"/>
    </row>
    <row r="99" spans="2:11" ht="7.5" customHeight="1">
      <c r="B99" s="252"/>
      <c r="C99" s="253"/>
      <c r="D99" s="253"/>
      <c r="E99" s="253"/>
      <c r="F99" s="253"/>
      <c r="G99" s="253"/>
      <c r="H99" s="253"/>
      <c r="I99" s="253"/>
      <c r="J99" s="253"/>
      <c r="K99" s="254"/>
    </row>
    <row r="100" spans="2:11" ht="45" customHeight="1">
      <c r="B100" s="255"/>
      <c r="C100" s="361" t="s">
        <v>788</v>
      </c>
      <c r="D100" s="361"/>
      <c r="E100" s="361"/>
      <c r="F100" s="361"/>
      <c r="G100" s="361"/>
      <c r="H100" s="361"/>
      <c r="I100" s="361"/>
      <c r="J100" s="361"/>
      <c r="K100" s="256"/>
    </row>
    <row r="101" spans="2:11" ht="17.25" customHeight="1">
      <c r="B101" s="255"/>
      <c r="C101" s="257" t="s">
        <v>744</v>
      </c>
      <c r="D101" s="257"/>
      <c r="E101" s="257"/>
      <c r="F101" s="257" t="s">
        <v>745</v>
      </c>
      <c r="G101" s="258"/>
      <c r="H101" s="257" t="s">
        <v>106</v>
      </c>
      <c r="I101" s="257" t="s">
        <v>54</v>
      </c>
      <c r="J101" s="257" t="s">
        <v>746</v>
      </c>
      <c r="K101" s="256"/>
    </row>
    <row r="102" spans="2:11" ht="17.25" customHeight="1">
      <c r="B102" s="255"/>
      <c r="C102" s="259" t="s">
        <v>747</v>
      </c>
      <c r="D102" s="259"/>
      <c r="E102" s="259"/>
      <c r="F102" s="260" t="s">
        <v>748</v>
      </c>
      <c r="G102" s="261"/>
      <c r="H102" s="259"/>
      <c r="I102" s="259"/>
      <c r="J102" s="259" t="s">
        <v>749</v>
      </c>
      <c r="K102" s="256"/>
    </row>
    <row r="103" spans="2:11" ht="5.25" customHeight="1">
      <c r="B103" s="255"/>
      <c r="C103" s="257"/>
      <c r="D103" s="257"/>
      <c r="E103" s="257"/>
      <c r="F103" s="257"/>
      <c r="G103" s="273"/>
      <c r="H103" s="257"/>
      <c r="I103" s="257"/>
      <c r="J103" s="257"/>
      <c r="K103" s="256"/>
    </row>
    <row r="104" spans="2:11" ht="15" customHeight="1">
      <c r="B104" s="255"/>
      <c r="C104" s="245" t="s">
        <v>50</v>
      </c>
      <c r="D104" s="262"/>
      <c r="E104" s="262"/>
      <c r="F104" s="264" t="s">
        <v>750</v>
      </c>
      <c r="G104" s="273"/>
      <c r="H104" s="245" t="s">
        <v>789</v>
      </c>
      <c r="I104" s="245" t="s">
        <v>752</v>
      </c>
      <c r="J104" s="245">
        <v>20</v>
      </c>
      <c r="K104" s="256"/>
    </row>
    <row r="105" spans="2:11" ht="15" customHeight="1">
      <c r="B105" s="255"/>
      <c r="C105" s="245" t="s">
        <v>753</v>
      </c>
      <c r="D105" s="245"/>
      <c r="E105" s="245"/>
      <c r="F105" s="264" t="s">
        <v>750</v>
      </c>
      <c r="G105" s="245"/>
      <c r="H105" s="245" t="s">
        <v>789</v>
      </c>
      <c r="I105" s="245" t="s">
        <v>752</v>
      </c>
      <c r="J105" s="245">
        <v>120</v>
      </c>
      <c r="K105" s="256"/>
    </row>
    <row r="106" spans="2:11" ht="15" customHeight="1">
      <c r="B106" s="265"/>
      <c r="C106" s="245" t="s">
        <v>755</v>
      </c>
      <c r="D106" s="245"/>
      <c r="E106" s="245"/>
      <c r="F106" s="264" t="s">
        <v>756</v>
      </c>
      <c r="G106" s="245"/>
      <c r="H106" s="245" t="s">
        <v>789</v>
      </c>
      <c r="I106" s="245" t="s">
        <v>752</v>
      </c>
      <c r="J106" s="245">
        <v>50</v>
      </c>
      <c r="K106" s="256"/>
    </row>
    <row r="107" spans="2:11" ht="15" customHeight="1">
      <c r="B107" s="265"/>
      <c r="C107" s="245" t="s">
        <v>758</v>
      </c>
      <c r="D107" s="245"/>
      <c r="E107" s="245"/>
      <c r="F107" s="264" t="s">
        <v>750</v>
      </c>
      <c r="G107" s="245"/>
      <c r="H107" s="245" t="s">
        <v>789</v>
      </c>
      <c r="I107" s="245" t="s">
        <v>760</v>
      </c>
      <c r="J107" s="245"/>
      <c r="K107" s="256"/>
    </row>
    <row r="108" spans="2:11" ht="15" customHeight="1">
      <c r="B108" s="265"/>
      <c r="C108" s="245" t="s">
        <v>769</v>
      </c>
      <c r="D108" s="245"/>
      <c r="E108" s="245"/>
      <c r="F108" s="264" t="s">
        <v>756</v>
      </c>
      <c r="G108" s="245"/>
      <c r="H108" s="245" t="s">
        <v>789</v>
      </c>
      <c r="I108" s="245" t="s">
        <v>752</v>
      </c>
      <c r="J108" s="245">
        <v>50</v>
      </c>
      <c r="K108" s="256"/>
    </row>
    <row r="109" spans="2:11" ht="15" customHeight="1">
      <c r="B109" s="265"/>
      <c r="C109" s="245" t="s">
        <v>777</v>
      </c>
      <c r="D109" s="245"/>
      <c r="E109" s="245"/>
      <c r="F109" s="264" t="s">
        <v>756</v>
      </c>
      <c r="G109" s="245"/>
      <c r="H109" s="245" t="s">
        <v>789</v>
      </c>
      <c r="I109" s="245" t="s">
        <v>752</v>
      </c>
      <c r="J109" s="245">
        <v>50</v>
      </c>
      <c r="K109" s="256"/>
    </row>
    <row r="110" spans="2:11" ht="15" customHeight="1">
      <c r="B110" s="265"/>
      <c r="C110" s="245" t="s">
        <v>775</v>
      </c>
      <c r="D110" s="245"/>
      <c r="E110" s="245"/>
      <c r="F110" s="264" t="s">
        <v>756</v>
      </c>
      <c r="G110" s="245"/>
      <c r="H110" s="245" t="s">
        <v>789</v>
      </c>
      <c r="I110" s="245" t="s">
        <v>752</v>
      </c>
      <c r="J110" s="245">
        <v>50</v>
      </c>
      <c r="K110" s="256"/>
    </row>
    <row r="111" spans="2:11" ht="15" customHeight="1">
      <c r="B111" s="265"/>
      <c r="C111" s="245" t="s">
        <v>50</v>
      </c>
      <c r="D111" s="245"/>
      <c r="E111" s="245"/>
      <c r="F111" s="264" t="s">
        <v>750</v>
      </c>
      <c r="G111" s="245"/>
      <c r="H111" s="245" t="s">
        <v>790</v>
      </c>
      <c r="I111" s="245" t="s">
        <v>752</v>
      </c>
      <c r="J111" s="245">
        <v>20</v>
      </c>
      <c r="K111" s="256"/>
    </row>
    <row r="112" spans="2:11" ht="15" customHeight="1">
      <c r="B112" s="265"/>
      <c r="C112" s="245" t="s">
        <v>791</v>
      </c>
      <c r="D112" s="245"/>
      <c r="E112" s="245"/>
      <c r="F112" s="264" t="s">
        <v>750</v>
      </c>
      <c r="G112" s="245"/>
      <c r="H112" s="245" t="s">
        <v>792</v>
      </c>
      <c r="I112" s="245" t="s">
        <v>752</v>
      </c>
      <c r="J112" s="245">
        <v>120</v>
      </c>
      <c r="K112" s="256"/>
    </row>
    <row r="113" spans="2:11" ht="15" customHeight="1">
      <c r="B113" s="265"/>
      <c r="C113" s="245" t="s">
        <v>35</v>
      </c>
      <c r="D113" s="245"/>
      <c r="E113" s="245"/>
      <c r="F113" s="264" t="s">
        <v>750</v>
      </c>
      <c r="G113" s="245"/>
      <c r="H113" s="245" t="s">
        <v>793</v>
      </c>
      <c r="I113" s="245" t="s">
        <v>784</v>
      </c>
      <c r="J113" s="245"/>
      <c r="K113" s="256"/>
    </row>
    <row r="114" spans="2:11" ht="15" customHeight="1">
      <c r="B114" s="265"/>
      <c r="C114" s="245" t="s">
        <v>45</v>
      </c>
      <c r="D114" s="245"/>
      <c r="E114" s="245"/>
      <c r="F114" s="264" t="s">
        <v>750</v>
      </c>
      <c r="G114" s="245"/>
      <c r="H114" s="245" t="s">
        <v>794</v>
      </c>
      <c r="I114" s="245" t="s">
        <v>784</v>
      </c>
      <c r="J114" s="245"/>
      <c r="K114" s="256"/>
    </row>
    <row r="115" spans="2:11" ht="15" customHeight="1">
      <c r="B115" s="265"/>
      <c r="C115" s="245" t="s">
        <v>54</v>
      </c>
      <c r="D115" s="245"/>
      <c r="E115" s="245"/>
      <c r="F115" s="264" t="s">
        <v>750</v>
      </c>
      <c r="G115" s="245"/>
      <c r="H115" s="245" t="s">
        <v>795</v>
      </c>
      <c r="I115" s="245" t="s">
        <v>796</v>
      </c>
      <c r="J115" s="245"/>
      <c r="K115" s="256"/>
    </row>
    <row r="116" spans="2:11" ht="15" customHeight="1">
      <c r="B116" s="268"/>
      <c r="C116" s="274"/>
      <c r="D116" s="274"/>
      <c r="E116" s="274"/>
      <c r="F116" s="274"/>
      <c r="G116" s="274"/>
      <c r="H116" s="274"/>
      <c r="I116" s="274"/>
      <c r="J116" s="274"/>
      <c r="K116" s="270"/>
    </row>
    <row r="117" spans="2:11" ht="18.75" customHeight="1">
      <c r="B117" s="275"/>
      <c r="C117" s="241"/>
      <c r="D117" s="241"/>
      <c r="E117" s="241"/>
      <c r="F117" s="276"/>
      <c r="G117" s="241"/>
      <c r="H117" s="241"/>
      <c r="I117" s="241"/>
      <c r="J117" s="241"/>
      <c r="K117" s="275"/>
    </row>
    <row r="118" spans="2:11" ht="18.75" customHeight="1"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</row>
    <row r="119" spans="2:11" ht="7.5" customHeight="1">
      <c r="B119" s="277"/>
      <c r="C119" s="278"/>
      <c r="D119" s="278"/>
      <c r="E119" s="278"/>
      <c r="F119" s="278"/>
      <c r="G119" s="278"/>
      <c r="H119" s="278"/>
      <c r="I119" s="278"/>
      <c r="J119" s="278"/>
      <c r="K119" s="279"/>
    </row>
    <row r="120" spans="2:11" ht="45" customHeight="1">
      <c r="B120" s="280"/>
      <c r="C120" s="357" t="s">
        <v>797</v>
      </c>
      <c r="D120" s="357"/>
      <c r="E120" s="357"/>
      <c r="F120" s="357"/>
      <c r="G120" s="357"/>
      <c r="H120" s="357"/>
      <c r="I120" s="357"/>
      <c r="J120" s="357"/>
      <c r="K120" s="281"/>
    </row>
    <row r="121" spans="2:11" ht="17.25" customHeight="1">
      <c r="B121" s="282"/>
      <c r="C121" s="257" t="s">
        <v>744</v>
      </c>
      <c r="D121" s="257"/>
      <c r="E121" s="257"/>
      <c r="F121" s="257" t="s">
        <v>745</v>
      </c>
      <c r="G121" s="258"/>
      <c r="H121" s="257" t="s">
        <v>106</v>
      </c>
      <c r="I121" s="257" t="s">
        <v>54</v>
      </c>
      <c r="J121" s="257" t="s">
        <v>746</v>
      </c>
      <c r="K121" s="283"/>
    </row>
    <row r="122" spans="2:11" ht="17.25" customHeight="1">
      <c r="B122" s="282"/>
      <c r="C122" s="259" t="s">
        <v>747</v>
      </c>
      <c r="D122" s="259"/>
      <c r="E122" s="259"/>
      <c r="F122" s="260" t="s">
        <v>748</v>
      </c>
      <c r="G122" s="261"/>
      <c r="H122" s="259"/>
      <c r="I122" s="259"/>
      <c r="J122" s="259" t="s">
        <v>749</v>
      </c>
      <c r="K122" s="283"/>
    </row>
    <row r="123" spans="2:11" ht="5.25" customHeight="1">
      <c r="B123" s="284"/>
      <c r="C123" s="262"/>
      <c r="D123" s="262"/>
      <c r="E123" s="262"/>
      <c r="F123" s="262"/>
      <c r="G123" s="245"/>
      <c r="H123" s="262"/>
      <c r="I123" s="262"/>
      <c r="J123" s="262"/>
      <c r="K123" s="285"/>
    </row>
    <row r="124" spans="2:11" ht="15" customHeight="1">
      <c r="B124" s="284"/>
      <c r="C124" s="245" t="s">
        <v>753</v>
      </c>
      <c r="D124" s="262"/>
      <c r="E124" s="262"/>
      <c r="F124" s="264" t="s">
        <v>750</v>
      </c>
      <c r="G124" s="245"/>
      <c r="H124" s="245" t="s">
        <v>789</v>
      </c>
      <c r="I124" s="245" t="s">
        <v>752</v>
      </c>
      <c r="J124" s="245">
        <v>120</v>
      </c>
      <c r="K124" s="286"/>
    </row>
    <row r="125" spans="2:11" ht="15" customHeight="1">
      <c r="B125" s="284"/>
      <c r="C125" s="245" t="s">
        <v>798</v>
      </c>
      <c r="D125" s="245"/>
      <c r="E125" s="245"/>
      <c r="F125" s="264" t="s">
        <v>750</v>
      </c>
      <c r="G125" s="245"/>
      <c r="H125" s="245" t="s">
        <v>799</v>
      </c>
      <c r="I125" s="245" t="s">
        <v>752</v>
      </c>
      <c r="J125" s="245" t="s">
        <v>800</v>
      </c>
      <c r="K125" s="286"/>
    </row>
    <row r="126" spans="2:11" ht="15" customHeight="1">
      <c r="B126" s="284"/>
      <c r="C126" s="245" t="s">
        <v>699</v>
      </c>
      <c r="D126" s="245"/>
      <c r="E126" s="245"/>
      <c r="F126" s="264" t="s">
        <v>750</v>
      </c>
      <c r="G126" s="245"/>
      <c r="H126" s="245" t="s">
        <v>801</v>
      </c>
      <c r="I126" s="245" t="s">
        <v>752</v>
      </c>
      <c r="J126" s="245" t="s">
        <v>800</v>
      </c>
      <c r="K126" s="286"/>
    </row>
    <row r="127" spans="2:11" ht="15" customHeight="1">
      <c r="B127" s="284"/>
      <c r="C127" s="245" t="s">
        <v>761</v>
      </c>
      <c r="D127" s="245"/>
      <c r="E127" s="245"/>
      <c r="F127" s="264" t="s">
        <v>756</v>
      </c>
      <c r="G127" s="245"/>
      <c r="H127" s="245" t="s">
        <v>762</v>
      </c>
      <c r="I127" s="245" t="s">
        <v>752</v>
      </c>
      <c r="J127" s="245">
        <v>15</v>
      </c>
      <c r="K127" s="286"/>
    </row>
    <row r="128" spans="2:11" ht="15" customHeight="1">
      <c r="B128" s="284"/>
      <c r="C128" s="266" t="s">
        <v>763</v>
      </c>
      <c r="D128" s="266"/>
      <c r="E128" s="266"/>
      <c r="F128" s="267" t="s">
        <v>756</v>
      </c>
      <c r="G128" s="266"/>
      <c r="H128" s="266" t="s">
        <v>764</v>
      </c>
      <c r="I128" s="266" t="s">
        <v>752</v>
      </c>
      <c r="J128" s="266">
        <v>15</v>
      </c>
      <c r="K128" s="286"/>
    </row>
    <row r="129" spans="2:11" ht="15" customHeight="1">
      <c r="B129" s="284"/>
      <c r="C129" s="266" t="s">
        <v>765</v>
      </c>
      <c r="D129" s="266"/>
      <c r="E129" s="266"/>
      <c r="F129" s="267" t="s">
        <v>756</v>
      </c>
      <c r="G129" s="266"/>
      <c r="H129" s="266" t="s">
        <v>766</v>
      </c>
      <c r="I129" s="266" t="s">
        <v>752</v>
      </c>
      <c r="J129" s="266">
        <v>20</v>
      </c>
      <c r="K129" s="286"/>
    </row>
    <row r="130" spans="2:11" ht="15" customHeight="1">
      <c r="B130" s="284"/>
      <c r="C130" s="266" t="s">
        <v>767</v>
      </c>
      <c r="D130" s="266"/>
      <c r="E130" s="266"/>
      <c r="F130" s="267" t="s">
        <v>756</v>
      </c>
      <c r="G130" s="266"/>
      <c r="H130" s="266" t="s">
        <v>768</v>
      </c>
      <c r="I130" s="266" t="s">
        <v>752</v>
      </c>
      <c r="J130" s="266">
        <v>20</v>
      </c>
      <c r="K130" s="286"/>
    </row>
    <row r="131" spans="2:11" ht="15" customHeight="1">
      <c r="B131" s="284"/>
      <c r="C131" s="245" t="s">
        <v>755</v>
      </c>
      <c r="D131" s="245"/>
      <c r="E131" s="245"/>
      <c r="F131" s="264" t="s">
        <v>756</v>
      </c>
      <c r="G131" s="245"/>
      <c r="H131" s="245" t="s">
        <v>789</v>
      </c>
      <c r="I131" s="245" t="s">
        <v>752</v>
      </c>
      <c r="J131" s="245">
        <v>50</v>
      </c>
      <c r="K131" s="286"/>
    </row>
    <row r="132" spans="2:11" ht="15" customHeight="1">
      <c r="B132" s="284"/>
      <c r="C132" s="245" t="s">
        <v>769</v>
      </c>
      <c r="D132" s="245"/>
      <c r="E132" s="245"/>
      <c r="F132" s="264" t="s">
        <v>756</v>
      </c>
      <c r="G132" s="245"/>
      <c r="H132" s="245" t="s">
        <v>789</v>
      </c>
      <c r="I132" s="245" t="s">
        <v>752</v>
      </c>
      <c r="J132" s="245">
        <v>50</v>
      </c>
      <c r="K132" s="286"/>
    </row>
    <row r="133" spans="2:11" ht="15" customHeight="1">
      <c r="B133" s="284"/>
      <c r="C133" s="245" t="s">
        <v>775</v>
      </c>
      <c r="D133" s="245"/>
      <c r="E133" s="245"/>
      <c r="F133" s="264" t="s">
        <v>756</v>
      </c>
      <c r="G133" s="245"/>
      <c r="H133" s="245" t="s">
        <v>789</v>
      </c>
      <c r="I133" s="245" t="s">
        <v>752</v>
      </c>
      <c r="J133" s="245">
        <v>50</v>
      </c>
      <c r="K133" s="286"/>
    </row>
    <row r="134" spans="2:11" ht="15" customHeight="1">
      <c r="B134" s="284"/>
      <c r="C134" s="245" t="s">
        <v>777</v>
      </c>
      <c r="D134" s="245"/>
      <c r="E134" s="245"/>
      <c r="F134" s="264" t="s">
        <v>756</v>
      </c>
      <c r="G134" s="245"/>
      <c r="H134" s="245" t="s">
        <v>789</v>
      </c>
      <c r="I134" s="245" t="s">
        <v>752</v>
      </c>
      <c r="J134" s="245">
        <v>50</v>
      </c>
      <c r="K134" s="286"/>
    </row>
    <row r="135" spans="2:11" ht="15" customHeight="1">
      <c r="B135" s="284"/>
      <c r="C135" s="245" t="s">
        <v>111</v>
      </c>
      <c r="D135" s="245"/>
      <c r="E135" s="245"/>
      <c r="F135" s="264" t="s">
        <v>756</v>
      </c>
      <c r="G135" s="245"/>
      <c r="H135" s="245" t="s">
        <v>802</v>
      </c>
      <c r="I135" s="245" t="s">
        <v>752</v>
      </c>
      <c r="J135" s="245">
        <v>255</v>
      </c>
      <c r="K135" s="286"/>
    </row>
    <row r="136" spans="2:11" ht="15" customHeight="1">
      <c r="B136" s="284"/>
      <c r="C136" s="245" t="s">
        <v>779</v>
      </c>
      <c r="D136" s="245"/>
      <c r="E136" s="245"/>
      <c r="F136" s="264" t="s">
        <v>750</v>
      </c>
      <c r="G136" s="245"/>
      <c r="H136" s="245" t="s">
        <v>803</v>
      </c>
      <c r="I136" s="245" t="s">
        <v>781</v>
      </c>
      <c r="J136" s="245"/>
      <c r="K136" s="286"/>
    </row>
    <row r="137" spans="2:11" ht="15" customHeight="1">
      <c r="B137" s="284"/>
      <c r="C137" s="245" t="s">
        <v>782</v>
      </c>
      <c r="D137" s="245"/>
      <c r="E137" s="245"/>
      <c r="F137" s="264" t="s">
        <v>750</v>
      </c>
      <c r="G137" s="245"/>
      <c r="H137" s="245" t="s">
        <v>804</v>
      </c>
      <c r="I137" s="245" t="s">
        <v>784</v>
      </c>
      <c r="J137" s="245"/>
      <c r="K137" s="286"/>
    </row>
    <row r="138" spans="2:11" ht="15" customHeight="1">
      <c r="B138" s="284"/>
      <c r="C138" s="245" t="s">
        <v>785</v>
      </c>
      <c r="D138" s="245"/>
      <c r="E138" s="245"/>
      <c r="F138" s="264" t="s">
        <v>750</v>
      </c>
      <c r="G138" s="245"/>
      <c r="H138" s="245" t="s">
        <v>785</v>
      </c>
      <c r="I138" s="245" t="s">
        <v>784</v>
      </c>
      <c r="J138" s="245"/>
      <c r="K138" s="286"/>
    </row>
    <row r="139" spans="2:11" ht="15" customHeight="1">
      <c r="B139" s="284"/>
      <c r="C139" s="245" t="s">
        <v>35</v>
      </c>
      <c r="D139" s="245"/>
      <c r="E139" s="245"/>
      <c r="F139" s="264" t="s">
        <v>750</v>
      </c>
      <c r="G139" s="245"/>
      <c r="H139" s="245" t="s">
        <v>805</v>
      </c>
      <c r="I139" s="245" t="s">
        <v>784</v>
      </c>
      <c r="J139" s="245"/>
      <c r="K139" s="286"/>
    </row>
    <row r="140" spans="2:11" ht="15" customHeight="1">
      <c r="B140" s="284"/>
      <c r="C140" s="245" t="s">
        <v>806</v>
      </c>
      <c r="D140" s="245"/>
      <c r="E140" s="245"/>
      <c r="F140" s="264" t="s">
        <v>750</v>
      </c>
      <c r="G140" s="245"/>
      <c r="H140" s="245" t="s">
        <v>807</v>
      </c>
      <c r="I140" s="245" t="s">
        <v>784</v>
      </c>
      <c r="J140" s="245"/>
      <c r="K140" s="286"/>
    </row>
    <row r="141" spans="2:11" ht="15" customHeight="1">
      <c r="B141" s="287"/>
      <c r="C141" s="288"/>
      <c r="D141" s="288"/>
      <c r="E141" s="288"/>
      <c r="F141" s="288"/>
      <c r="G141" s="288"/>
      <c r="H141" s="288"/>
      <c r="I141" s="288"/>
      <c r="J141" s="288"/>
      <c r="K141" s="289"/>
    </row>
    <row r="142" spans="2:11" ht="18.75" customHeight="1">
      <c r="B142" s="241"/>
      <c r="C142" s="241"/>
      <c r="D142" s="241"/>
      <c r="E142" s="241"/>
      <c r="F142" s="276"/>
      <c r="G142" s="241"/>
      <c r="H142" s="241"/>
      <c r="I142" s="241"/>
      <c r="J142" s="241"/>
      <c r="K142" s="241"/>
    </row>
    <row r="143" spans="2:11" ht="18.75" customHeight="1"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</row>
    <row r="144" spans="2:11" ht="7.5" customHeight="1">
      <c r="B144" s="252"/>
      <c r="C144" s="253"/>
      <c r="D144" s="253"/>
      <c r="E144" s="253"/>
      <c r="F144" s="253"/>
      <c r="G144" s="253"/>
      <c r="H144" s="253"/>
      <c r="I144" s="253"/>
      <c r="J144" s="253"/>
      <c r="K144" s="254"/>
    </row>
    <row r="145" spans="2:11" ht="45" customHeight="1">
      <c r="B145" s="255"/>
      <c r="C145" s="361" t="s">
        <v>808</v>
      </c>
      <c r="D145" s="361"/>
      <c r="E145" s="361"/>
      <c r="F145" s="361"/>
      <c r="G145" s="361"/>
      <c r="H145" s="361"/>
      <c r="I145" s="361"/>
      <c r="J145" s="361"/>
      <c r="K145" s="256"/>
    </row>
    <row r="146" spans="2:11" ht="17.25" customHeight="1">
      <c r="B146" s="255"/>
      <c r="C146" s="257" t="s">
        <v>744</v>
      </c>
      <c r="D146" s="257"/>
      <c r="E146" s="257"/>
      <c r="F146" s="257" t="s">
        <v>745</v>
      </c>
      <c r="G146" s="258"/>
      <c r="H146" s="257" t="s">
        <v>106</v>
      </c>
      <c r="I146" s="257" t="s">
        <v>54</v>
      </c>
      <c r="J146" s="257" t="s">
        <v>746</v>
      </c>
      <c r="K146" s="256"/>
    </row>
    <row r="147" spans="2:11" ht="17.25" customHeight="1">
      <c r="B147" s="255"/>
      <c r="C147" s="259" t="s">
        <v>747</v>
      </c>
      <c r="D147" s="259"/>
      <c r="E147" s="259"/>
      <c r="F147" s="260" t="s">
        <v>748</v>
      </c>
      <c r="G147" s="261"/>
      <c r="H147" s="259"/>
      <c r="I147" s="259"/>
      <c r="J147" s="259" t="s">
        <v>749</v>
      </c>
      <c r="K147" s="256"/>
    </row>
    <row r="148" spans="2:11" ht="5.25" customHeight="1">
      <c r="B148" s="265"/>
      <c r="C148" s="262"/>
      <c r="D148" s="262"/>
      <c r="E148" s="262"/>
      <c r="F148" s="262"/>
      <c r="G148" s="263"/>
      <c r="H148" s="262"/>
      <c r="I148" s="262"/>
      <c r="J148" s="262"/>
      <c r="K148" s="286"/>
    </row>
    <row r="149" spans="2:11" ht="15" customHeight="1">
      <c r="B149" s="265"/>
      <c r="C149" s="290" t="s">
        <v>753</v>
      </c>
      <c r="D149" s="245"/>
      <c r="E149" s="245"/>
      <c r="F149" s="291" t="s">
        <v>750</v>
      </c>
      <c r="G149" s="245"/>
      <c r="H149" s="290" t="s">
        <v>789</v>
      </c>
      <c r="I149" s="290" t="s">
        <v>752</v>
      </c>
      <c r="J149" s="290">
        <v>120</v>
      </c>
      <c r="K149" s="286"/>
    </row>
    <row r="150" spans="2:11" ht="15" customHeight="1">
      <c r="B150" s="265"/>
      <c r="C150" s="290" t="s">
        <v>798</v>
      </c>
      <c r="D150" s="245"/>
      <c r="E150" s="245"/>
      <c r="F150" s="291" t="s">
        <v>750</v>
      </c>
      <c r="G150" s="245"/>
      <c r="H150" s="290" t="s">
        <v>809</v>
      </c>
      <c r="I150" s="290" t="s">
        <v>752</v>
      </c>
      <c r="J150" s="290" t="s">
        <v>800</v>
      </c>
      <c r="K150" s="286"/>
    </row>
    <row r="151" spans="2:11" ht="15" customHeight="1">
      <c r="B151" s="265"/>
      <c r="C151" s="290" t="s">
        <v>699</v>
      </c>
      <c r="D151" s="245"/>
      <c r="E151" s="245"/>
      <c r="F151" s="291" t="s">
        <v>750</v>
      </c>
      <c r="G151" s="245"/>
      <c r="H151" s="290" t="s">
        <v>810</v>
      </c>
      <c r="I151" s="290" t="s">
        <v>752</v>
      </c>
      <c r="J151" s="290" t="s">
        <v>800</v>
      </c>
      <c r="K151" s="286"/>
    </row>
    <row r="152" spans="2:11" ht="15" customHeight="1">
      <c r="B152" s="265"/>
      <c r="C152" s="290" t="s">
        <v>755</v>
      </c>
      <c r="D152" s="245"/>
      <c r="E152" s="245"/>
      <c r="F152" s="291" t="s">
        <v>756</v>
      </c>
      <c r="G152" s="245"/>
      <c r="H152" s="290" t="s">
        <v>789</v>
      </c>
      <c r="I152" s="290" t="s">
        <v>752</v>
      </c>
      <c r="J152" s="290">
        <v>50</v>
      </c>
      <c r="K152" s="286"/>
    </row>
    <row r="153" spans="2:11" ht="15" customHeight="1">
      <c r="B153" s="265"/>
      <c r="C153" s="290" t="s">
        <v>758</v>
      </c>
      <c r="D153" s="245"/>
      <c r="E153" s="245"/>
      <c r="F153" s="291" t="s">
        <v>750</v>
      </c>
      <c r="G153" s="245"/>
      <c r="H153" s="290" t="s">
        <v>789</v>
      </c>
      <c r="I153" s="290" t="s">
        <v>760</v>
      </c>
      <c r="J153" s="290"/>
      <c r="K153" s="286"/>
    </row>
    <row r="154" spans="2:11" ht="15" customHeight="1">
      <c r="B154" s="265"/>
      <c r="C154" s="290" t="s">
        <v>769</v>
      </c>
      <c r="D154" s="245"/>
      <c r="E154" s="245"/>
      <c r="F154" s="291" t="s">
        <v>756</v>
      </c>
      <c r="G154" s="245"/>
      <c r="H154" s="290" t="s">
        <v>789</v>
      </c>
      <c r="I154" s="290" t="s">
        <v>752</v>
      </c>
      <c r="J154" s="290">
        <v>50</v>
      </c>
      <c r="K154" s="286"/>
    </row>
    <row r="155" spans="2:11" ht="15" customHeight="1">
      <c r="B155" s="265"/>
      <c r="C155" s="290" t="s">
        <v>777</v>
      </c>
      <c r="D155" s="245"/>
      <c r="E155" s="245"/>
      <c r="F155" s="291" t="s">
        <v>756</v>
      </c>
      <c r="G155" s="245"/>
      <c r="H155" s="290" t="s">
        <v>789</v>
      </c>
      <c r="I155" s="290" t="s">
        <v>752</v>
      </c>
      <c r="J155" s="290">
        <v>50</v>
      </c>
      <c r="K155" s="286"/>
    </row>
    <row r="156" spans="2:11" ht="15" customHeight="1">
      <c r="B156" s="265"/>
      <c r="C156" s="290" t="s">
        <v>775</v>
      </c>
      <c r="D156" s="245"/>
      <c r="E156" s="245"/>
      <c r="F156" s="291" t="s">
        <v>756</v>
      </c>
      <c r="G156" s="245"/>
      <c r="H156" s="290" t="s">
        <v>789</v>
      </c>
      <c r="I156" s="290" t="s">
        <v>752</v>
      </c>
      <c r="J156" s="290">
        <v>50</v>
      </c>
      <c r="K156" s="286"/>
    </row>
    <row r="157" spans="2:11" ht="15" customHeight="1">
      <c r="B157" s="265"/>
      <c r="C157" s="290" t="s">
        <v>92</v>
      </c>
      <c r="D157" s="245"/>
      <c r="E157" s="245"/>
      <c r="F157" s="291" t="s">
        <v>750</v>
      </c>
      <c r="G157" s="245"/>
      <c r="H157" s="290" t="s">
        <v>811</v>
      </c>
      <c r="I157" s="290" t="s">
        <v>752</v>
      </c>
      <c r="J157" s="290" t="s">
        <v>812</v>
      </c>
      <c r="K157" s="286"/>
    </row>
    <row r="158" spans="2:11" ht="15" customHeight="1">
      <c r="B158" s="265"/>
      <c r="C158" s="290" t="s">
        <v>813</v>
      </c>
      <c r="D158" s="245"/>
      <c r="E158" s="245"/>
      <c r="F158" s="291" t="s">
        <v>750</v>
      </c>
      <c r="G158" s="245"/>
      <c r="H158" s="290" t="s">
        <v>814</v>
      </c>
      <c r="I158" s="290" t="s">
        <v>784</v>
      </c>
      <c r="J158" s="290"/>
      <c r="K158" s="286"/>
    </row>
    <row r="159" spans="2:11" ht="15" customHeight="1">
      <c r="B159" s="292"/>
      <c r="C159" s="274"/>
      <c r="D159" s="274"/>
      <c r="E159" s="274"/>
      <c r="F159" s="274"/>
      <c r="G159" s="274"/>
      <c r="H159" s="274"/>
      <c r="I159" s="274"/>
      <c r="J159" s="274"/>
      <c r="K159" s="293"/>
    </row>
    <row r="160" spans="2:11" ht="18.75" customHeight="1">
      <c r="B160" s="241"/>
      <c r="C160" s="245"/>
      <c r="D160" s="245"/>
      <c r="E160" s="245"/>
      <c r="F160" s="264"/>
      <c r="G160" s="245"/>
      <c r="H160" s="245"/>
      <c r="I160" s="245"/>
      <c r="J160" s="245"/>
      <c r="K160" s="241"/>
    </row>
    <row r="161" spans="2:11" ht="18.75" customHeight="1"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</row>
    <row r="162" spans="2:11" ht="7.5" customHeight="1">
      <c r="B162" s="233"/>
      <c r="C162" s="234"/>
      <c r="D162" s="234"/>
      <c r="E162" s="234"/>
      <c r="F162" s="234"/>
      <c r="G162" s="234"/>
      <c r="H162" s="234"/>
      <c r="I162" s="234"/>
      <c r="J162" s="234"/>
      <c r="K162" s="235"/>
    </row>
    <row r="163" spans="2:11" ht="45" customHeight="1">
      <c r="B163" s="236"/>
      <c r="C163" s="357" t="s">
        <v>815</v>
      </c>
      <c r="D163" s="357"/>
      <c r="E163" s="357"/>
      <c r="F163" s="357"/>
      <c r="G163" s="357"/>
      <c r="H163" s="357"/>
      <c r="I163" s="357"/>
      <c r="J163" s="357"/>
      <c r="K163" s="237"/>
    </row>
    <row r="164" spans="2:11" ht="17.25" customHeight="1">
      <c r="B164" s="236"/>
      <c r="C164" s="257" t="s">
        <v>744</v>
      </c>
      <c r="D164" s="257"/>
      <c r="E164" s="257"/>
      <c r="F164" s="257" t="s">
        <v>745</v>
      </c>
      <c r="G164" s="294"/>
      <c r="H164" s="295" t="s">
        <v>106</v>
      </c>
      <c r="I164" s="295" t="s">
        <v>54</v>
      </c>
      <c r="J164" s="257" t="s">
        <v>746</v>
      </c>
      <c r="K164" s="237"/>
    </row>
    <row r="165" spans="2:11" ht="17.25" customHeight="1">
      <c r="B165" s="238"/>
      <c r="C165" s="259" t="s">
        <v>747</v>
      </c>
      <c r="D165" s="259"/>
      <c r="E165" s="259"/>
      <c r="F165" s="260" t="s">
        <v>748</v>
      </c>
      <c r="G165" s="296"/>
      <c r="H165" s="297"/>
      <c r="I165" s="297"/>
      <c r="J165" s="259" t="s">
        <v>749</v>
      </c>
      <c r="K165" s="239"/>
    </row>
    <row r="166" spans="2:11" ht="5.25" customHeight="1">
      <c r="B166" s="265"/>
      <c r="C166" s="262"/>
      <c r="D166" s="262"/>
      <c r="E166" s="262"/>
      <c r="F166" s="262"/>
      <c r="G166" s="263"/>
      <c r="H166" s="262"/>
      <c r="I166" s="262"/>
      <c r="J166" s="262"/>
      <c r="K166" s="286"/>
    </row>
    <row r="167" spans="2:11" ht="15" customHeight="1">
      <c r="B167" s="265"/>
      <c r="C167" s="245" t="s">
        <v>753</v>
      </c>
      <c r="D167" s="245"/>
      <c r="E167" s="245"/>
      <c r="F167" s="264" t="s">
        <v>750</v>
      </c>
      <c r="G167" s="245"/>
      <c r="H167" s="245" t="s">
        <v>789</v>
      </c>
      <c r="I167" s="245" t="s">
        <v>752</v>
      </c>
      <c r="J167" s="245">
        <v>120</v>
      </c>
      <c r="K167" s="286"/>
    </row>
    <row r="168" spans="2:11" ht="15" customHeight="1">
      <c r="B168" s="265"/>
      <c r="C168" s="245" t="s">
        <v>798</v>
      </c>
      <c r="D168" s="245"/>
      <c r="E168" s="245"/>
      <c r="F168" s="264" t="s">
        <v>750</v>
      </c>
      <c r="G168" s="245"/>
      <c r="H168" s="245" t="s">
        <v>799</v>
      </c>
      <c r="I168" s="245" t="s">
        <v>752</v>
      </c>
      <c r="J168" s="245" t="s">
        <v>800</v>
      </c>
      <c r="K168" s="286"/>
    </row>
    <row r="169" spans="2:11" ht="15" customHeight="1">
      <c r="B169" s="265"/>
      <c r="C169" s="245" t="s">
        <v>699</v>
      </c>
      <c r="D169" s="245"/>
      <c r="E169" s="245"/>
      <c r="F169" s="264" t="s">
        <v>750</v>
      </c>
      <c r="G169" s="245"/>
      <c r="H169" s="245" t="s">
        <v>816</v>
      </c>
      <c r="I169" s="245" t="s">
        <v>752</v>
      </c>
      <c r="J169" s="245" t="s">
        <v>800</v>
      </c>
      <c r="K169" s="286"/>
    </row>
    <row r="170" spans="2:11" ht="15" customHeight="1">
      <c r="B170" s="265"/>
      <c r="C170" s="245" t="s">
        <v>755</v>
      </c>
      <c r="D170" s="245"/>
      <c r="E170" s="245"/>
      <c r="F170" s="264" t="s">
        <v>756</v>
      </c>
      <c r="G170" s="245"/>
      <c r="H170" s="245" t="s">
        <v>816</v>
      </c>
      <c r="I170" s="245" t="s">
        <v>752</v>
      </c>
      <c r="J170" s="245">
        <v>50</v>
      </c>
      <c r="K170" s="286"/>
    </row>
    <row r="171" spans="2:11" ht="15" customHeight="1">
      <c r="B171" s="265"/>
      <c r="C171" s="245" t="s">
        <v>758</v>
      </c>
      <c r="D171" s="245"/>
      <c r="E171" s="245"/>
      <c r="F171" s="264" t="s">
        <v>750</v>
      </c>
      <c r="G171" s="245"/>
      <c r="H171" s="245" t="s">
        <v>816</v>
      </c>
      <c r="I171" s="245" t="s">
        <v>760</v>
      </c>
      <c r="J171" s="245"/>
      <c r="K171" s="286"/>
    </row>
    <row r="172" spans="2:11" ht="15" customHeight="1">
      <c r="B172" s="265"/>
      <c r="C172" s="245" t="s">
        <v>769</v>
      </c>
      <c r="D172" s="245"/>
      <c r="E172" s="245"/>
      <c r="F172" s="264" t="s">
        <v>756</v>
      </c>
      <c r="G172" s="245"/>
      <c r="H172" s="245" t="s">
        <v>816</v>
      </c>
      <c r="I172" s="245" t="s">
        <v>752</v>
      </c>
      <c r="J172" s="245">
        <v>50</v>
      </c>
      <c r="K172" s="286"/>
    </row>
    <row r="173" spans="2:11" ht="15" customHeight="1">
      <c r="B173" s="265"/>
      <c r="C173" s="245" t="s">
        <v>777</v>
      </c>
      <c r="D173" s="245"/>
      <c r="E173" s="245"/>
      <c r="F173" s="264" t="s">
        <v>756</v>
      </c>
      <c r="G173" s="245"/>
      <c r="H173" s="245" t="s">
        <v>816</v>
      </c>
      <c r="I173" s="245" t="s">
        <v>752</v>
      </c>
      <c r="J173" s="245">
        <v>50</v>
      </c>
      <c r="K173" s="286"/>
    </row>
    <row r="174" spans="2:11" ht="15" customHeight="1">
      <c r="B174" s="265"/>
      <c r="C174" s="245" t="s">
        <v>775</v>
      </c>
      <c r="D174" s="245"/>
      <c r="E174" s="245"/>
      <c r="F174" s="264" t="s">
        <v>756</v>
      </c>
      <c r="G174" s="245"/>
      <c r="H174" s="245" t="s">
        <v>816</v>
      </c>
      <c r="I174" s="245" t="s">
        <v>752</v>
      </c>
      <c r="J174" s="245">
        <v>50</v>
      </c>
      <c r="K174" s="286"/>
    </row>
    <row r="175" spans="2:11" ht="15" customHeight="1">
      <c r="B175" s="265"/>
      <c r="C175" s="245" t="s">
        <v>105</v>
      </c>
      <c r="D175" s="245"/>
      <c r="E175" s="245"/>
      <c r="F175" s="264" t="s">
        <v>750</v>
      </c>
      <c r="G175" s="245"/>
      <c r="H175" s="245" t="s">
        <v>817</v>
      </c>
      <c r="I175" s="245" t="s">
        <v>818</v>
      </c>
      <c r="J175" s="245"/>
      <c r="K175" s="286"/>
    </row>
    <row r="176" spans="2:11" ht="15" customHeight="1">
      <c r="B176" s="265"/>
      <c r="C176" s="245" t="s">
        <v>54</v>
      </c>
      <c r="D176" s="245"/>
      <c r="E176" s="245"/>
      <c r="F176" s="264" t="s">
        <v>750</v>
      </c>
      <c r="G176" s="245"/>
      <c r="H176" s="245" t="s">
        <v>819</v>
      </c>
      <c r="I176" s="245" t="s">
        <v>820</v>
      </c>
      <c r="J176" s="245">
        <v>1</v>
      </c>
      <c r="K176" s="286"/>
    </row>
    <row r="177" spans="2:11" ht="15" customHeight="1">
      <c r="B177" s="265"/>
      <c r="C177" s="245" t="s">
        <v>50</v>
      </c>
      <c r="D177" s="245"/>
      <c r="E177" s="245"/>
      <c r="F177" s="264" t="s">
        <v>750</v>
      </c>
      <c r="G177" s="245"/>
      <c r="H177" s="245" t="s">
        <v>821</v>
      </c>
      <c r="I177" s="245" t="s">
        <v>752</v>
      </c>
      <c r="J177" s="245">
        <v>20</v>
      </c>
      <c r="K177" s="286"/>
    </row>
    <row r="178" spans="2:11" ht="15" customHeight="1">
      <c r="B178" s="265"/>
      <c r="C178" s="245" t="s">
        <v>106</v>
      </c>
      <c r="D178" s="245"/>
      <c r="E178" s="245"/>
      <c r="F178" s="264" t="s">
        <v>750</v>
      </c>
      <c r="G178" s="245"/>
      <c r="H178" s="245" t="s">
        <v>822</v>
      </c>
      <c r="I178" s="245" t="s">
        <v>752</v>
      </c>
      <c r="J178" s="245">
        <v>255</v>
      </c>
      <c r="K178" s="286"/>
    </row>
    <row r="179" spans="2:11" ht="15" customHeight="1">
      <c r="B179" s="265"/>
      <c r="C179" s="245" t="s">
        <v>107</v>
      </c>
      <c r="D179" s="245"/>
      <c r="E179" s="245"/>
      <c r="F179" s="264" t="s">
        <v>750</v>
      </c>
      <c r="G179" s="245"/>
      <c r="H179" s="245" t="s">
        <v>715</v>
      </c>
      <c r="I179" s="245" t="s">
        <v>752</v>
      </c>
      <c r="J179" s="245">
        <v>10</v>
      </c>
      <c r="K179" s="286"/>
    </row>
    <row r="180" spans="2:11" ht="15" customHeight="1">
      <c r="B180" s="265"/>
      <c r="C180" s="245" t="s">
        <v>108</v>
      </c>
      <c r="D180" s="245"/>
      <c r="E180" s="245"/>
      <c r="F180" s="264" t="s">
        <v>750</v>
      </c>
      <c r="G180" s="245"/>
      <c r="H180" s="245" t="s">
        <v>823</v>
      </c>
      <c r="I180" s="245" t="s">
        <v>784</v>
      </c>
      <c r="J180" s="245"/>
      <c r="K180" s="286"/>
    </row>
    <row r="181" spans="2:11" ht="15" customHeight="1">
      <c r="B181" s="265"/>
      <c r="C181" s="245" t="s">
        <v>824</v>
      </c>
      <c r="D181" s="245"/>
      <c r="E181" s="245"/>
      <c r="F181" s="264" t="s">
        <v>750</v>
      </c>
      <c r="G181" s="245"/>
      <c r="H181" s="245" t="s">
        <v>825</v>
      </c>
      <c r="I181" s="245" t="s">
        <v>784</v>
      </c>
      <c r="J181" s="245"/>
      <c r="K181" s="286"/>
    </row>
    <row r="182" spans="2:11" ht="15" customHeight="1">
      <c r="B182" s="265"/>
      <c r="C182" s="245" t="s">
        <v>813</v>
      </c>
      <c r="D182" s="245"/>
      <c r="E182" s="245"/>
      <c r="F182" s="264" t="s">
        <v>750</v>
      </c>
      <c r="G182" s="245"/>
      <c r="H182" s="245" t="s">
        <v>826</v>
      </c>
      <c r="I182" s="245" t="s">
        <v>784</v>
      </c>
      <c r="J182" s="245"/>
      <c r="K182" s="286"/>
    </row>
    <row r="183" spans="2:11" ht="15" customHeight="1">
      <c r="B183" s="265"/>
      <c r="C183" s="245" t="s">
        <v>110</v>
      </c>
      <c r="D183" s="245"/>
      <c r="E183" s="245"/>
      <c r="F183" s="264" t="s">
        <v>756</v>
      </c>
      <c r="G183" s="245"/>
      <c r="H183" s="245" t="s">
        <v>827</v>
      </c>
      <c r="I183" s="245" t="s">
        <v>752</v>
      </c>
      <c r="J183" s="245">
        <v>50</v>
      </c>
      <c r="K183" s="286"/>
    </row>
    <row r="184" spans="2:11" ht="15" customHeight="1">
      <c r="B184" s="265"/>
      <c r="C184" s="245" t="s">
        <v>828</v>
      </c>
      <c r="D184" s="245"/>
      <c r="E184" s="245"/>
      <c r="F184" s="264" t="s">
        <v>756</v>
      </c>
      <c r="G184" s="245"/>
      <c r="H184" s="245" t="s">
        <v>829</v>
      </c>
      <c r="I184" s="245" t="s">
        <v>830</v>
      </c>
      <c r="J184" s="245"/>
      <c r="K184" s="286"/>
    </row>
    <row r="185" spans="2:11" ht="15" customHeight="1">
      <c r="B185" s="265"/>
      <c r="C185" s="245" t="s">
        <v>831</v>
      </c>
      <c r="D185" s="245"/>
      <c r="E185" s="245"/>
      <c r="F185" s="264" t="s">
        <v>756</v>
      </c>
      <c r="G185" s="245"/>
      <c r="H185" s="245" t="s">
        <v>832</v>
      </c>
      <c r="I185" s="245" t="s">
        <v>830</v>
      </c>
      <c r="J185" s="245"/>
      <c r="K185" s="286"/>
    </row>
    <row r="186" spans="2:11" ht="15" customHeight="1">
      <c r="B186" s="265"/>
      <c r="C186" s="245" t="s">
        <v>833</v>
      </c>
      <c r="D186" s="245"/>
      <c r="E186" s="245"/>
      <c r="F186" s="264" t="s">
        <v>756</v>
      </c>
      <c r="G186" s="245"/>
      <c r="H186" s="245" t="s">
        <v>834</v>
      </c>
      <c r="I186" s="245" t="s">
        <v>830</v>
      </c>
      <c r="J186" s="245"/>
      <c r="K186" s="286"/>
    </row>
    <row r="187" spans="2:11" ht="15" customHeight="1">
      <c r="B187" s="265"/>
      <c r="C187" s="298" t="s">
        <v>835</v>
      </c>
      <c r="D187" s="245"/>
      <c r="E187" s="245"/>
      <c r="F187" s="264" t="s">
        <v>756</v>
      </c>
      <c r="G187" s="245"/>
      <c r="H187" s="245" t="s">
        <v>836</v>
      </c>
      <c r="I187" s="245" t="s">
        <v>837</v>
      </c>
      <c r="J187" s="299" t="s">
        <v>838</v>
      </c>
      <c r="K187" s="286"/>
    </row>
    <row r="188" spans="2:11" ht="15" customHeight="1">
      <c r="B188" s="265"/>
      <c r="C188" s="250" t="s">
        <v>39</v>
      </c>
      <c r="D188" s="245"/>
      <c r="E188" s="245"/>
      <c r="F188" s="264" t="s">
        <v>750</v>
      </c>
      <c r="G188" s="245"/>
      <c r="H188" s="241" t="s">
        <v>839</v>
      </c>
      <c r="I188" s="245" t="s">
        <v>840</v>
      </c>
      <c r="J188" s="245"/>
      <c r="K188" s="286"/>
    </row>
    <row r="189" spans="2:11" ht="15" customHeight="1">
      <c r="B189" s="265"/>
      <c r="C189" s="250" t="s">
        <v>841</v>
      </c>
      <c r="D189" s="245"/>
      <c r="E189" s="245"/>
      <c r="F189" s="264" t="s">
        <v>750</v>
      </c>
      <c r="G189" s="245"/>
      <c r="H189" s="245" t="s">
        <v>842</v>
      </c>
      <c r="I189" s="245" t="s">
        <v>784</v>
      </c>
      <c r="J189" s="245"/>
      <c r="K189" s="286"/>
    </row>
    <row r="190" spans="2:11" ht="15" customHeight="1">
      <c r="B190" s="265"/>
      <c r="C190" s="250" t="s">
        <v>843</v>
      </c>
      <c r="D190" s="245"/>
      <c r="E190" s="245"/>
      <c r="F190" s="264" t="s">
        <v>750</v>
      </c>
      <c r="G190" s="245"/>
      <c r="H190" s="245" t="s">
        <v>844</v>
      </c>
      <c r="I190" s="245" t="s">
        <v>784</v>
      </c>
      <c r="J190" s="245"/>
      <c r="K190" s="286"/>
    </row>
    <row r="191" spans="2:11" ht="15" customHeight="1">
      <c r="B191" s="265"/>
      <c r="C191" s="250" t="s">
        <v>845</v>
      </c>
      <c r="D191" s="245"/>
      <c r="E191" s="245"/>
      <c r="F191" s="264" t="s">
        <v>756</v>
      </c>
      <c r="G191" s="245"/>
      <c r="H191" s="245" t="s">
        <v>846</v>
      </c>
      <c r="I191" s="245" t="s">
        <v>784</v>
      </c>
      <c r="J191" s="245"/>
      <c r="K191" s="286"/>
    </row>
    <row r="192" spans="2:11" ht="15" customHeight="1">
      <c r="B192" s="292"/>
      <c r="C192" s="300"/>
      <c r="D192" s="274"/>
      <c r="E192" s="274"/>
      <c r="F192" s="274"/>
      <c r="G192" s="274"/>
      <c r="H192" s="274"/>
      <c r="I192" s="274"/>
      <c r="J192" s="274"/>
      <c r="K192" s="293"/>
    </row>
    <row r="193" spans="2:11" ht="18.75" customHeight="1">
      <c r="B193" s="241"/>
      <c r="C193" s="245"/>
      <c r="D193" s="245"/>
      <c r="E193" s="245"/>
      <c r="F193" s="264"/>
      <c r="G193" s="245"/>
      <c r="H193" s="245"/>
      <c r="I193" s="245"/>
      <c r="J193" s="245"/>
      <c r="K193" s="241"/>
    </row>
    <row r="194" spans="2:11" ht="18.75" customHeight="1">
      <c r="B194" s="241"/>
      <c r="C194" s="245"/>
      <c r="D194" s="245"/>
      <c r="E194" s="245"/>
      <c r="F194" s="264"/>
      <c r="G194" s="245"/>
      <c r="H194" s="245"/>
      <c r="I194" s="245"/>
      <c r="J194" s="245"/>
      <c r="K194" s="241"/>
    </row>
    <row r="195" spans="2:11" ht="18.75" customHeight="1">
      <c r="B195" s="251"/>
      <c r="C195" s="251"/>
      <c r="D195" s="251"/>
      <c r="E195" s="251"/>
      <c r="F195" s="251"/>
      <c r="G195" s="251"/>
      <c r="H195" s="251"/>
      <c r="I195" s="251"/>
      <c r="J195" s="251"/>
      <c r="K195" s="251"/>
    </row>
    <row r="196" spans="2:11">
      <c r="B196" s="233"/>
      <c r="C196" s="234"/>
      <c r="D196" s="234"/>
      <c r="E196" s="234"/>
      <c r="F196" s="234"/>
      <c r="G196" s="234"/>
      <c r="H196" s="234"/>
      <c r="I196" s="234"/>
      <c r="J196" s="234"/>
      <c r="K196" s="235"/>
    </row>
    <row r="197" spans="2:11" ht="21">
      <c r="B197" s="236"/>
      <c r="C197" s="357" t="s">
        <v>847</v>
      </c>
      <c r="D197" s="357"/>
      <c r="E197" s="357"/>
      <c r="F197" s="357"/>
      <c r="G197" s="357"/>
      <c r="H197" s="357"/>
      <c r="I197" s="357"/>
      <c r="J197" s="357"/>
      <c r="K197" s="237"/>
    </row>
    <row r="198" spans="2:11" ht="25.5" customHeight="1">
      <c r="B198" s="236"/>
      <c r="C198" s="301" t="s">
        <v>848</v>
      </c>
      <c r="D198" s="301"/>
      <c r="E198" s="301"/>
      <c r="F198" s="301" t="s">
        <v>849</v>
      </c>
      <c r="G198" s="302"/>
      <c r="H198" s="362" t="s">
        <v>850</v>
      </c>
      <c r="I198" s="362"/>
      <c r="J198" s="362"/>
      <c r="K198" s="237"/>
    </row>
    <row r="199" spans="2:11" ht="5.25" customHeight="1">
      <c r="B199" s="265"/>
      <c r="C199" s="262"/>
      <c r="D199" s="262"/>
      <c r="E199" s="262"/>
      <c r="F199" s="262"/>
      <c r="G199" s="245"/>
      <c r="H199" s="262"/>
      <c r="I199" s="262"/>
      <c r="J199" s="262"/>
      <c r="K199" s="286"/>
    </row>
    <row r="200" spans="2:11" ht="15" customHeight="1">
      <c r="B200" s="265"/>
      <c r="C200" s="245" t="s">
        <v>840</v>
      </c>
      <c r="D200" s="245"/>
      <c r="E200" s="245"/>
      <c r="F200" s="264" t="s">
        <v>40</v>
      </c>
      <c r="G200" s="245"/>
      <c r="H200" s="359" t="s">
        <v>851</v>
      </c>
      <c r="I200" s="359"/>
      <c r="J200" s="359"/>
      <c r="K200" s="286"/>
    </row>
    <row r="201" spans="2:11" ht="15" customHeight="1">
      <c r="B201" s="265"/>
      <c r="C201" s="271"/>
      <c r="D201" s="245"/>
      <c r="E201" s="245"/>
      <c r="F201" s="264" t="s">
        <v>41</v>
      </c>
      <c r="G201" s="245"/>
      <c r="H201" s="359" t="s">
        <v>852</v>
      </c>
      <c r="I201" s="359"/>
      <c r="J201" s="359"/>
      <c r="K201" s="286"/>
    </row>
    <row r="202" spans="2:11" ht="15" customHeight="1">
      <c r="B202" s="265"/>
      <c r="C202" s="271"/>
      <c r="D202" s="245"/>
      <c r="E202" s="245"/>
      <c r="F202" s="264" t="s">
        <v>44</v>
      </c>
      <c r="G202" s="245"/>
      <c r="H202" s="359" t="s">
        <v>853</v>
      </c>
      <c r="I202" s="359"/>
      <c r="J202" s="359"/>
      <c r="K202" s="286"/>
    </row>
    <row r="203" spans="2:11" ht="15" customHeight="1">
      <c r="B203" s="265"/>
      <c r="C203" s="245"/>
      <c r="D203" s="245"/>
      <c r="E203" s="245"/>
      <c r="F203" s="264" t="s">
        <v>42</v>
      </c>
      <c r="G203" s="245"/>
      <c r="H203" s="359" t="s">
        <v>854</v>
      </c>
      <c r="I203" s="359"/>
      <c r="J203" s="359"/>
      <c r="K203" s="286"/>
    </row>
    <row r="204" spans="2:11" ht="15" customHeight="1">
      <c r="B204" s="265"/>
      <c r="C204" s="245"/>
      <c r="D204" s="245"/>
      <c r="E204" s="245"/>
      <c r="F204" s="264" t="s">
        <v>43</v>
      </c>
      <c r="G204" s="245"/>
      <c r="H204" s="359" t="s">
        <v>855</v>
      </c>
      <c r="I204" s="359"/>
      <c r="J204" s="359"/>
      <c r="K204" s="286"/>
    </row>
    <row r="205" spans="2:11" ht="15" customHeight="1">
      <c r="B205" s="265"/>
      <c r="C205" s="245"/>
      <c r="D205" s="245"/>
      <c r="E205" s="245"/>
      <c r="F205" s="264"/>
      <c r="G205" s="245"/>
      <c r="H205" s="245"/>
      <c r="I205" s="245"/>
      <c r="J205" s="245"/>
      <c r="K205" s="286"/>
    </row>
    <row r="206" spans="2:11" ht="15" customHeight="1">
      <c r="B206" s="265"/>
      <c r="C206" s="245" t="s">
        <v>796</v>
      </c>
      <c r="D206" s="245"/>
      <c r="E206" s="245"/>
      <c r="F206" s="264" t="s">
        <v>76</v>
      </c>
      <c r="G206" s="245"/>
      <c r="H206" s="359" t="s">
        <v>856</v>
      </c>
      <c r="I206" s="359"/>
      <c r="J206" s="359"/>
      <c r="K206" s="286"/>
    </row>
    <row r="207" spans="2:11" ht="15" customHeight="1">
      <c r="B207" s="265"/>
      <c r="C207" s="271"/>
      <c r="D207" s="245"/>
      <c r="E207" s="245"/>
      <c r="F207" s="264" t="s">
        <v>694</v>
      </c>
      <c r="G207" s="245"/>
      <c r="H207" s="359" t="s">
        <v>695</v>
      </c>
      <c r="I207" s="359"/>
      <c r="J207" s="359"/>
      <c r="K207" s="286"/>
    </row>
    <row r="208" spans="2:11" ht="15" customHeight="1">
      <c r="B208" s="265"/>
      <c r="C208" s="245"/>
      <c r="D208" s="245"/>
      <c r="E208" s="245"/>
      <c r="F208" s="264" t="s">
        <v>692</v>
      </c>
      <c r="G208" s="245"/>
      <c r="H208" s="359" t="s">
        <v>857</v>
      </c>
      <c r="I208" s="359"/>
      <c r="J208" s="359"/>
      <c r="K208" s="286"/>
    </row>
    <row r="209" spans="2:11" ht="15" customHeight="1">
      <c r="B209" s="303"/>
      <c r="C209" s="271"/>
      <c r="D209" s="271"/>
      <c r="E209" s="271"/>
      <c r="F209" s="264" t="s">
        <v>696</v>
      </c>
      <c r="G209" s="250"/>
      <c r="H209" s="363" t="s">
        <v>697</v>
      </c>
      <c r="I209" s="363"/>
      <c r="J209" s="363"/>
      <c r="K209" s="304"/>
    </row>
    <row r="210" spans="2:11" ht="15" customHeight="1">
      <c r="B210" s="303"/>
      <c r="C210" s="271"/>
      <c r="D210" s="271"/>
      <c r="E210" s="271"/>
      <c r="F210" s="264" t="s">
        <v>392</v>
      </c>
      <c r="G210" s="250"/>
      <c r="H210" s="363" t="s">
        <v>858</v>
      </c>
      <c r="I210" s="363"/>
      <c r="J210" s="363"/>
      <c r="K210" s="304"/>
    </row>
    <row r="211" spans="2:11" ht="15" customHeight="1">
      <c r="B211" s="303"/>
      <c r="C211" s="271"/>
      <c r="D211" s="271"/>
      <c r="E211" s="271"/>
      <c r="F211" s="305"/>
      <c r="G211" s="250"/>
      <c r="H211" s="306"/>
      <c r="I211" s="306"/>
      <c r="J211" s="306"/>
      <c r="K211" s="304"/>
    </row>
    <row r="212" spans="2:11" ht="15" customHeight="1">
      <c r="B212" s="303"/>
      <c r="C212" s="245" t="s">
        <v>820</v>
      </c>
      <c r="D212" s="271"/>
      <c r="E212" s="271"/>
      <c r="F212" s="264">
        <v>1</v>
      </c>
      <c r="G212" s="250"/>
      <c r="H212" s="363" t="s">
        <v>859</v>
      </c>
      <c r="I212" s="363"/>
      <c r="J212" s="363"/>
      <c r="K212" s="304"/>
    </row>
    <row r="213" spans="2:11" ht="15" customHeight="1">
      <c r="B213" s="303"/>
      <c r="C213" s="271"/>
      <c r="D213" s="271"/>
      <c r="E213" s="271"/>
      <c r="F213" s="264">
        <v>2</v>
      </c>
      <c r="G213" s="250"/>
      <c r="H213" s="363" t="s">
        <v>860</v>
      </c>
      <c r="I213" s="363"/>
      <c r="J213" s="363"/>
      <c r="K213" s="304"/>
    </row>
    <row r="214" spans="2:11" ht="15" customHeight="1">
      <c r="B214" s="303"/>
      <c r="C214" s="271"/>
      <c r="D214" s="271"/>
      <c r="E214" s="271"/>
      <c r="F214" s="264">
        <v>3</v>
      </c>
      <c r="G214" s="250"/>
      <c r="H214" s="363" t="s">
        <v>861</v>
      </c>
      <c r="I214" s="363"/>
      <c r="J214" s="363"/>
      <c r="K214" s="304"/>
    </row>
    <row r="215" spans="2:11" ht="15" customHeight="1">
      <c r="B215" s="303"/>
      <c r="C215" s="271"/>
      <c r="D215" s="271"/>
      <c r="E215" s="271"/>
      <c r="F215" s="264">
        <v>4</v>
      </c>
      <c r="G215" s="250"/>
      <c r="H215" s="363" t="s">
        <v>862</v>
      </c>
      <c r="I215" s="363"/>
      <c r="J215" s="363"/>
      <c r="K215" s="304"/>
    </row>
    <row r="216" spans="2:11" ht="12.75" customHeight="1">
      <c r="B216" s="307"/>
      <c r="C216" s="308"/>
      <c r="D216" s="308"/>
      <c r="E216" s="308"/>
      <c r="F216" s="308"/>
      <c r="G216" s="308"/>
      <c r="H216" s="308"/>
      <c r="I216" s="308"/>
      <c r="J216" s="308"/>
      <c r="K216" s="309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301 - Kanalizace</vt:lpstr>
      <vt:lpstr>SO 302 - Vodovod</vt:lpstr>
      <vt:lpstr>Pokyny pro vyplnění</vt:lpstr>
      <vt:lpstr>'Rekapitulace stavby'!Názvy_tisku</vt:lpstr>
      <vt:lpstr>'SO 301 - Kanalizace'!Názvy_tisku</vt:lpstr>
      <vt:lpstr>'SO 302 - Vodovod'!Názvy_tisku</vt:lpstr>
      <vt:lpstr>'Pokyny pro vyplnění'!Oblast_tisku</vt:lpstr>
      <vt:lpstr>'Rekapitulace stavby'!Oblast_tisku</vt:lpstr>
      <vt:lpstr>'SO 301 - Kanalizace'!Oblast_tisku</vt:lpstr>
      <vt:lpstr>'SO 302 - Vodovod'!Oblast_tisku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Fabiánková Eva</cp:lastModifiedBy>
  <dcterms:created xsi:type="dcterms:W3CDTF">2018-09-03T07:06:13Z</dcterms:created>
  <dcterms:modified xsi:type="dcterms:W3CDTF">2019-01-24T13:43:06Z</dcterms:modified>
</cp:coreProperties>
</file>