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bookViews>
    <workbookView xWindow="0" yWindow="0" windowWidth="28800" windowHeight="12210" tabRatio="811" activeTab="0"/>
  </bookViews>
  <sheets>
    <sheet name="SO02 - Automatické zavlažování" sheetId="6" r:id="rId1"/>
    <sheet name="SO06 - Vybavení skateparku" sheetId="3" r:id="rId2"/>
    <sheet name="IO01 - Areálové osvětlení" sheetId="4" r:id="rId3"/>
    <sheet name="IO02 - Areálové ozvučení" sheetId="5" r:id="rId4"/>
    <sheet name="IO03 - Areálové odvodnění" sheetId="2" r:id="rId5"/>
  </sheets>
  <definedNames>
    <definedName name="_xlnm.Print_Area" localSheetId="2">'IO01 - Areálové osvětlení'!$C$4:$Q$70,'IO01 - Areálové osvětlení'!$C$76:$Q$109,'IO01 - Areálové osvětlení'!$C$115:$Q$259</definedName>
    <definedName name="_xlnm.Print_Area" localSheetId="3">'IO02 - Areálové ozvučení'!$C$4:$Q$70,'IO02 - Areálové ozvučení'!$C$76:$Q$101,'IO02 - Areálové ozvučení'!$C$107:$Q$129</definedName>
    <definedName name="_xlnm.Print_Area" localSheetId="4">'IO03 - Areálové odvodnění'!$C$4:$Q$70,'IO03 - Areálové odvodnění'!$C$76:$Q$102,'IO03 - Areálové odvodnění'!$C$108:$Q$147</definedName>
    <definedName name="_xlnm.Print_Area" localSheetId="0">'SO02 - Automatické zavlažování'!$C$4:$Q$70,'SO02 - Automatické zavlažování'!$C$76:$Q$112,'SO02 - Automatické zavlažování'!$C$118:$Q$197</definedName>
    <definedName name="_xlnm.Print_Area" localSheetId="1">'SO06 - Vybavení skateparku'!$C$4:$Q$70,'SO06 - Vybavení skateparku'!$C$76:$Q$101,'SO06 - Vybavení skateparku'!$C$107:$Q$150</definedName>
    <definedName name="_xlnm.Print_Titles" localSheetId="0">'SO02 - Automatické zavlažování'!$128:$128</definedName>
    <definedName name="_xlnm.Print_Titles" localSheetId="1">'SO06 - Vybavení skateparku'!$117:$117</definedName>
    <definedName name="_xlnm.Print_Titles" localSheetId="2">'IO01 - Areálové osvětlení'!$125:$125</definedName>
    <definedName name="_xlnm.Print_Titles" localSheetId="3">'IO02 - Areálové ozvučení'!$117:$117</definedName>
    <definedName name="_xlnm.Print_Titles" localSheetId="4">'IO03 - Areálové odvodnění'!$118:$118</definedName>
  </definedNames>
  <calcPr calcId="162913"/>
</workbook>
</file>

<file path=xl/sharedStrings.xml><?xml version="1.0" encoding="utf-8"?>
<sst xmlns="http://schemas.openxmlformats.org/spreadsheetml/2006/main" count="4168" uniqueCount="752">
  <si>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</si>
  <si>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</si>
  <si>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</si>
  <si>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</si>
  <si>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</si>
  <si>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</si>
  <si>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</si>
  <si>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</si>
  <si>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</si>
  <si>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AS Kostelec nad Orlicí - samostatný rozpočet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</si>
  <si>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</si>
  <si>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</si>
  <si>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</si>
  <si>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</si>
  <si>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</si>
  <si>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</si>
  <si>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</si>
  <si>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</si>
  <si>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</si>
  <si>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</si>
  <si>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</si>
  <si>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</si>
  <si>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</si>
  <si>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</si>
  <si>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</si>
  <si>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</si>
  <si>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</si>
  <si>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</si>
  <si>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</si>
  <si>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</si>
  <si>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</si>
  <si>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</si>
  <si>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</si>
  <si>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</si>
  <si>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</si>
  <si>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</si>
  <si>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</si>
  <si>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</si>
  <si>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</si>
  <si>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</si>
  <si>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</si>
  <si>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</si>
  <si>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</si>
  <si>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{830d9c7b-943f-49bf-9f71-2e835337e05f}</t>
  </si>
  <si>
    <t>{b705fdbb-b0d3-405c-a9fa-831404e7ef0f}</t>
  </si>
  <si>
    <t>{3fd58782-cf5d-497c-a8f5-a0769092fa37}</t>
  </si>
  <si>
    <t>{075dfd0e-8142-4d54-a4b9-9ccb4be4bb45}</t>
  </si>
  <si>
    <t>{8483f78d-8e33-48f3-9d2a-769d5617966e}</t>
  </si>
  <si>
    <t>Ostatní náklady</t>
  </si>
  <si>
    <t>Celkové náklady za stavbu 1) + 2)</t>
  </si>
  <si>
    <t>Zpět na list:</t>
  </si>
  <si>
    <t>2</t>
  </si>
  <si>
    <t>KRYCÍ LIST ROZPOČTU</t>
  </si>
  <si>
    <t>Objekt:</t>
  </si>
  <si>
    <t>IO03 - Areálové odvodnění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</si>
  <si>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</si>
  <si>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</si>
  <si>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</si>
  <si>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</si>
  <si>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</si>
  <si>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</si>
  <si>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D1 - Práce a dodávky HSV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</si>
  <si>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</si>
  <si>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</si>
  <si>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</si>
  <si>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</si>
  <si>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</si>
  <si>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</si>
  <si>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</si>
  <si>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</si>
  <si>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</si>
  <si>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</si>
  <si>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</si>
  <si>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</si>
  <si>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</si>
  <si>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</si>
  <si>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</si>
  <si>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</si>
  <si>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</si>
  <si>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</si>
  <si>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</si>
  <si>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</si>
  <si>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</si>
  <si>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</si>
  <si>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</si>
  <si>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</si>
  <si>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</si>
  <si>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</si>
  <si>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Pol8</t>
  </si>
  <si>
    <t>Zřízení příložného pažení stěn výkopu hl do 2,5 m</t>
  </si>
  <si>
    <t>m2</t>
  </si>
  <si>
    <t>4</t>
  </si>
  <si>
    <t>Pol9</t>
  </si>
  <si>
    <t>Odstranění příložného pažení stěn hl do 2,5 m</t>
  </si>
  <si>
    <t>3</t>
  </si>
  <si>
    <t>Pol10</t>
  </si>
  <si>
    <t>Hloubení rýh šířky do 120 cm v hor.3 do 1000 m3</t>
  </si>
  <si>
    <t>m3</t>
  </si>
  <si>
    <t>6</t>
  </si>
  <si>
    <t>Pol11</t>
  </si>
  <si>
    <t>Hloubení jam v zemině třídy 3 - vsakovací galerie</t>
  </si>
  <si>
    <t>8</t>
  </si>
  <si>
    <t>5</t>
  </si>
  <si>
    <t>Pol12</t>
  </si>
  <si>
    <t>Svislé přemístění výkopku z hor.3 do 2,5 m</t>
  </si>
  <si>
    <t>10</t>
  </si>
  <si>
    <t>Pol13</t>
  </si>
  <si>
    <t>Vodorovné přemístění výkopku z hor.3 do 100 m</t>
  </si>
  <si>
    <t>12</t>
  </si>
  <si>
    <t>7</t>
  </si>
  <si>
    <t>Pol14</t>
  </si>
  <si>
    <t>Likvidace výkopku, odvod, skládkovné (70+68+33+90=261m3)</t>
  </si>
  <si>
    <t>14</t>
  </si>
  <si>
    <t>Pol15</t>
  </si>
  <si>
    <t>Zásyp jam, rýh se zhutněním</t>
  </si>
  <si>
    <t>16</t>
  </si>
  <si>
    <t>9</t>
  </si>
  <si>
    <t>Pol16</t>
  </si>
  <si>
    <t>Obsyp potrubí bez prohození sypaniny</t>
  </si>
  <si>
    <t>18</t>
  </si>
  <si>
    <t>Pol17</t>
  </si>
  <si>
    <t>štěrkopísek frakce 0-16 B (33m3)</t>
  </si>
  <si>
    <t>t</t>
  </si>
  <si>
    <t>20</t>
  </si>
  <si>
    <t>11</t>
  </si>
  <si>
    <t>Pol18</t>
  </si>
  <si>
    <t>Kačírek (69+90=158m3)</t>
  </si>
  <si>
    <t>22</t>
  </si>
  <si>
    <t>Pol19</t>
  </si>
  <si>
    <t>D+M Potrubí kanalizační z PVC hrdlové DN 150 systém KG SN8</t>
  </si>
  <si>
    <t>bm</t>
  </si>
  <si>
    <t>24</t>
  </si>
  <si>
    <t>13</t>
  </si>
  <si>
    <t>Pol20</t>
  </si>
  <si>
    <t>D+M Potrubí kanalizační drenážní DN 100</t>
  </si>
  <si>
    <t>26</t>
  </si>
  <si>
    <t>Pol21</t>
  </si>
  <si>
    <t>D+M Šachta filtrační, poklop D400</t>
  </si>
  <si>
    <t>kus</t>
  </si>
  <si>
    <t>28</t>
  </si>
  <si>
    <t>Pol22</t>
  </si>
  <si>
    <t>D+M Lapač střešních splavenin DN125</t>
  </si>
  <si>
    <t>30</t>
  </si>
  <si>
    <t>Pol23</t>
  </si>
  <si>
    <t>D+M Vsakovací blok plastový 800x800x320 mm</t>
  </si>
  <si>
    <t>32</t>
  </si>
  <si>
    <t>17</t>
  </si>
  <si>
    <t>Pol24</t>
  </si>
  <si>
    <t>D+M Geotextilie 200 g/m2</t>
  </si>
  <si>
    <t>34</t>
  </si>
  <si>
    <t>Pol25</t>
  </si>
  <si>
    <t>D+M Odvětrání galerie</t>
  </si>
  <si>
    <t>36</t>
  </si>
  <si>
    <t>19</t>
  </si>
  <si>
    <t>Pol26</t>
  </si>
  <si>
    <t>D+M Uliční vpust D400</t>
  </si>
  <si>
    <t>38</t>
  </si>
  <si>
    <t>Pol27</t>
  </si>
  <si>
    <t>Zkouška těsnosti potrubí kanalizace vodou</t>
  </si>
  <si>
    <t>m</t>
  </si>
  <si>
    <t>40</t>
  </si>
  <si>
    <t>Pol28</t>
  </si>
  <si>
    <t>Přesun hmot</t>
  </si>
  <si>
    <t>%</t>
  </si>
  <si>
    <t>42</t>
  </si>
  <si>
    <t>VP - Vícepráce</t>
  </si>
  <si>
    <t>PN</t>
  </si>
  <si>
    <t>SO06 - Vybavení skateparku</t>
  </si>
  <si>
    <t>D1 - Demontáž, rekonstrukce, změna tvaru a instalace stávajících překážek</t>
  </si>
  <si>
    <t>D2 - Dodávka nových překážek nebo jejich částí</t>
  </si>
  <si>
    <t>Pol58</t>
  </si>
  <si>
    <t>Kompletní demontáž skateparku (citlivá bez poškození komponentů)</t>
  </si>
  <si>
    <t>h</t>
  </si>
  <si>
    <t>Pol59</t>
  </si>
  <si>
    <t>Ekologická likvidace desek povrchu, bočnic a prohnilých fošen</t>
  </si>
  <si>
    <t>kg</t>
  </si>
  <si>
    <t>Pol60</t>
  </si>
  <si>
    <t>Fošna smrková 4x15 cm impregnovaná cca 30% které  je třeba nahradit</t>
  </si>
  <si>
    <t>Pol61</t>
  </si>
  <si>
    <t>Bezúdržbový pojezdový povrch</t>
  </si>
  <si>
    <t>Pol62</t>
  </si>
  <si>
    <t>Trám smrkový 12x6cm impregnovaný pro opravy a úpravy vazníků</t>
  </si>
  <si>
    <t>Pol63</t>
  </si>
  <si>
    <t>Rekonstrukce starých plechových nájezdů</t>
  </si>
  <si>
    <t>Pol64</t>
  </si>
  <si>
    <t>Asfaltová impregnační barva (pod kritická místa pojezd. povrchu)</t>
  </si>
  <si>
    <t>Pol65</t>
  </si>
  <si>
    <t>Úprava kopingů navařením jaklů 60x40 k uchycení na překážku</t>
  </si>
  <si>
    <t>Pol66</t>
  </si>
  <si>
    <t>Překližka vodovzdorná 12 mm  na bočnice</t>
  </si>
  <si>
    <t>Pol67</t>
  </si>
  <si>
    <t>Oprava, úprava, nátěr a výroba nových vazníků</t>
  </si>
  <si>
    <t>Pol68</t>
  </si>
  <si>
    <t>Výroba nového zábradlí dle ČSN EN 14 974</t>
  </si>
  <si>
    <t>Pol69</t>
  </si>
  <si>
    <t>Nýt trhací pr. 4,8 x 19 nerez</t>
  </si>
  <si>
    <t>ks</t>
  </si>
  <si>
    <t>Pol70</t>
  </si>
  <si>
    <t>Šroub vrut 6x50 nerez (montáž pojezdového povrchu)</t>
  </si>
  <si>
    <t>Pol71</t>
  </si>
  <si>
    <t>Šroub vrut 6x90 montáž roštu</t>
  </si>
  <si>
    <t>Pol72</t>
  </si>
  <si>
    <t>Šroub vrut 6x120 opravy vazníků</t>
  </si>
  <si>
    <t>Pol73</t>
  </si>
  <si>
    <t>Impregnační nátěr vazníků překážek (luxol)</t>
  </si>
  <si>
    <t>Pol74</t>
  </si>
  <si>
    <t>Montáž překážek do nového tvaru</t>
  </si>
  <si>
    <t>Pol75</t>
  </si>
  <si>
    <t>Manipulace, stěhování</t>
  </si>
  <si>
    <t>Pol76</t>
  </si>
  <si>
    <t>Doprava osobní</t>
  </si>
  <si>
    <t>km</t>
  </si>
  <si>
    <t>Pol77</t>
  </si>
  <si>
    <t>Doprava nákladní</t>
  </si>
  <si>
    <t>Pol78</t>
  </si>
  <si>
    <t>1. wallride</t>
  </si>
  <si>
    <t>Pol79</t>
  </si>
  <si>
    <t>2. Rádius</t>
  </si>
  <si>
    <t>44</t>
  </si>
  <si>
    <t>23</t>
  </si>
  <si>
    <t>Pol80</t>
  </si>
  <si>
    <t>3. transferová část funboxu</t>
  </si>
  <si>
    <t>46</t>
  </si>
  <si>
    <t>Pol81</t>
  </si>
  <si>
    <t>4. Rozjezdový zatočený rádius</t>
  </si>
  <si>
    <t>48</t>
  </si>
  <si>
    <t>25</t>
  </si>
  <si>
    <t>Pol82</t>
  </si>
  <si>
    <t>7. Bank to bank transfer</t>
  </si>
  <si>
    <t>50</t>
  </si>
  <si>
    <t>Pol83</t>
  </si>
  <si>
    <t>9. Bank</t>
  </si>
  <si>
    <t>52</t>
  </si>
  <si>
    <t>IO01 - Areálové osvětlení</t>
  </si>
  <si>
    <t>443 - Spínací zařízení</t>
  </si>
  <si>
    <t xml:space="preserve">    D1 - DOZBROJENÍ STÁVAJÍCÍHO ROZVÁDĚČE</t>
  </si>
  <si>
    <t xml:space="preserve">    D2 - ROZVÁDĚČ "RS VO"</t>
  </si>
  <si>
    <t>444 - Rozvody elektrické energie</t>
  </si>
  <si>
    <t>445 - Osvětlení</t>
  </si>
  <si>
    <t>446 - Bleskosvody</t>
  </si>
  <si>
    <t>546 - Silnoproudé zařízení-výkopové práce</t>
  </si>
  <si>
    <t>443</t>
  </si>
  <si>
    <t>proudový chránič 25/4/003  kontrola jednou ročně</t>
  </si>
  <si>
    <t>443.1</t>
  </si>
  <si>
    <t>svodič přepětí 12,5-275/3+0</t>
  </si>
  <si>
    <t>443.2</t>
  </si>
  <si>
    <t>jistič B10/1</t>
  </si>
  <si>
    <t>443.3</t>
  </si>
  <si>
    <t>jistič B16/1</t>
  </si>
  <si>
    <t>443.4</t>
  </si>
  <si>
    <t>jistič B16/3</t>
  </si>
  <si>
    <t>443.5</t>
  </si>
  <si>
    <t>jistič B20/3</t>
  </si>
  <si>
    <t>443.6</t>
  </si>
  <si>
    <t>podružný materiál</t>
  </si>
  <si>
    <t>443.7</t>
  </si>
  <si>
    <t>montáž a úprava rozváděče</t>
  </si>
  <si>
    <t>kpl</t>
  </si>
  <si>
    <t>443.8</t>
  </si>
  <si>
    <t>nerezová rozvodnice 400x500x210 kompletně vybavená (přístrojový rám, lišty DIN, průchodky, IP55, přístrojové krytí IP20, můstky)</t>
  </si>
  <si>
    <t>443.9</t>
  </si>
  <si>
    <t>svorka RSA 6</t>
  </si>
  <si>
    <t>443.10</t>
  </si>
  <si>
    <t>vypínač 32/3</t>
  </si>
  <si>
    <t>443.11</t>
  </si>
  <si>
    <t>ovládač stiskací lícující O22 s návratem, zelený</t>
  </si>
  <si>
    <t>443.12</t>
  </si>
  <si>
    <t>signální svítidlo lícující O22, rudé</t>
  </si>
  <si>
    <t>443.13</t>
  </si>
  <si>
    <t>stykač 230/63-20</t>
  </si>
  <si>
    <t>443.14</t>
  </si>
  <si>
    <t>jistič B6/1</t>
  </si>
  <si>
    <t>443.15</t>
  </si>
  <si>
    <t>jistič C16/1</t>
  </si>
  <si>
    <t>443.16</t>
  </si>
  <si>
    <t>impulsní relé 0/S</t>
  </si>
  <si>
    <t>443.17</t>
  </si>
  <si>
    <t>lišta propojovací 10-3P-3TE</t>
  </si>
  <si>
    <t>443.18</t>
  </si>
  <si>
    <t>montáž</t>
  </si>
  <si>
    <t>444</t>
  </si>
  <si>
    <t>barva na konstrukci</t>
  </si>
  <si>
    <t>444.1</t>
  </si>
  <si>
    <t>krabice pro společnou montáž KP 68 ( hloubka 43 mm )</t>
  </si>
  <si>
    <t>444.2</t>
  </si>
  <si>
    <t>krabice lištová  A 8/5       IP 54</t>
  </si>
  <si>
    <t>444.3</t>
  </si>
  <si>
    <t>trubka PVC 20</t>
  </si>
  <si>
    <t>444.4</t>
  </si>
  <si>
    <t>trubka pozikovaná 6021</t>
  </si>
  <si>
    <t>27</t>
  </si>
  <si>
    <t>444.5</t>
  </si>
  <si>
    <t>trubka korungovaná 50</t>
  </si>
  <si>
    <t>54</t>
  </si>
  <si>
    <t>444.6</t>
  </si>
  <si>
    <t>výstražná folie</t>
  </si>
  <si>
    <t>56</t>
  </si>
  <si>
    <t>29</t>
  </si>
  <si>
    <t>444.7</t>
  </si>
  <si>
    <t>tuhá elektroinstalační trubka střední mechanické odolnosti tmavě šedá vnitřní O 16,9  vč. spojek a uchycení</t>
  </si>
  <si>
    <t>58</t>
  </si>
  <si>
    <t>444.8</t>
  </si>
  <si>
    <t>drát zemnící  FeZn pr. 8</t>
  </si>
  <si>
    <t>60</t>
  </si>
  <si>
    <t>31</t>
  </si>
  <si>
    <t>444.9</t>
  </si>
  <si>
    <t>drát zemnící  FeZn pr. 10</t>
  </si>
  <si>
    <t>62</t>
  </si>
  <si>
    <t>444.10</t>
  </si>
  <si>
    <t>SR 03 - svorka pásek/kulatina</t>
  </si>
  <si>
    <t>64</t>
  </si>
  <si>
    <t>33</t>
  </si>
  <si>
    <t>444.11</t>
  </si>
  <si>
    <t>svorka připojovací</t>
  </si>
  <si>
    <t>66</t>
  </si>
  <si>
    <t>444.12</t>
  </si>
  <si>
    <t>stožárové pouzdro</t>
  </si>
  <si>
    <t>68</t>
  </si>
  <si>
    <t>35</t>
  </si>
  <si>
    <t>444.13</t>
  </si>
  <si>
    <t>hmoždinka vč. vrutu - 8x60</t>
  </si>
  <si>
    <t>70</t>
  </si>
  <si>
    <t>444.14</t>
  </si>
  <si>
    <t>svorka zemnící ZSA 16</t>
  </si>
  <si>
    <t>72</t>
  </si>
  <si>
    <t>37</t>
  </si>
  <si>
    <t>444.15</t>
  </si>
  <si>
    <t>páska zemnící úzká ZS 16</t>
  </si>
  <si>
    <t>74</t>
  </si>
  <si>
    <t>444.16</t>
  </si>
  <si>
    <t>svorka Wago 3x1-2.5</t>
  </si>
  <si>
    <t>76</t>
  </si>
  <si>
    <t>39</t>
  </si>
  <si>
    <t>444.17</t>
  </si>
  <si>
    <t>svorka Wago 4x1-2.5</t>
  </si>
  <si>
    <t>78</t>
  </si>
  <si>
    <t>444.18</t>
  </si>
  <si>
    <t>sádra stavební</t>
  </si>
  <si>
    <t>q</t>
  </si>
  <si>
    <t>80</t>
  </si>
  <si>
    <t>41</t>
  </si>
  <si>
    <t>444.19</t>
  </si>
  <si>
    <t>CY 2,5 zž</t>
  </si>
  <si>
    <t>82</t>
  </si>
  <si>
    <t>444.20</t>
  </si>
  <si>
    <t>CY 4 zž</t>
  </si>
  <si>
    <t>84</t>
  </si>
  <si>
    <t>43</t>
  </si>
  <si>
    <t>444.21</t>
  </si>
  <si>
    <t>CY 16 zž</t>
  </si>
  <si>
    <t>86</t>
  </si>
  <si>
    <t>444.22</t>
  </si>
  <si>
    <t>CYKY J3x1,5</t>
  </si>
  <si>
    <t>88</t>
  </si>
  <si>
    <t>45</t>
  </si>
  <si>
    <t>444.23</t>
  </si>
  <si>
    <t>CYKY J3x2,5</t>
  </si>
  <si>
    <t>90</t>
  </si>
  <si>
    <t>444.24</t>
  </si>
  <si>
    <t>CYKY J3x4</t>
  </si>
  <si>
    <t>92</t>
  </si>
  <si>
    <t>47</t>
  </si>
  <si>
    <t>444.25</t>
  </si>
  <si>
    <t>CYKY J4x10</t>
  </si>
  <si>
    <t>94</t>
  </si>
  <si>
    <t>Pol1</t>
  </si>
  <si>
    <t>CYKY J5x1,5</t>
  </si>
  <si>
    <t>96</t>
  </si>
  <si>
    <t>49</t>
  </si>
  <si>
    <t>444.26</t>
  </si>
  <si>
    <t>CYKY J5x6</t>
  </si>
  <si>
    <t>98</t>
  </si>
  <si>
    <t>444.27</t>
  </si>
  <si>
    <t>vypínač č. 1 s nezadíratelným povrchem, bílý</t>
  </si>
  <si>
    <t>100</t>
  </si>
  <si>
    <t>51</t>
  </si>
  <si>
    <t>444.28</t>
  </si>
  <si>
    <t>vypínač  č. 5345 s nezadíratelným povrchem, bílý</t>
  </si>
  <si>
    <t>102</t>
  </si>
  <si>
    <t>444.29</t>
  </si>
  <si>
    <t>jednonásobná zásuvka s nezadíratelným povrchem 230V, ochranný kolík</t>
  </si>
  <si>
    <t>104</t>
  </si>
  <si>
    <t>53</t>
  </si>
  <si>
    <t>444.30</t>
  </si>
  <si>
    <t>jednonásobná zásuvka s nezadíratelným povrchem 230V, ochranný kolík, přepěťová ochrana III. st.</t>
  </si>
  <si>
    <t>106</t>
  </si>
  <si>
    <t>444.31</t>
  </si>
  <si>
    <t>vypínač č. 1    IP 44</t>
  </si>
  <si>
    <t>108</t>
  </si>
  <si>
    <t>55</t>
  </si>
  <si>
    <t>444.32</t>
  </si>
  <si>
    <t>jednonásobná zásuvka s ochranným kolíkem 230V/16A  IP 44</t>
  </si>
  <si>
    <t>110</t>
  </si>
  <si>
    <t>444.33</t>
  </si>
  <si>
    <t>vypínač  v hliníkovém provedení jednopólový IP 66</t>
  </si>
  <si>
    <t>112</t>
  </si>
  <si>
    <t>57</t>
  </si>
  <si>
    <t>444.34</t>
  </si>
  <si>
    <t>betonová směs</t>
  </si>
  <si>
    <t>114</t>
  </si>
  <si>
    <t>444.35</t>
  </si>
  <si>
    <t>stožár JŽ 12 atyp (vrchol 12m) výrobce, stupačky s prostupy pro kabely k předřadníku v = 3500 mm</t>
  </si>
  <si>
    <t>116</t>
  </si>
  <si>
    <t>59</t>
  </si>
  <si>
    <t>444.36</t>
  </si>
  <si>
    <t>výložník "T" na svítidlo</t>
  </si>
  <si>
    <t>118</t>
  </si>
  <si>
    <t>444.37</t>
  </si>
  <si>
    <t>akumulační kamna příkon 3/2,75/2,5/2,25 kW, jmenovité nabití Ea 24 kWh, rozměry (v x š x h) 65 x 78 x 24,5 cm, hmotnost 169 kg, přímotopné těleso 0,5/0,8 kW s termostatem</t>
  </si>
  <si>
    <t>120</t>
  </si>
  <si>
    <t>61</t>
  </si>
  <si>
    <t>444.38</t>
  </si>
  <si>
    <t>záložní zdroj UPS 1kVA, 230V po dobu 1 hodiny chodu, vč. externích baterií k UPS</t>
  </si>
  <si>
    <t>122</t>
  </si>
  <si>
    <t>444.39</t>
  </si>
  <si>
    <t>Zás. skříň osazená, 9 modulová, jištěná bez chrániče, se zámkem, zásuvky: 1x 230V/16A, 1x 400V/16A/5p, vývod na osvětlení, přístroje  10kA: jističe 1x B10/1, 1x B16/1, 1x B16/3, skříň IP44 - 245 x 215 x 155mm</t>
  </si>
  <si>
    <t>124</t>
  </si>
  <si>
    <t>63</t>
  </si>
  <si>
    <t>444.40</t>
  </si>
  <si>
    <t>podružný materiál       3% z nosného materiálu</t>
  </si>
  <si>
    <t>126</t>
  </si>
  <si>
    <t>444.41</t>
  </si>
  <si>
    <t>krabice pod přístroje bez zapojení</t>
  </si>
  <si>
    <t>128</t>
  </si>
  <si>
    <t>65</t>
  </si>
  <si>
    <t>444.42</t>
  </si>
  <si>
    <t>krabicová rozvodka lištová vč. zapojení</t>
  </si>
  <si>
    <t>130</t>
  </si>
  <si>
    <t>444.43</t>
  </si>
  <si>
    <t>upevnění plastových lišt</t>
  </si>
  <si>
    <t>132</t>
  </si>
  <si>
    <t>67</t>
  </si>
  <si>
    <t>444.44</t>
  </si>
  <si>
    <t>motáž rozváděče do 50 kg</t>
  </si>
  <si>
    <t>134</t>
  </si>
  <si>
    <t>444.45</t>
  </si>
  <si>
    <t>tabulky a štítky na kabely</t>
  </si>
  <si>
    <t>136</t>
  </si>
  <si>
    <t>69</t>
  </si>
  <si>
    <t>444.46</t>
  </si>
  <si>
    <t>uzemnění na povrchu do 50mm2</t>
  </si>
  <si>
    <t>138</t>
  </si>
  <si>
    <t>444.47</t>
  </si>
  <si>
    <t>kabel  CYKYLo pod omítkou-do CYKY 5x2.5 PU</t>
  </si>
  <si>
    <t>140</t>
  </si>
  <si>
    <t>71</t>
  </si>
  <si>
    <t>444.48</t>
  </si>
  <si>
    <t>kabel  CYKY  do 4x10 PU</t>
  </si>
  <si>
    <t>142</t>
  </si>
  <si>
    <t>444.49</t>
  </si>
  <si>
    <t>kabel  do CYKY 5x2.5 VU</t>
  </si>
  <si>
    <t>144</t>
  </si>
  <si>
    <t>73</t>
  </si>
  <si>
    <t>444.50</t>
  </si>
  <si>
    <t>kabel  CYKY  do 5x6 VU</t>
  </si>
  <si>
    <t>146</t>
  </si>
  <si>
    <t>444.51</t>
  </si>
  <si>
    <t>drát do 25 mm2 pevně ulož.</t>
  </si>
  <si>
    <t>148</t>
  </si>
  <si>
    <t>75</t>
  </si>
  <si>
    <t>444.52</t>
  </si>
  <si>
    <t>příplatek za zatahování kabelu do 0,7 kg</t>
  </si>
  <si>
    <t>150</t>
  </si>
  <si>
    <t>444.53</t>
  </si>
  <si>
    <t>ukončení kabelu do 4x10</t>
  </si>
  <si>
    <t>152</t>
  </si>
  <si>
    <t>77</t>
  </si>
  <si>
    <t>444.54</t>
  </si>
  <si>
    <t>připojení spínacího prvku</t>
  </si>
  <si>
    <t>154</t>
  </si>
  <si>
    <t>444.55</t>
  </si>
  <si>
    <t>připojení prvku v GO</t>
  </si>
  <si>
    <t>156</t>
  </si>
  <si>
    <t>79</t>
  </si>
  <si>
    <t>444.56</t>
  </si>
  <si>
    <t>připojení zásuvek 1f.</t>
  </si>
  <si>
    <t>158</t>
  </si>
  <si>
    <t>444.57</t>
  </si>
  <si>
    <t>zapojení akumulačních kamen</t>
  </si>
  <si>
    <t>160</t>
  </si>
  <si>
    <t>81</t>
  </si>
  <si>
    <t>444.58</t>
  </si>
  <si>
    <t>přetočení kabelu z bubnu</t>
  </si>
  <si>
    <t>162</t>
  </si>
  <si>
    <t>444.59</t>
  </si>
  <si>
    <t>demontáže stávajících kabelů do pr. 2,5 mm, vč. likvidace</t>
  </si>
  <si>
    <t>164</t>
  </si>
  <si>
    <t>83</t>
  </si>
  <si>
    <t>444.60</t>
  </si>
  <si>
    <t>demontáže stávajících spínacích prvků a zásuvek, vč. likvidace</t>
  </si>
  <si>
    <t>166</t>
  </si>
  <si>
    <t>444.61</t>
  </si>
  <si>
    <t>Rýha v betonu - hl.3cm š.3cm</t>
  </si>
  <si>
    <t>168</t>
  </si>
  <si>
    <t>85</t>
  </si>
  <si>
    <t>444.62</t>
  </si>
  <si>
    <t>úprava a nátěr stávajícího výložníku</t>
  </si>
  <si>
    <t>170</t>
  </si>
  <si>
    <t>444.63</t>
  </si>
  <si>
    <t>práce s revizním technikem</t>
  </si>
  <si>
    <t>172</t>
  </si>
  <si>
    <t>87</t>
  </si>
  <si>
    <t>444.64</t>
  </si>
  <si>
    <t>Výchozí revizní zpráva  6 paré</t>
  </si>
  <si>
    <t>174</t>
  </si>
  <si>
    <t>444.65</t>
  </si>
  <si>
    <t>Dokumentace skutečného provedení 6 paré + 1x CD</t>
  </si>
  <si>
    <t>176</t>
  </si>
  <si>
    <t>89</t>
  </si>
  <si>
    <t>444.66</t>
  </si>
  <si>
    <t>zednické přípomoce     3% z ceny montáže</t>
  </si>
  <si>
    <t>178</t>
  </si>
  <si>
    <t>445</t>
  </si>
  <si>
    <t>svítidlo  LED panel, nanoprizma, obdélník 1196x296 mm, 58W, 5500 lm, 50000 hod, 3800K, driver 1050mA</t>
  </si>
  <si>
    <t>180</t>
  </si>
  <si>
    <t>91</t>
  </si>
  <si>
    <t>445.1</t>
  </si>
  <si>
    <t>Svítidlo kruhové, bílé, přisazené,  2x48 LED, 3000 K,  nanoprizmatický kryt  PMMA, průměr 370mm, 700mA , 2600 lm</t>
  </si>
  <si>
    <t>182</t>
  </si>
  <si>
    <t>445.2</t>
  </si>
  <si>
    <t>svítidlo z tlakem litého hliníku RAL 9006, asymetrický reflektor z vysoce leštěného hliníku se středně širokou vyzařovací charakteristikou lmax 45°,  vč. zdroje MHN-LA 2000W, držák na sloup  a předřadník z hliníkové slitiny s tlumivkou, kondenzátory a ker</t>
  </si>
  <si>
    <t>184</t>
  </si>
  <si>
    <t>93</t>
  </si>
  <si>
    <t>445.3</t>
  </si>
  <si>
    <t>zdroj  MHN-LA 2000W/842</t>
  </si>
  <si>
    <t>186</t>
  </si>
  <si>
    <t>445.4</t>
  </si>
  <si>
    <t>svítidlo nouzové, prachotěsné LED  kruhové s ochranou proti tryskající vodě, 1h  IP65, Plastový materiál PC/ABS + ALU, RAL 9003, optický PMMA kryt, uchycení Přímé nebo zapuštěné upevnění na strop či stěnu osvětlovaného prostoru nebo zavěšení piktogramu po</t>
  </si>
  <si>
    <t>188</t>
  </si>
  <si>
    <t>95</t>
  </si>
  <si>
    <t>Pol2</t>
  </si>
  <si>
    <t>svítidlo "želva" s LED zdrojem  12W</t>
  </si>
  <si>
    <t>190</t>
  </si>
  <si>
    <t>445.5</t>
  </si>
  <si>
    <t>LED reflektor 50W SMD</t>
  </si>
  <si>
    <t>192</t>
  </si>
  <si>
    <t>97</t>
  </si>
  <si>
    <t>445.6</t>
  </si>
  <si>
    <t>upevnění LED reflektoru vč.připoj.</t>
  </si>
  <si>
    <t>194</t>
  </si>
  <si>
    <t>445.7</t>
  </si>
  <si>
    <t>upevnění LED svítidel vč.připoj.</t>
  </si>
  <si>
    <t>196</t>
  </si>
  <si>
    <t>99</t>
  </si>
  <si>
    <t>445.8</t>
  </si>
  <si>
    <t>upevnění reflektoru na výložník</t>
  </si>
  <si>
    <t>198</t>
  </si>
  <si>
    <t>445.9</t>
  </si>
  <si>
    <t>upevnění nouzových svítidel</t>
  </si>
  <si>
    <t>200</t>
  </si>
  <si>
    <t>101</t>
  </si>
  <si>
    <t>445.10</t>
  </si>
  <si>
    <t>demontáž stávajího svítidla na výložníku</t>
  </si>
  <si>
    <t>202</t>
  </si>
  <si>
    <t>445.11</t>
  </si>
  <si>
    <t>doplnění světelných zdrojů a startérů</t>
  </si>
  <si>
    <t>204</t>
  </si>
  <si>
    <t>103</t>
  </si>
  <si>
    <t>445.12</t>
  </si>
  <si>
    <t>repase stávajícího, reflektoru</t>
  </si>
  <si>
    <t>206</t>
  </si>
  <si>
    <t>446</t>
  </si>
  <si>
    <t>208</t>
  </si>
  <si>
    <t>105</t>
  </si>
  <si>
    <t>446.1</t>
  </si>
  <si>
    <t>210</t>
  </si>
  <si>
    <t>446.2</t>
  </si>
  <si>
    <t>212</t>
  </si>
  <si>
    <t>107</t>
  </si>
  <si>
    <t>446.3</t>
  </si>
  <si>
    <t>svorka připojovací   č. 1363</t>
  </si>
  <si>
    <t>214</t>
  </si>
  <si>
    <t>446.4</t>
  </si>
  <si>
    <t>montáž AlMgSi drát 8mm</t>
  </si>
  <si>
    <t>216</t>
  </si>
  <si>
    <t>109</t>
  </si>
  <si>
    <t>446.5</t>
  </si>
  <si>
    <t>tvarování montážních dílů</t>
  </si>
  <si>
    <t>218</t>
  </si>
  <si>
    <t>446.6</t>
  </si>
  <si>
    <t>montáž FeZn pásek uzemnění</t>
  </si>
  <si>
    <t>220</t>
  </si>
  <si>
    <t>111</t>
  </si>
  <si>
    <t>446.7</t>
  </si>
  <si>
    <t>montáž svorky do 2 šroubů</t>
  </si>
  <si>
    <t>222</t>
  </si>
  <si>
    <t>546</t>
  </si>
  <si>
    <t>vytyčení trati ve volném terénu - zajistí stavba</t>
  </si>
  <si>
    <t>224</t>
  </si>
  <si>
    <t>113</t>
  </si>
  <si>
    <t>546.1</t>
  </si>
  <si>
    <t>stožárová jáma z.tř.3-stožár 12 m bez patice</t>
  </si>
  <si>
    <t>226</t>
  </si>
  <si>
    <t>546.2</t>
  </si>
  <si>
    <t>pouzdrový základ pro stož.VO pr-250x1500</t>
  </si>
  <si>
    <t>228</t>
  </si>
  <si>
    <t>115</t>
  </si>
  <si>
    <t>546.3</t>
  </si>
  <si>
    <t>hloubení kabelové rýhy z.tř.3  35x80 / terén</t>
  </si>
  <si>
    <t>230</t>
  </si>
  <si>
    <t>546.4</t>
  </si>
  <si>
    <t>hutnění zeminy po vrstvách 20cm strojově</t>
  </si>
  <si>
    <t>232</t>
  </si>
  <si>
    <t>117</t>
  </si>
  <si>
    <t>546.5</t>
  </si>
  <si>
    <t>zřízení kabelového lože š.do 65 cm tl.10 cm</t>
  </si>
  <si>
    <t>234</t>
  </si>
  <si>
    <t>546.6</t>
  </si>
  <si>
    <t>rozvinutí výstražné folie š.33 cm</t>
  </si>
  <si>
    <t>236</t>
  </si>
  <si>
    <t>119</t>
  </si>
  <si>
    <t>546.7</t>
  </si>
  <si>
    <t>zához rýhy š.35 cm,     h.70 cm tř.z.3,  provizorní úprava terénu</t>
  </si>
  <si>
    <t>238</t>
  </si>
  <si>
    <t>IO02 - Areálové ozvučení</t>
  </si>
  <si>
    <t>D1 - Tribuna střecha</t>
  </si>
  <si>
    <t>D2 - Tribuna sedadla</t>
  </si>
  <si>
    <t>Pol3</t>
  </si>
  <si>
    <t>Reentrantní reproduktor</t>
  </si>
  <si>
    <t>Pol4</t>
  </si>
  <si>
    <t>Sloupová reprosoustava</t>
  </si>
  <si>
    <t>Pol5</t>
  </si>
  <si>
    <t>Rozhlasová ústředna</t>
  </si>
  <si>
    <t>Pol6</t>
  </si>
  <si>
    <t>Bezdrátový mikrofon diverzitní ruční</t>
  </si>
  <si>
    <t>Pol7</t>
  </si>
  <si>
    <t>Kabel CYSY 2x1,5</t>
  </si>
  <si>
    <t>SO02 - Automatický zavlažovací systém</t>
  </si>
  <si>
    <t>D1 - Zemní práce</t>
  </si>
  <si>
    <t>D2 - Vodorovné konstrukce</t>
  </si>
  <si>
    <t>D3 - Trubní vedení</t>
  </si>
  <si>
    <t>132201101R</t>
  </si>
  <si>
    <t>Hloubení rýh šířky do 60 cm v hor.3 do 100 m3</t>
  </si>
  <si>
    <t>132201109R</t>
  </si>
  <si>
    <t>Příplatek za lepivost - hloubení rýh 60 cm v hor.3</t>
  </si>
  <si>
    <t>133201101R</t>
  </si>
  <si>
    <t>Hloubení šachet v hor.3 do 100 m3</t>
  </si>
  <si>
    <t>133201109R</t>
  </si>
  <si>
    <t>Příplatek za lepivost - hloubení šachet v hor.3</t>
  </si>
  <si>
    <t>162201102R</t>
  </si>
  <si>
    <t>Vodorovné přemístění výkopku z hor.1-4 do 50 m</t>
  </si>
  <si>
    <t>171201201R</t>
  </si>
  <si>
    <t>Uložení sypaniny na skl.-modelace na výšku přes 2m</t>
  </si>
  <si>
    <t>175101101R</t>
  </si>
  <si>
    <t>583312054R</t>
  </si>
  <si>
    <t>Kamenivo těžené frakce  0/4</t>
  </si>
  <si>
    <t>909000101R</t>
  </si>
  <si>
    <t>Hzs-nezmeritelne stavebni prace ovládací systém - montáž</t>
  </si>
  <si>
    <t>451572111R</t>
  </si>
  <si>
    <t>Lože pod potrubí z kameniva těženého 0 - 4 mm</t>
  </si>
  <si>
    <t>871171121R</t>
  </si>
  <si>
    <t>Montáž trubek polyetylenových ve výkopu d 63 mm</t>
  </si>
  <si>
    <t>871171120R</t>
  </si>
  <si>
    <t>Montáž trubek polyetylenových ve výkopu d 50 mm</t>
  </si>
  <si>
    <t>871211121R</t>
  </si>
  <si>
    <t>M</t>
  </si>
  <si>
    <t>Pol29</t>
  </si>
  <si>
    <t>sada</t>
  </si>
  <si>
    <t>Pol30</t>
  </si>
  <si>
    <t>Pol31</t>
  </si>
  <si>
    <t>Pol32</t>
  </si>
  <si>
    <t xml:space="preserve">- Redukce mosaz 6/4" x 2"    </t>
  </si>
  <si>
    <t>Pol33</t>
  </si>
  <si>
    <t>- kulový ventil 6/4"</t>
  </si>
  <si>
    <t>Pol33.1</t>
  </si>
  <si>
    <t>- kulový ventil 2"</t>
  </si>
  <si>
    <t>-1120448666</t>
  </si>
  <si>
    <t>Pol33.2</t>
  </si>
  <si>
    <t>- zpětná klapka 2", mosaz</t>
  </si>
  <si>
    <t>383302844</t>
  </si>
  <si>
    <t>Pol34</t>
  </si>
  <si>
    <t>- koleno 63</t>
  </si>
  <si>
    <t>Pol35</t>
  </si>
  <si>
    <t>- spojka redukovaná 63x50</t>
  </si>
  <si>
    <t>Pol36</t>
  </si>
  <si>
    <t>- navrtávací pas 63x1"</t>
  </si>
  <si>
    <t>Pol37</t>
  </si>
  <si>
    <t>- přechodka přímá 63x6/4" vnější závit</t>
  </si>
  <si>
    <t>Pol38</t>
  </si>
  <si>
    <t>- přechodka přímá 50x1" vnitřní závit</t>
  </si>
  <si>
    <t>Pol39</t>
  </si>
  <si>
    <t>286137612R</t>
  </si>
  <si>
    <t>Trubka tlaková PE HD (PE100) d 50 x 3,0 mm PN 10</t>
  </si>
  <si>
    <t>286137631R</t>
  </si>
  <si>
    <t>Trubka tlaková PE HD (PE100) d 63 x 3,8 mm PN 10</t>
  </si>
  <si>
    <t>Pol40</t>
  </si>
  <si>
    <t>Pol41</t>
  </si>
  <si>
    <t>Pol42</t>
  </si>
  <si>
    <t>- zátka 63</t>
  </si>
  <si>
    <t>Pol43</t>
  </si>
  <si>
    <t>- T-kus 63</t>
  </si>
  <si>
    <t>Pol44</t>
  </si>
  <si>
    <t>Pol45</t>
  </si>
  <si>
    <t>Pol46</t>
  </si>
  <si>
    <t>Pol47</t>
  </si>
  <si>
    <t>Pol48</t>
  </si>
  <si>
    <t>Pol49</t>
  </si>
  <si>
    <t>Pol50</t>
  </si>
  <si>
    <t>- VN 9/9, 3kW, 400V</t>
  </si>
  <si>
    <t>Pol51</t>
  </si>
  <si>
    <t>- Tlaková nádoba 60l</t>
  </si>
  <si>
    <t>Pol52</t>
  </si>
  <si>
    <t>- Tlakový spínač</t>
  </si>
  <si>
    <t>Pol53</t>
  </si>
  <si>
    <t>- 5-ti cestná armatura</t>
  </si>
  <si>
    <t>Pol54</t>
  </si>
  <si>
    <t>příslušenství a instalace</t>
  </si>
  <si>
    <t>998276101R</t>
  </si>
  <si>
    <t>Přesun hmot, trubní vedení plastová, otevř. výkop</t>
  </si>
  <si>
    <t>909101112R</t>
  </si>
  <si>
    <t>První zazimování a jarní zprovoznění</t>
  </si>
  <si>
    <t>Pol55</t>
  </si>
  <si>
    <t>- ovládací kabel 24V, CYKY 7x1,5</t>
  </si>
  <si>
    <t>Pol56</t>
  </si>
  <si>
    <t>Pol57</t>
  </si>
  <si>
    <t>pol58</t>
  </si>
  <si>
    <t>Schema skutečného provedení</t>
  </si>
  <si>
    <t>1) Krycí list rozpočtu</t>
  </si>
  <si>
    <t>2) Rekapitulace rozpočtu</t>
  </si>
  <si>
    <t>3) Rozpočet</t>
  </si>
  <si>
    <t>Rekapitulace stavby</t>
  </si>
  <si>
    <t xml:space="preserve">    D1.1 - Zemní práce</t>
  </si>
  <si>
    <t xml:space="preserve">    D1.2 - Venkovní kanalizace + vsakování</t>
  </si>
  <si>
    <t xml:space="preserve">    D1 - Montáž rozvodů elektrické energie</t>
  </si>
  <si>
    <t xml:space="preserve">    D1 - Montáž osvětlení</t>
  </si>
  <si>
    <t xml:space="preserve">    D1 - Montáž bleskosvodu</t>
  </si>
  <si>
    <t xml:space="preserve">    D3.1 - Dodávka - Vodovodní armatury - uzavírací</t>
  </si>
  <si>
    <t xml:space="preserve">    D3.2 - Vodovodní armatury - distribuční vedení</t>
  </si>
  <si>
    <t xml:space="preserve">    D3.3 - Vodovodní armatury - hlavní řád</t>
  </si>
  <si>
    <t>D4 - Ostatní konstrukce na trubním vedení</t>
  </si>
  <si>
    <t xml:space="preserve">    D1 - Postřikovače a příslušenství</t>
  </si>
  <si>
    <t>D5 - Armatury - čerpací technika</t>
  </si>
  <si>
    <t xml:space="preserve">    D5.1 - Čerpadlo závlahy vč. příslušenství dodávka a montáž</t>
  </si>
  <si>
    <t>D6 - Staveništní přesun hmot</t>
  </si>
  <si>
    <t>D7 - Elektromontáže</t>
  </si>
  <si>
    <t xml:space="preserve">    D7.1 - Ovládací systém - dodávka</t>
  </si>
  <si>
    <t xml:space="preserve">    D1 - Čerpadlo závlahy vč. příslušenství dodávka a montáž</t>
  </si>
  <si>
    <t>Vyplň údaj</t>
  </si>
  <si>
    <t>- PVC vsuvka 6/4"</t>
  </si>
  <si>
    <t>- těsnící šňůra</t>
  </si>
  <si>
    <t xml:space="preserve">- filtr, filtr ocel., epoxid.lak, 80 mesh    </t>
  </si>
  <si>
    <t xml:space="preserve">- uzav.koh.DN40 PN16 Kv32    </t>
  </si>
  <si>
    <t xml:space="preserve">- pohon s hav. funkcí pro kohout R2040, IP54    </t>
  </si>
  <si>
    <t>- centrální ovládací jednotka včetne trafa 230/24V</t>
  </si>
  <si>
    <t>- bezdrátové čidlo srážek / mrazu</t>
  </si>
  <si>
    <t>- kloubová přípojka SJ-100-12</t>
  </si>
  <si>
    <t>- ventilová šachtice VB-STD-H</t>
  </si>
  <si>
    <t>- elektromagnetický ventil 150 PGA (6/4" s regulací průtoku, přímé či úhlové uspořádání)</t>
  </si>
  <si>
    <t>- výs.postř. 8005 (výsečová pamět, plynulé nastavení levé i pravé výseče)</t>
  </si>
  <si>
    <t>- vodotěsné konektory 2,5mm2, DBRY-6</t>
  </si>
  <si>
    <t>- ventilová šachtice VB-JMB-H</t>
  </si>
  <si>
    <t>- navrtávací pas 63x6/4"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</si>
</sst>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9" fillId="0" borderId="7" xfId="0" applyNumberFormat="1" applyFont="1" applyBorder="1" applyAlignment="1">
      <alignment/>
    </xf>
    <xf numFmtId="166" fontId="19" fillId="0" borderId="8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7" fontId="0" fillId="4" borderId="22" xfId="0" applyNumberFormat="1" applyFont="1" applyFill="1" applyBorder="1" applyAlignment="1" applyProtection="1">
      <alignment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49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horizontal="left" vertical="center"/>
      <protection/>
    </xf>
    <xf numFmtId="0" fontId="24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49" fontId="21" fillId="0" borderId="22" xfId="0" applyNumberFormat="1" applyFont="1" applyBorder="1" applyAlignment="1" applyProtection="1">
      <alignment vertical="center"/>
      <protection locked="0"/>
    </xf>
    <xf numFmtId="4" fontId="21" fillId="4" borderId="22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24" fillId="2" borderId="0" xfId="20" applyFont="1" applyFill="1" applyAlignment="1" applyProtection="1">
      <alignment horizontal="center" vertical="center"/>
      <protection/>
    </xf>
    <xf numFmtId="0" fontId="8" fillId="5" borderId="0" xfId="0" applyFont="1" applyFill="1" applyAlignment="1">
      <alignment horizontal="center" vertical="center"/>
    </xf>
    <xf numFmtId="4" fontId="16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tabSelected="1" workbookViewId="0" topLeftCell="A1">
      <pane ySplit="1" topLeftCell="A2" activePane="bottomLeft" state="frozen"/>
      <selection pane="bottomLeft" activeCell="AD193" sqref="AD1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717</v>
      </c>
      <c r="G1" s="118"/>
      <c r="H1" s="172" t="s">
        <v>718</v>
      </c>
      <c r="I1" s="172"/>
      <c r="J1" s="172"/>
      <c r="K1" s="172"/>
      <c r="L1" s="118" t="s">
        <v>719</v>
      </c>
      <c r="M1" s="116"/>
      <c r="N1" s="116"/>
      <c r="O1" s="117" t="s">
        <v>50</v>
      </c>
      <c r="P1" s="116"/>
      <c r="Q1" s="116"/>
      <c r="R1" s="116"/>
      <c r="S1" s="118" t="s">
        <v>720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73" t="s">
        <v>4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7" t="s">
        <v>47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51</v>
      </c>
    </row>
    <row r="4" spans="2:46" ht="36.95" customHeight="1">
      <c r="B4" s="11"/>
      <c r="C4" s="123" t="s">
        <v>52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25" t="s">
        <v>9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"/>
      <c r="R6" s="13"/>
    </row>
    <row r="7" spans="2:18" s="1" customFormat="1" ht="32.85" customHeight="1">
      <c r="B7" s="19"/>
      <c r="C7" s="20"/>
      <c r="D7" s="16" t="s">
        <v>53</v>
      </c>
      <c r="E7" s="20"/>
      <c r="F7" s="126" t="s">
        <v>627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28"/>
      <c r="P9" s="127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29"/>
      <c r="P11" s="127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29"/>
      <c r="P12" s="127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20"/>
      <c r="F14" s="20"/>
      <c r="G14" s="20"/>
      <c r="H14" s="20"/>
      <c r="I14" s="20"/>
      <c r="J14" s="20"/>
      <c r="K14" s="20"/>
      <c r="L14" s="20"/>
      <c r="M14" s="17" t="s">
        <v>16</v>
      </c>
      <c r="N14" s="20"/>
      <c r="O14" s="130" t="s">
        <v>737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30" t="s">
        <v>737</v>
      </c>
      <c r="F15" s="131"/>
      <c r="G15" s="131"/>
      <c r="H15" s="131"/>
      <c r="I15" s="131"/>
      <c r="J15" s="131"/>
      <c r="K15" s="131"/>
      <c r="L15" s="131"/>
      <c r="M15" s="17" t="s">
        <v>17</v>
      </c>
      <c r="N15" s="20"/>
      <c r="O15" s="130" t="s">
        <v>737</v>
      </c>
      <c r="P15" s="131"/>
      <c r="Q15" s="20"/>
      <c r="R15" s="21"/>
    </row>
    <row r="16" spans="2:18" s="1" customFormat="1" ht="6.9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29"/>
      <c r="P17" s="127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29"/>
      <c r="P18" s="127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29"/>
      <c r="P20" s="127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29"/>
      <c r="P21" s="127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32" t="s">
        <v>1</v>
      </c>
      <c r="F24" s="127"/>
      <c r="G24" s="127"/>
      <c r="H24" s="127"/>
      <c r="I24" s="127"/>
      <c r="J24" s="127"/>
      <c r="K24" s="127"/>
      <c r="L24" s="127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55</v>
      </c>
      <c r="E27" s="20"/>
      <c r="F27" s="20"/>
      <c r="G27" s="20"/>
      <c r="H27" s="20"/>
      <c r="I27" s="20"/>
      <c r="J27" s="20"/>
      <c r="K27" s="20"/>
      <c r="L27" s="20"/>
      <c r="M27" s="133">
        <f>N88</f>
        <v>0</v>
      </c>
      <c r="N27" s="127"/>
      <c r="O27" s="127"/>
      <c r="P27" s="127"/>
      <c r="Q27" s="20"/>
      <c r="R27" s="21"/>
    </row>
    <row r="28" spans="2:18" s="1" customFormat="1" ht="14.45" customHeight="1">
      <c r="B28" s="19"/>
      <c r="C28" s="20"/>
      <c r="D28" s="18" t="s">
        <v>48</v>
      </c>
      <c r="E28" s="20"/>
      <c r="F28" s="20"/>
      <c r="G28" s="20"/>
      <c r="H28" s="20"/>
      <c r="I28" s="20"/>
      <c r="J28" s="20"/>
      <c r="K28" s="20"/>
      <c r="L28" s="20"/>
      <c r="M28" s="133">
        <f>N104</f>
        <v>0</v>
      </c>
      <c r="N28" s="127"/>
      <c r="O28" s="127"/>
      <c r="P28" s="127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34">
        <f>ROUND(M27+M28,2)</f>
        <v>0</v>
      </c>
      <c r="N30" s="127"/>
      <c r="O30" s="127"/>
      <c r="P30" s="127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35">
        <f>ROUND((((SUM(BE104:BE111)+SUM(BE129:BE193))+SUM(BE195:BE197))),2)</f>
        <v>0</v>
      </c>
      <c r="I32" s="127"/>
      <c r="J32" s="127"/>
      <c r="K32" s="20"/>
      <c r="L32" s="20"/>
      <c r="M32" s="135">
        <f>ROUND(((ROUND((SUM(BE104:BE111)+SUM(BE129:BE193)),2)*F32)+SUM(BE195:BE197)*F32),2)</f>
        <v>0</v>
      </c>
      <c r="N32" s="127"/>
      <c r="O32" s="127"/>
      <c r="P32" s="127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35">
        <f>ROUND((((SUM(BF104:BF111)+SUM(BF129:BF193))+SUM(BF195:BF197))),2)</f>
        <v>0</v>
      </c>
      <c r="I33" s="127"/>
      <c r="J33" s="127"/>
      <c r="K33" s="20"/>
      <c r="L33" s="20"/>
      <c r="M33" s="135">
        <f>ROUND(((ROUND((SUM(BF104:BF111)+SUM(BF129:BF193)),2)*F33)+SUM(BF195:BF197)*F33),2)</f>
        <v>0</v>
      </c>
      <c r="N33" s="127"/>
      <c r="O33" s="127"/>
      <c r="P33" s="127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35">
        <f>ROUND((((SUM(BG104:BG111)+SUM(BG129:BG193))+SUM(BG195:BG197))),2)</f>
        <v>0</v>
      </c>
      <c r="I34" s="127"/>
      <c r="J34" s="127"/>
      <c r="K34" s="20"/>
      <c r="L34" s="20"/>
      <c r="M34" s="135">
        <v>0</v>
      </c>
      <c r="N34" s="127"/>
      <c r="O34" s="127"/>
      <c r="P34" s="127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35">
        <f>ROUND((((SUM(BH104:BH111)+SUM(BH129:BH193))+SUM(BH195:BH197))),2)</f>
        <v>0</v>
      </c>
      <c r="I35" s="127"/>
      <c r="J35" s="127"/>
      <c r="K35" s="20"/>
      <c r="L35" s="20"/>
      <c r="M35" s="135">
        <v>0</v>
      </c>
      <c r="N35" s="127"/>
      <c r="O35" s="127"/>
      <c r="P35" s="127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35">
        <f>ROUND((((SUM(BI104:BI111)+SUM(BI129:BI193))+SUM(BI195:BI197))),2)</f>
        <v>0</v>
      </c>
      <c r="I36" s="127"/>
      <c r="J36" s="127"/>
      <c r="K36" s="20"/>
      <c r="L36" s="20"/>
      <c r="M36" s="135">
        <v>0</v>
      </c>
      <c r="N36" s="127"/>
      <c r="O36" s="127"/>
      <c r="P36" s="127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36">
        <f>SUM(M30:M36)</f>
        <v>0</v>
      </c>
      <c r="M38" s="137"/>
      <c r="N38" s="137"/>
      <c r="O38" s="137"/>
      <c r="P38" s="138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23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25" t="str">
        <f>F6</f>
        <v>AS Kostelec nad Orlicí - samostatný rozpočet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20"/>
      <c r="R78" s="21"/>
    </row>
    <row r="79" spans="2:18" s="1" customFormat="1" ht="36.95" customHeight="1">
      <c r="B79" s="19"/>
      <c r="C79" s="40" t="s">
        <v>53</v>
      </c>
      <c r="D79" s="20"/>
      <c r="E79" s="20"/>
      <c r="F79" s="139" t="str">
        <f>F7</f>
        <v>SO02 - Automatický zavlažovací systém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40" t="str">
        <f>IF(O9="","",O9)</f>
        <v/>
      </c>
      <c r="N81" s="127"/>
      <c r="O81" s="127"/>
      <c r="P81" s="127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29"/>
      <c r="N83" s="127"/>
      <c r="O83" s="127"/>
      <c r="P83" s="127"/>
      <c r="Q83" s="127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29"/>
      <c r="N84" s="127"/>
      <c r="O84" s="127"/>
      <c r="P84" s="127"/>
      <c r="Q84" s="127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1" t="s">
        <v>57</v>
      </c>
      <c r="D86" s="142"/>
      <c r="E86" s="142"/>
      <c r="F86" s="142"/>
      <c r="G86" s="142"/>
      <c r="H86" s="52"/>
      <c r="I86" s="52"/>
      <c r="J86" s="52"/>
      <c r="K86" s="52"/>
      <c r="L86" s="52"/>
      <c r="M86" s="52"/>
      <c r="N86" s="141" t="s">
        <v>58</v>
      </c>
      <c r="O86" s="127"/>
      <c r="P86" s="127"/>
      <c r="Q86" s="127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3">
        <f>N129</f>
        <v>0</v>
      </c>
      <c r="O88" s="127"/>
      <c r="P88" s="127"/>
      <c r="Q88" s="127"/>
      <c r="R88" s="21"/>
      <c r="AU88" s="7" t="s">
        <v>60</v>
      </c>
    </row>
    <row r="89" spans="2:18" s="2" customFormat="1" ht="24.95" customHeight="1">
      <c r="B89" s="60"/>
      <c r="C89" s="61"/>
      <c r="D89" s="62" t="s">
        <v>628</v>
      </c>
      <c r="E89" s="61"/>
      <c r="F89" s="61"/>
      <c r="G89" s="61"/>
      <c r="H89" s="61"/>
      <c r="I89" s="61"/>
      <c r="J89" s="61"/>
      <c r="K89" s="61"/>
      <c r="L89" s="61"/>
      <c r="M89" s="61"/>
      <c r="N89" s="144">
        <f>N130</f>
        <v>0</v>
      </c>
      <c r="O89" s="145"/>
      <c r="P89" s="145"/>
      <c r="Q89" s="145"/>
      <c r="R89" s="63"/>
    </row>
    <row r="90" spans="2:18" s="2" customFormat="1" ht="24.95" customHeight="1">
      <c r="B90" s="60"/>
      <c r="C90" s="61"/>
      <c r="D90" s="62" t="s">
        <v>629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N140</f>
        <v>0</v>
      </c>
      <c r="O90" s="145"/>
      <c r="P90" s="145"/>
      <c r="Q90" s="145"/>
      <c r="R90" s="63"/>
    </row>
    <row r="91" spans="2:18" s="2" customFormat="1" ht="24.95" customHeight="1">
      <c r="B91" s="60"/>
      <c r="C91" s="61"/>
      <c r="D91" s="62" t="s">
        <v>630</v>
      </c>
      <c r="E91" s="61"/>
      <c r="F91" s="61"/>
      <c r="G91" s="61"/>
      <c r="H91" s="61"/>
      <c r="I91" s="61"/>
      <c r="J91" s="61"/>
      <c r="K91" s="61"/>
      <c r="L91" s="61"/>
      <c r="M91" s="61"/>
      <c r="N91" s="144">
        <f>N142</f>
        <v>0</v>
      </c>
      <c r="O91" s="145"/>
      <c r="P91" s="145"/>
      <c r="Q91" s="145"/>
      <c r="R91" s="63"/>
    </row>
    <row r="92" spans="2:18" s="3" customFormat="1" ht="19.9" customHeight="1">
      <c r="B92" s="64"/>
      <c r="C92" s="65"/>
      <c r="D92" s="49" t="s">
        <v>726</v>
      </c>
      <c r="E92" s="65"/>
      <c r="F92" s="65"/>
      <c r="G92" s="65"/>
      <c r="H92" s="65"/>
      <c r="I92" s="65"/>
      <c r="J92" s="65"/>
      <c r="K92" s="65"/>
      <c r="L92" s="65"/>
      <c r="M92" s="65"/>
      <c r="N92" s="146">
        <f>N146</f>
        <v>0</v>
      </c>
      <c r="O92" s="147"/>
      <c r="P92" s="147"/>
      <c r="Q92" s="147"/>
      <c r="R92" s="66"/>
    </row>
    <row r="93" spans="2:18" s="3" customFormat="1" ht="19.9" customHeight="1">
      <c r="B93" s="64"/>
      <c r="C93" s="65"/>
      <c r="D93" s="49" t="s">
        <v>727</v>
      </c>
      <c r="E93" s="65"/>
      <c r="F93" s="65"/>
      <c r="G93" s="65"/>
      <c r="H93" s="65"/>
      <c r="I93" s="65"/>
      <c r="J93" s="65"/>
      <c r="K93" s="65"/>
      <c r="L93" s="65"/>
      <c r="M93" s="65"/>
      <c r="N93" s="146">
        <f>N154</f>
        <v>0</v>
      </c>
      <c r="O93" s="147"/>
      <c r="P93" s="147"/>
      <c r="Q93" s="147"/>
      <c r="R93" s="66"/>
    </row>
    <row r="94" spans="2:18" s="3" customFormat="1" ht="19.9" customHeight="1">
      <c r="B94" s="64"/>
      <c r="C94" s="65"/>
      <c r="D94" s="49" t="s">
        <v>728</v>
      </c>
      <c r="E94" s="65"/>
      <c r="F94" s="65"/>
      <c r="G94" s="65"/>
      <c r="H94" s="65"/>
      <c r="I94" s="65"/>
      <c r="J94" s="65"/>
      <c r="K94" s="65"/>
      <c r="L94" s="65"/>
      <c r="M94" s="65"/>
      <c r="N94" s="146">
        <f>N163</f>
        <v>0</v>
      </c>
      <c r="O94" s="147"/>
      <c r="P94" s="147"/>
      <c r="Q94" s="147"/>
      <c r="R94" s="66"/>
    </row>
    <row r="95" spans="2:18" s="2" customFormat="1" ht="24.95" customHeight="1">
      <c r="B95" s="60"/>
      <c r="C95" s="61"/>
      <c r="D95" s="62" t="s">
        <v>729</v>
      </c>
      <c r="E95" s="61"/>
      <c r="F95" s="61"/>
      <c r="G95" s="61"/>
      <c r="H95" s="61"/>
      <c r="I95" s="61"/>
      <c r="J95" s="61"/>
      <c r="K95" s="61"/>
      <c r="L95" s="61"/>
      <c r="M95" s="61"/>
      <c r="N95" s="144">
        <f>N168</f>
        <v>0</v>
      </c>
      <c r="O95" s="145"/>
      <c r="P95" s="145"/>
      <c r="Q95" s="145"/>
      <c r="R95" s="63"/>
    </row>
    <row r="96" spans="2:18" s="3" customFormat="1" ht="19.9" customHeight="1">
      <c r="B96" s="64"/>
      <c r="C96" s="65"/>
      <c r="D96" s="49" t="s">
        <v>730</v>
      </c>
      <c r="E96" s="65"/>
      <c r="F96" s="65"/>
      <c r="G96" s="65"/>
      <c r="H96" s="65"/>
      <c r="I96" s="65"/>
      <c r="J96" s="65"/>
      <c r="K96" s="65"/>
      <c r="L96" s="65"/>
      <c r="M96" s="65"/>
      <c r="N96" s="146">
        <f>N169</f>
        <v>0</v>
      </c>
      <c r="O96" s="147"/>
      <c r="P96" s="147"/>
      <c r="Q96" s="147"/>
      <c r="R96" s="66"/>
    </row>
    <row r="97" spans="2:18" s="2" customFormat="1" ht="24.95" customHeight="1">
      <c r="B97" s="60"/>
      <c r="C97" s="61"/>
      <c r="D97" s="62" t="s">
        <v>731</v>
      </c>
      <c r="E97" s="61"/>
      <c r="F97" s="61"/>
      <c r="G97" s="61"/>
      <c r="H97" s="61"/>
      <c r="I97" s="61"/>
      <c r="J97" s="61"/>
      <c r="K97" s="61"/>
      <c r="L97" s="61"/>
      <c r="M97" s="61"/>
      <c r="N97" s="144">
        <f>N177</f>
        <v>0</v>
      </c>
      <c r="O97" s="145"/>
      <c r="P97" s="145"/>
      <c r="Q97" s="145"/>
      <c r="R97" s="63"/>
    </row>
    <row r="98" spans="2:18" s="3" customFormat="1" ht="19.9" customHeight="1">
      <c r="B98" s="64"/>
      <c r="C98" s="65"/>
      <c r="D98" s="49" t="s">
        <v>732</v>
      </c>
      <c r="E98" s="65"/>
      <c r="F98" s="65"/>
      <c r="G98" s="65"/>
      <c r="H98" s="65"/>
      <c r="I98" s="65"/>
      <c r="J98" s="65"/>
      <c r="K98" s="65"/>
      <c r="L98" s="65"/>
      <c r="M98" s="65"/>
      <c r="N98" s="146">
        <f>N178</f>
        <v>0</v>
      </c>
      <c r="O98" s="147"/>
      <c r="P98" s="147"/>
      <c r="Q98" s="147"/>
      <c r="R98" s="66"/>
    </row>
    <row r="99" spans="2:18" s="2" customFormat="1" ht="24.95" customHeight="1">
      <c r="B99" s="60"/>
      <c r="C99" s="61"/>
      <c r="D99" s="62" t="s">
        <v>733</v>
      </c>
      <c r="E99" s="61"/>
      <c r="F99" s="61"/>
      <c r="G99" s="61"/>
      <c r="H99" s="61"/>
      <c r="I99" s="61"/>
      <c r="J99" s="61"/>
      <c r="K99" s="61"/>
      <c r="L99" s="61"/>
      <c r="M99" s="61"/>
      <c r="N99" s="144">
        <f>N184</f>
        <v>0</v>
      </c>
      <c r="O99" s="145"/>
      <c r="P99" s="145"/>
      <c r="Q99" s="145"/>
      <c r="R99" s="63"/>
    </row>
    <row r="100" spans="2:18" s="2" customFormat="1" ht="24.95" customHeight="1">
      <c r="B100" s="60"/>
      <c r="C100" s="61"/>
      <c r="D100" s="62" t="s">
        <v>734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144">
        <f>N186</f>
        <v>0</v>
      </c>
      <c r="O100" s="145"/>
      <c r="P100" s="145"/>
      <c r="Q100" s="145"/>
      <c r="R100" s="63"/>
    </row>
    <row r="101" spans="2:18" s="3" customFormat="1" ht="19.9" customHeight="1">
      <c r="B101" s="64"/>
      <c r="C101" s="65"/>
      <c r="D101" s="49" t="s">
        <v>735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146">
        <f>N188</f>
        <v>0</v>
      </c>
      <c r="O101" s="147"/>
      <c r="P101" s="147"/>
      <c r="Q101" s="147"/>
      <c r="R101" s="66"/>
    </row>
    <row r="102" spans="2:18" s="2" customFormat="1" ht="21.75" customHeight="1">
      <c r="B102" s="60"/>
      <c r="C102" s="61"/>
      <c r="D102" s="62" t="s">
        <v>62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148">
        <f>N194</f>
        <v>0</v>
      </c>
      <c r="O102" s="145"/>
      <c r="P102" s="145"/>
      <c r="Q102" s="145"/>
      <c r="R102" s="63"/>
    </row>
    <row r="103" spans="2:18" s="1" customFormat="1" ht="21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21" s="1" customFormat="1" ht="29.25" customHeight="1">
      <c r="B104" s="19"/>
      <c r="C104" s="59" t="s">
        <v>63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49">
        <f>ROUND(N105+N106+N107+N108+N109+N110,2)</f>
        <v>0</v>
      </c>
      <c r="O104" s="127"/>
      <c r="P104" s="127"/>
      <c r="Q104" s="127"/>
      <c r="R104" s="21"/>
      <c r="T104" s="67"/>
      <c r="U104" s="68" t="s">
        <v>23</v>
      </c>
    </row>
    <row r="105" spans="2:65" s="1" customFormat="1" ht="18" customHeight="1">
      <c r="B105" s="69"/>
      <c r="C105" s="70"/>
      <c r="D105" s="150" t="s">
        <v>64</v>
      </c>
      <c r="E105" s="151"/>
      <c r="F105" s="151"/>
      <c r="G105" s="151"/>
      <c r="H105" s="151"/>
      <c r="I105" s="70"/>
      <c r="J105" s="70"/>
      <c r="K105" s="70"/>
      <c r="L105" s="70"/>
      <c r="M105" s="70"/>
      <c r="N105" s="152">
        <f>ROUND(N88*T105,2)</f>
        <v>0</v>
      </c>
      <c r="O105" s="151"/>
      <c r="P105" s="151"/>
      <c r="Q105" s="151"/>
      <c r="R105" s="71"/>
      <c r="S105" s="70"/>
      <c r="T105" s="72"/>
      <c r="U105" s="73" t="s">
        <v>24</v>
      </c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 t="s">
        <v>65</v>
      </c>
      <c r="AZ105" s="74"/>
      <c r="BA105" s="74"/>
      <c r="BB105" s="74"/>
      <c r="BC105" s="74"/>
      <c r="BD105" s="74"/>
      <c r="BE105" s="76">
        <f aca="true" t="shared" si="0" ref="BE105:BE110">IF(U105="základní",N105,0)</f>
        <v>0</v>
      </c>
      <c r="BF105" s="76">
        <f aca="true" t="shared" si="1" ref="BF105:BF110">IF(U105="snížená",N105,0)</f>
        <v>0</v>
      </c>
      <c r="BG105" s="76">
        <f aca="true" t="shared" si="2" ref="BG105:BG110">IF(U105="zákl. přenesená",N105,0)</f>
        <v>0</v>
      </c>
      <c r="BH105" s="76">
        <f aca="true" t="shared" si="3" ref="BH105:BH110">IF(U105="sníž. přenesená",N105,0)</f>
        <v>0</v>
      </c>
      <c r="BI105" s="76">
        <f aca="true" t="shared" si="4" ref="BI105:BI110">IF(U105="nulová",N105,0)</f>
        <v>0</v>
      </c>
      <c r="BJ105" s="75" t="s">
        <v>42</v>
      </c>
      <c r="BK105" s="74"/>
      <c r="BL105" s="74"/>
      <c r="BM105" s="74"/>
    </row>
    <row r="106" spans="2:65" s="1" customFormat="1" ht="18" customHeight="1">
      <c r="B106" s="69"/>
      <c r="C106" s="70"/>
      <c r="D106" s="150" t="s">
        <v>66</v>
      </c>
      <c r="E106" s="151"/>
      <c r="F106" s="151"/>
      <c r="G106" s="151"/>
      <c r="H106" s="151"/>
      <c r="I106" s="70"/>
      <c r="J106" s="70"/>
      <c r="K106" s="70"/>
      <c r="L106" s="70"/>
      <c r="M106" s="70"/>
      <c r="N106" s="152">
        <f>ROUND(N88*T106,2)</f>
        <v>0</v>
      </c>
      <c r="O106" s="151"/>
      <c r="P106" s="151"/>
      <c r="Q106" s="151"/>
      <c r="R106" s="71"/>
      <c r="S106" s="70"/>
      <c r="T106" s="72"/>
      <c r="U106" s="73" t="s">
        <v>24</v>
      </c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5" t="s">
        <v>65</v>
      </c>
      <c r="AZ106" s="74"/>
      <c r="BA106" s="74"/>
      <c r="BB106" s="74"/>
      <c r="BC106" s="74"/>
      <c r="BD106" s="74"/>
      <c r="BE106" s="76">
        <f t="shared" si="0"/>
        <v>0</v>
      </c>
      <c r="BF106" s="76">
        <f t="shared" si="1"/>
        <v>0</v>
      </c>
      <c r="BG106" s="76">
        <f t="shared" si="2"/>
        <v>0</v>
      </c>
      <c r="BH106" s="76">
        <f t="shared" si="3"/>
        <v>0</v>
      </c>
      <c r="BI106" s="76">
        <f t="shared" si="4"/>
        <v>0</v>
      </c>
      <c r="BJ106" s="75" t="s">
        <v>42</v>
      </c>
      <c r="BK106" s="74"/>
      <c r="BL106" s="74"/>
      <c r="BM106" s="74"/>
    </row>
    <row r="107" spans="2:65" s="1" customFormat="1" ht="18" customHeight="1">
      <c r="B107" s="69"/>
      <c r="C107" s="70"/>
      <c r="D107" s="150" t="s">
        <v>67</v>
      </c>
      <c r="E107" s="151"/>
      <c r="F107" s="151"/>
      <c r="G107" s="151"/>
      <c r="H107" s="151"/>
      <c r="I107" s="70"/>
      <c r="J107" s="70"/>
      <c r="K107" s="70"/>
      <c r="L107" s="70"/>
      <c r="M107" s="70"/>
      <c r="N107" s="152">
        <f>ROUND(N88*T107,2)</f>
        <v>0</v>
      </c>
      <c r="O107" s="151"/>
      <c r="P107" s="151"/>
      <c r="Q107" s="151"/>
      <c r="R107" s="71"/>
      <c r="S107" s="70"/>
      <c r="T107" s="72"/>
      <c r="U107" s="73" t="s">
        <v>24</v>
      </c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5" t="s">
        <v>65</v>
      </c>
      <c r="AZ107" s="74"/>
      <c r="BA107" s="74"/>
      <c r="BB107" s="74"/>
      <c r="BC107" s="74"/>
      <c r="BD107" s="74"/>
      <c r="BE107" s="76">
        <f t="shared" si="0"/>
        <v>0</v>
      </c>
      <c r="BF107" s="76">
        <f t="shared" si="1"/>
        <v>0</v>
      </c>
      <c r="BG107" s="76">
        <f t="shared" si="2"/>
        <v>0</v>
      </c>
      <c r="BH107" s="76">
        <f t="shared" si="3"/>
        <v>0</v>
      </c>
      <c r="BI107" s="76">
        <f t="shared" si="4"/>
        <v>0</v>
      </c>
      <c r="BJ107" s="75" t="s">
        <v>42</v>
      </c>
      <c r="BK107" s="74"/>
      <c r="BL107" s="74"/>
      <c r="BM107" s="74"/>
    </row>
    <row r="108" spans="2:65" s="1" customFormat="1" ht="18" customHeight="1">
      <c r="B108" s="69"/>
      <c r="C108" s="70"/>
      <c r="D108" s="150" t="s">
        <v>68</v>
      </c>
      <c r="E108" s="151"/>
      <c r="F108" s="151"/>
      <c r="G108" s="151"/>
      <c r="H108" s="151"/>
      <c r="I108" s="70"/>
      <c r="J108" s="70"/>
      <c r="K108" s="70"/>
      <c r="L108" s="70"/>
      <c r="M108" s="70"/>
      <c r="N108" s="152">
        <f>ROUND(N88*T108,2)</f>
        <v>0</v>
      </c>
      <c r="O108" s="151"/>
      <c r="P108" s="151"/>
      <c r="Q108" s="151"/>
      <c r="R108" s="71"/>
      <c r="S108" s="70"/>
      <c r="T108" s="72"/>
      <c r="U108" s="73" t="s">
        <v>24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5" t="s">
        <v>65</v>
      </c>
      <c r="AZ108" s="74"/>
      <c r="BA108" s="74"/>
      <c r="BB108" s="74"/>
      <c r="BC108" s="74"/>
      <c r="BD108" s="74"/>
      <c r="BE108" s="76">
        <f t="shared" si="0"/>
        <v>0</v>
      </c>
      <c r="BF108" s="76">
        <f t="shared" si="1"/>
        <v>0</v>
      </c>
      <c r="BG108" s="76">
        <f t="shared" si="2"/>
        <v>0</v>
      </c>
      <c r="BH108" s="76">
        <f t="shared" si="3"/>
        <v>0</v>
      </c>
      <c r="BI108" s="76">
        <f t="shared" si="4"/>
        <v>0</v>
      </c>
      <c r="BJ108" s="75" t="s">
        <v>42</v>
      </c>
      <c r="BK108" s="74"/>
      <c r="BL108" s="74"/>
      <c r="BM108" s="74"/>
    </row>
    <row r="109" spans="2:65" s="1" customFormat="1" ht="18" customHeight="1">
      <c r="B109" s="69"/>
      <c r="C109" s="70"/>
      <c r="D109" s="150" t="s">
        <v>69</v>
      </c>
      <c r="E109" s="151"/>
      <c r="F109" s="151"/>
      <c r="G109" s="151"/>
      <c r="H109" s="151"/>
      <c r="I109" s="70"/>
      <c r="J109" s="70"/>
      <c r="K109" s="70"/>
      <c r="L109" s="70"/>
      <c r="M109" s="70"/>
      <c r="N109" s="152">
        <f>ROUND(N88*T109,2)</f>
        <v>0</v>
      </c>
      <c r="O109" s="151"/>
      <c r="P109" s="151"/>
      <c r="Q109" s="151"/>
      <c r="R109" s="71"/>
      <c r="S109" s="70"/>
      <c r="T109" s="72"/>
      <c r="U109" s="73" t="s">
        <v>24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5" t="s">
        <v>65</v>
      </c>
      <c r="AZ109" s="74"/>
      <c r="BA109" s="74"/>
      <c r="BB109" s="74"/>
      <c r="BC109" s="74"/>
      <c r="BD109" s="74"/>
      <c r="BE109" s="76">
        <f t="shared" si="0"/>
        <v>0</v>
      </c>
      <c r="BF109" s="76">
        <f t="shared" si="1"/>
        <v>0</v>
      </c>
      <c r="BG109" s="76">
        <f t="shared" si="2"/>
        <v>0</v>
      </c>
      <c r="BH109" s="76">
        <f t="shared" si="3"/>
        <v>0</v>
      </c>
      <c r="BI109" s="76">
        <f t="shared" si="4"/>
        <v>0</v>
      </c>
      <c r="BJ109" s="75" t="s">
        <v>42</v>
      </c>
      <c r="BK109" s="74"/>
      <c r="BL109" s="74"/>
      <c r="BM109" s="74"/>
    </row>
    <row r="110" spans="2:65" s="1" customFormat="1" ht="18" customHeight="1">
      <c r="B110" s="69"/>
      <c r="C110" s="70"/>
      <c r="D110" s="77" t="s">
        <v>70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152">
        <f>ROUND(N88*T110,2)</f>
        <v>0</v>
      </c>
      <c r="O110" s="151"/>
      <c r="P110" s="151"/>
      <c r="Q110" s="151"/>
      <c r="R110" s="71"/>
      <c r="S110" s="70"/>
      <c r="T110" s="78"/>
      <c r="U110" s="79" t="s">
        <v>24</v>
      </c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5" t="s">
        <v>71</v>
      </c>
      <c r="AZ110" s="74"/>
      <c r="BA110" s="74"/>
      <c r="BB110" s="74"/>
      <c r="BC110" s="74"/>
      <c r="BD110" s="74"/>
      <c r="BE110" s="76">
        <f t="shared" si="0"/>
        <v>0</v>
      </c>
      <c r="BF110" s="76">
        <f t="shared" si="1"/>
        <v>0</v>
      </c>
      <c r="BG110" s="76">
        <f t="shared" si="2"/>
        <v>0</v>
      </c>
      <c r="BH110" s="76">
        <f t="shared" si="3"/>
        <v>0</v>
      </c>
      <c r="BI110" s="76">
        <f t="shared" si="4"/>
        <v>0</v>
      </c>
      <c r="BJ110" s="75" t="s">
        <v>42</v>
      </c>
      <c r="BK110" s="74"/>
      <c r="BL110" s="74"/>
      <c r="BM110" s="74"/>
    </row>
    <row r="111" spans="2:18" s="1" customFormat="1" ht="13.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29.25" customHeight="1">
      <c r="B112" s="19"/>
      <c r="C112" s="51" t="s">
        <v>49</v>
      </c>
      <c r="D112" s="52"/>
      <c r="E112" s="52"/>
      <c r="F112" s="52"/>
      <c r="G112" s="52"/>
      <c r="H112" s="52"/>
      <c r="I112" s="52"/>
      <c r="J112" s="52"/>
      <c r="K112" s="52"/>
      <c r="L112" s="153">
        <f>ROUND(SUM(N88+N104),2)</f>
        <v>0</v>
      </c>
      <c r="M112" s="142"/>
      <c r="N112" s="142"/>
      <c r="O112" s="142"/>
      <c r="P112" s="142"/>
      <c r="Q112" s="142"/>
      <c r="R112" s="21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36.95" customHeight="1">
      <c r="B118" s="19"/>
      <c r="C118" s="123" t="s">
        <v>72</v>
      </c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21"/>
    </row>
    <row r="119" spans="2:18" s="1" customFormat="1" ht="6.9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1" customFormat="1" ht="30" customHeight="1">
      <c r="B120" s="19"/>
      <c r="C120" s="17" t="s">
        <v>8</v>
      </c>
      <c r="D120" s="20"/>
      <c r="E120" s="20"/>
      <c r="F120" s="125" t="str">
        <f>F6</f>
        <v>AS Kostelec nad Orlicí - samostatný rozpočet</v>
      </c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20"/>
      <c r="R120" s="21"/>
    </row>
    <row r="121" spans="2:18" s="1" customFormat="1" ht="36.95" customHeight="1">
      <c r="B121" s="19"/>
      <c r="C121" s="40" t="s">
        <v>53</v>
      </c>
      <c r="D121" s="20"/>
      <c r="E121" s="20"/>
      <c r="F121" s="139" t="str">
        <f>F7</f>
        <v>SO02 - Automatický zavlažovací systém</v>
      </c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20"/>
      <c r="R121" s="21"/>
    </row>
    <row r="122" spans="2:18" s="1" customFormat="1" ht="6.9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1" customFormat="1" ht="18" customHeight="1">
      <c r="B123" s="19"/>
      <c r="C123" s="17" t="s">
        <v>12</v>
      </c>
      <c r="D123" s="20"/>
      <c r="E123" s="20"/>
      <c r="F123" s="15" t="str">
        <f>F9</f>
        <v xml:space="preserve"> </v>
      </c>
      <c r="G123" s="20"/>
      <c r="H123" s="20"/>
      <c r="I123" s="20"/>
      <c r="J123" s="20"/>
      <c r="K123" s="17" t="s">
        <v>14</v>
      </c>
      <c r="L123" s="20"/>
      <c r="M123" s="140" t="str">
        <f>IF(O9="","",O9)</f>
        <v/>
      </c>
      <c r="N123" s="127"/>
      <c r="O123" s="127"/>
      <c r="P123" s="127"/>
      <c r="Q123" s="20"/>
      <c r="R123" s="21"/>
    </row>
    <row r="124" spans="2:18" s="1" customFormat="1" ht="6.95" customHeigh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2:18" s="1" customFormat="1" ht="15">
      <c r="B125" s="19"/>
      <c r="C125" s="17" t="s">
        <v>15</v>
      </c>
      <c r="D125" s="20"/>
      <c r="E125" s="20"/>
      <c r="F125" s="15"/>
      <c r="G125" s="20"/>
      <c r="H125" s="20"/>
      <c r="I125" s="20"/>
      <c r="J125" s="20"/>
      <c r="K125" s="17" t="s">
        <v>19</v>
      </c>
      <c r="L125" s="20"/>
      <c r="M125" s="129"/>
      <c r="N125" s="127"/>
      <c r="O125" s="127"/>
      <c r="P125" s="127"/>
      <c r="Q125" s="127"/>
      <c r="R125" s="21"/>
    </row>
    <row r="126" spans="2:18" s="1" customFormat="1" ht="14.45" customHeight="1">
      <c r="B126" s="19"/>
      <c r="C126" s="17" t="s">
        <v>18</v>
      </c>
      <c r="D126" s="20"/>
      <c r="E126" s="20"/>
      <c r="F126" s="15" t="str">
        <f>IF(E15="","",E15)</f>
        <v>Vyplň údaj</v>
      </c>
      <c r="G126" s="20"/>
      <c r="H126" s="20"/>
      <c r="I126" s="20"/>
      <c r="J126" s="20"/>
      <c r="K126" s="17" t="s">
        <v>20</v>
      </c>
      <c r="L126" s="20"/>
      <c r="M126" s="129"/>
      <c r="N126" s="127"/>
      <c r="O126" s="127"/>
      <c r="P126" s="127"/>
      <c r="Q126" s="127"/>
      <c r="R126" s="21"/>
    </row>
    <row r="127" spans="2:18" s="1" customFormat="1" ht="10.35" customHeight="1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2:27" s="4" customFormat="1" ht="29.25" customHeight="1">
      <c r="B128" s="80"/>
      <c r="C128" s="81" t="s">
        <v>73</v>
      </c>
      <c r="D128" s="82" t="s">
        <v>74</v>
      </c>
      <c r="E128" s="82" t="s">
        <v>39</v>
      </c>
      <c r="F128" s="154" t="s">
        <v>75</v>
      </c>
      <c r="G128" s="155"/>
      <c r="H128" s="155"/>
      <c r="I128" s="155"/>
      <c r="J128" s="82" t="s">
        <v>76</v>
      </c>
      <c r="K128" s="82" t="s">
        <v>77</v>
      </c>
      <c r="L128" s="156" t="s">
        <v>78</v>
      </c>
      <c r="M128" s="155"/>
      <c r="N128" s="154" t="s">
        <v>58</v>
      </c>
      <c r="O128" s="155"/>
      <c r="P128" s="155"/>
      <c r="Q128" s="157"/>
      <c r="R128" s="83"/>
      <c r="T128" s="44" t="s">
        <v>79</v>
      </c>
      <c r="U128" s="45" t="s">
        <v>23</v>
      </c>
      <c r="V128" s="45" t="s">
        <v>80</v>
      </c>
      <c r="W128" s="45" t="s">
        <v>81</v>
      </c>
      <c r="X128" s="45" t="s">
        <v>82</v>
      </c>
      <c r="Y128" s="45" t="s">
        <v>83</v>
      </c>
      <c r="Z128" s="45" t="s">
        <v>84</v>
      </c>
      <c r="AA128" s="46" t="s">
        <v>85</v>
      </c>
    </row>
    <row r="129" spans="2:63" s="1" customFormat="1" ht="29.25" customHeight="1">
      <c r="B129" s="19"/>
      <c r="C129" s="48" t="s">
        <v>55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74">
        <f>BK129</f>
        <v>0</v>
      </c>
      <c r="O129" s="175"/>
      <c r="P129" s="175"/>
      <c r="Q129" s="175"/>
      <c r="R129" s="21"/>
      <c r="T129" s="47"/>
      <c r="U129" s="26"/>
      <c r="V129" s="26"/>
      <c r="W129" s="84">
        <f>W130+W140+W142+W168+W177+W184+W186+W194</f>
        <v>0</v>
      </c>
      <c r="X129" s="26"/>
      <c r="Y129" s="84">
        <f>Y130+Y140+Y142+Y168+Y177+Y184+Y186+Y194</f>
        <v>0</v>
      </c>
      <c r="Z129" s="26"/>
      <c r="AA129" s="85">
        <f>AA130+AA140+AA142+AA168+AA177+AA184+AA186+AA194</f>
        <v>0</v>
      </c>
      <c r="AT129" s="7" t="s">
        <v>40</v>
      </c>
      <c r="AU129" s="7" t="s">
        <v>60</v>
      </c>
      <c r="BK129" s="86">
        <f>BK130+BK140+BK142+BK168+BK177+BK184+BK186+BK194</f>
        <v>0</v>
      </c>
    </row>
    <row r="130" spans="2:63" s="5" customFormat="1" ht="37.35" customHeight="1">
      <c r="B130" s="87"/>
      <c r="C130" s="88"/>
      <c r="D130" s="89" t="s">
        <v>628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176">
        <f>BK130</f>
        <v>0</v>
      </c>
      <c r="O130" s="177"/>
      <c r="P130" s="177"/>
      <c r="Q130" s="177"/>
      <c r="R130" s="90"/>
      <c r="T130" s="91"/>
      <c r="U130" s="88"/>
      <c r="V130" s="88"/>
      <c r="W130" s="92">
        <f>SUM(W131:W139)</f>
        <v>0</v>
      </c>
      <c r="X130" s="88"/>
      <c r="Y130" s="92">
        <f>SUM(Y131:Y139)</f>
        <v>0</v>
      </c>
      <c r="Z130" s="88"/>
      <c r="AA130" s="93">
        <f>SUM(AA131:AA139)</f>
        <v>0</v>
      </c>
      <c r="AR130" s="94" t="s">
        <v>42</v>
      </c>
      <c r="AT130" s="95" t="s">
        <v>40</v>
      </c>
      <c r="AU130" s="95" t="s">
        <v>41</v>
      </c>
      <c r="AY130" s="94" t="s">
        <v>86</v>
      </c>
      <c r="BK130" s="96">
        <f>SUM(BK131:BK139)</f>
        <v>0</v>
      </c>
    </row>
    <row r="131" spans="2:65" s="1" customFormat="1" ht="22.5" customHeight="1">
      <c r="B131" s="69"/>
      <c r="C131" s="98" t="s">
        <v>42</v>
      </c>
      <c r="D131" s="98" t="s">
        <v>87</v>
      </c>
      <c r="E131" s="99" t="s">
        <v>631</v>
      </c>
      <c r="F131" s="158" t="s">
        <v>632</v>
      </c>
      <c r="G131" s="159"/>
      <c r="H131" s="159"/>
      <c r="I131" s="159"/>
      <c r="J131" s="100" t="s">
        <v>97</v>
      </c>
      <c r="K131" s="101">
        <v>21.2</v>
      </c>
      <c r="L131" s="160">
        <v>0</v>
      </c>
      <c r="M131" s="159"/>
      <c r="N131" s="161">
        <f aca="true" t="shared" si="5" ref="N131:N139">ROUND(L131*K131,2)</f>
        <v>0</v>
      </c>
      <c r="O131" s="159"/>
      <c r="P131" s="159"/>
      <c r="Q131" s="159"/>
      <c r="R131" s="71"/>
      <c r="T131" s="102" t="s">
        <v>1</v>
      </c>
      <c r="U131" s="24" t="s">
        <v>24</v>
      </c>
      <c r="V131" s="20"/>
      <c r="W131" s="103">
        <f aca="true" t="shared" si="6" ref="W131:W139">V131*K131</f>
        <v>0</v>
      </c>
      <c r="X131" s="103">
        <v>0</v>
      </c>
      <c r="Y131" s="103">
        <f aca="true" t="shared" si="7" ref="Y131:Y139">X131*K131</f>
        <v>0</v>
      </c>
      <c r="Z131" s="103">
        <v>0</v>
      </c>
      <c r="AA131" s="104">
        <f aca="true" t="shared" si="8" ref="AA131:AA139">Z131*K131</f>
        <v>0</v>
      </c>
      <c r="AR131" s="7" t="s">
        <v>91</v>
      </c>
      <c r="AT131" s="7" t="s">
        <v>87</v>
      </c>
      <c r="AU131" s="7" t="s">
        <v>42</v>
      </c>
      <c r="AY131" s="7" t="s">
        <v>86</v>
      </c>
      <c r="BE131" s="50">
        <f aca="true" t="shared" si="9" ref="BE131:BE139">IF(U131="základní",N131,0)</f>
        <v>0</v>
      </c>
      <c r="BF131" s="50">
        <f aca="true" t="shared" si="10" ref="BF131:BF139">IF(U131="snížená",N131,0)</f>
        <v>0</v>
      </c>
      <c r="BG131" s="50">
        <f aca="true" t="shared" si="11" ref="BG131:BG139">IF(U131="zákl. přenesená",N131,0)</f>
        <v>0</v>
      </c>
      <c r="BH131" s="50">
        <f aca="true" t="shared" si="12" ref="BH131:BH139">IF(U131="sníž. přenesená",N131,0)</f>
        <v>0</v>
      </c>
      <c r="BI131" s="50">
        <f aca="true" t="shared" si="13" ref="BI131:BI139">IF(U131="nulová",N131,0)</f>
        <v>0</v>
      </c>
      <c r="BJ131" s="7" t="s">
        <v>42</v>
      </c>
      <c r="BK131" s="50">
        <f aca="true" t="shared" si="14" ref="BK131:BK139">ROUND(L131*K131,2)</f>
        <v>0</v>
      </c>
      <c r="BL131" s="7" t="s">
        <v>91</v>
      </c>
      <c r="BM131" s="7" t="s">
        <v>51</v>
      </c>
    </row>
    <row r="132" spans="2:65" s="1" customFormat="1" ht="22.5" customHeight="1">
      <c r="B132" s="69"/>
      <c r="C132" s="98" t="s">
        <v>51</v>
      </c>
      <c r="D132" s="98" t="s">
        <v>87</v>
      </c>
      <c r="E132" s="99" t="s">
        <v>633</v>
      </c>
      <c r="F132" s="158" t="s">
        <v>634</v>
      </c>
      <c r="G132" s="159"/>
      <c r="H132" s="159"/>
      <c r="I132" s="159"/>
      <c r="J132" s="100" t="s">
        <v>97</v>
      </c>
      <c r="K132" s="101">
        <v>21.2</v>
      </c>
      <c r="L132" s="160">
        <v>0</v>
      </c>
      <c r="M132" s="159"/>
      <c r="N132" s="161">
        <f t="shared" si="5"/>
        <v>0</v>
      </c>
      <c r="O132" s="159"/>
      <c r="P132" s="159"/>
      <c r="Q132" s="159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91</v>
      </c>
      <c r="AT132" s="7" t="s">
        <v>87</v>
      </c>
      <c r="AU132" s="7" t="s">
        <v>42</v>
      </c>
      <c r="AY132" s="7" t="s">
        <v>86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91</v>
      </c>
      <c r="BM132" s="7" t="s">
        <v>91</v>
      </c>
    </row>
    <row r="133" spans="2:65" s="1" customFormat="1" ht="22.5" customHeight="1">
      <c r="B133" s="69"/>
      <c r="C133" s="98" t="s">
        <v>94</v>
      </c>
      <c r="D133" s="98" t="s">
        <v>87</v>
      </c>
      <c r="E133" s="99" t="s">
        <v>635</v>
      </c>
      <c r="F133" s="158" t="s">
        <v>636</v>
      </c>
      <c r="G133" s="159"/>
      <c r="H133" s="159"/>
      <c r="I133" s="159"/>
      <c r="J133" s="100" t="s">
        <v>97</v>
      </c>
      <c r="K133" s="101">
        <v>0.72</v>
      </c>
      <c r="L133" s="160">
        <v>0</v>
      </c>
      <c r="M133" s="159"/>
      <c r="N133" s="161">
        <f t="shared" si="5"/>
        <v>0</v>
      </c>
      <c r="O133" s="159"/>
      <c r="P133" s="159"/>
      <c r="Q133" s="159"/>
      <c r="R133" s="71"/>
      <c r="T133" s="102" t="s">
        <v>1</v>
      </c>
      <c r="U133" s="24" t="s">
        <v>24</v>
      </c>
      <c r="V133" s="20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91</v>
      </c>
      <c r="AT133" s="7" t="s">
        <v>87</v>
      </c>
      <c r="AU133" s="7" t="s">
        <v>42</v>
      </c>
      <c r="AY133" s="7" t="s">
        <v>86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91</v>
      </c>
      <c r="BM133" s="7" t="s">
        <v>98</v>
      </c>
    </row>
    <row r="134" spans="2:65" s="1" customFormat="1" ht="22.5" customHeight="1">
      <c r="B134" s="69"/>
      <c r="C134" s="98" t="s">
        <v>91</v>
      </c>
      <c r="D134" s="98" t="s">
        <v>87</v>
      </c>
      <c r="E134" s="99" t="s">
        <v>637</v>
      </c>
      <c r="F134" s="158" t="s">
        <v>638</v>
      </c>
      <c r="G134" s="159"/>
      <c r="H134" s="159"/>
      <c r="I134" s="159"/>
      <c r="J134" s="100" t="s">
        <v>97</v>
      </c>
      <c r="K134" s="101">
        <v>0.72</v>
      </c>
      <c r="L134" s="160">
        <v>0</v>
      </c>
      <c r="M134" s="159"/>
      <c r="N134" s="161">
        <f t="shared" si="5"/>
        <v>0</v>
      </c>
      <c r="O134" s="159"/>
      <c r="P134" s="159"/>
      <c r="Q134" s="159"/>
      <c r="R134" s="71"/>
      <c r="T134" s="102" t="s">
        <v>1</v>
      </c>
      <c r="U134" s="24" t="s">
        <v>24</v>
      </c>
      <c r="V134" s="20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91</v>
      </c>
      <c r="AT134" s="7" t="s">
        <v>87</v>
      </c>
      <c r="AU134" s="7" t="s">
        <v>42</v>
      </c>
      <c r="AY134" s="7" t="s">
        <v>86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91</v>
      </c>
      <c r="BM134" s="7" t="s">
        <v>101</v>
      </c>
    </row>
    <row r="135" spans="2:65" s="1" customFormat="1" ht="22.5" customHeight="1">
      <c r="B135" s="69"/>
      <c r="C135" s="98" t="s">
        <v>102</v>
      </c>
      <c r="D135" s="98" t="s">
        <v>87</v>
      </c>
      <c r="E135" s="99" t="s">
        <v>639</v>
      </c>
      <c r="F135" s="158" t="s">
        <v>640</v>
      </c>
      <c r="G135" s="159"/>
      <c r="H135" s="159"/>
      <c r="I135" s="159"/>
      <c r="J135" s="100" t="s">
        <v>97</v>
      </c>
      <c r="K135" s="101">
        <v>21.92</v>
      </c>
      <c r="L135" s="160">
        <v>0</v>
      </c>
      <c r="M135" s="159"/>
      <c r="N135" s="161">
        <f t="shared" si="5"/>
        <v>0</v>
      </c>
      <c r="O135" s="159"/>
      <c r="P135" s="159"/>
      <c r="Q135" s="159"/>
      <c r="R135" s="71"/>
      <c r="T135" s="102" t="s">
        <v>1</v>
      </c>
      <c r="U135" s="24" t="s">
        <v>24</v>
      </c>
      <c r="V135" s="20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91</v>
      </c>
      <c r="AT135" s="7" t="s">
        <v>87</v>
      </c>
      <c r="AU135" s="7" t="s">
        <v>42</v>
      </c>
      <c r="AY135" s="7" t="s">
        <v>86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91</v>
      </c>
      <c r="BM135" s="7" t="s">
        <v>105</v>
      </c>
    </row>
    <row r="136" spans="2:65" s="1" customFormat="1" ht="31.5" customHeight="1">
      <c r="B136" s="69"/>
      <c r="C136" s="98" t="s">
        <v>98</v>
      </c>
      <c r="D136" s="98" t="s">
        <v>87</v>
      </c>
      <c r="E136" s="99" t="s">
        <v>641</v>
      </c>
      <c r="F136" s="158" t="s">
        <v>642</v>
      </c>
      <c r="G136" s="159"/>
      <c r="H136" s="159"/>
      <c r="I136" s="159"/>
      <c r="J136" s="100" t="s">
        <v>97</v>
      </c>
      <c r="K136" s="101">
        <v>21.92</v>
      </c>
      <c r="L136" s="160">
        <v>0</v>
      </c>
      <c r="M136" s="159"/>
      <c r="N136" s="161">
        <f t="shared" si="5"/>
        <v>0</v>
      </c>
      <c r="O136" s="159"/>
      <c r="P136" s="159"/>
      <c r="Q136" s="159"/>
      <c r="R136" s="71"/>
      <c r="T136" s="102" t="s">
        <v>1</v>
      </c>
      <c r="U136" s="24" t="s">
        <v>24</v>
      </c>
      <c r="V136" s="20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91</v>
      </c>
      <c r="AT136" s="7" t="s">
        <v>87</v>
      </c>
      <c r="AU136" s="7" t="s">
        <v>42</v>
      </c>
      <c r="AY136" s="7" t="s">
        <v>86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91</v>
      </c>
      <c r="BM136" s="7" t="s">
        <v>108</v>
      </c>
    </row>
    <row r="137" spans="2:65" s="1" customFormat="1" ht="22.5" customHeight="1">
      <c r="B137" s="69"/>
      <c r="C137" s="98" t="s">
        <v>109</v>
      </c>
      <c r="D137" s="98" t="s">
        <v>87</v>
      </c>
      <c r="E137" s="99" t="s">
        <v>643</v>
      </c>
      <c r="F137" s="158" t="s">
        <v>118</v>
      </c>
      <c r="G137" s="159"/>
      <c r="H137" s="159"/>
      <c r="I137" s="159"/>
      <c r="J137" s="100" t="s">
        <v>97</v>
      </c>
      <c r="K137" s="101">
        <v>15.9</v>
      </c>
      <c r="L137" s="160">
        <v>0</v>
      </c>
      <c r="M137" s="159"/>
      <c r="N137" s="161">
        <f t="shared" si="5"/>
        <v>0</v>
      </c>
      <c r="O137" s="159"/>
      <c r="P137" s="159"/>
      <c r="Q137" s="159"/>
      <c r="R137" s="71"/>
      <c r="T137" s="102" t="s">
        <v>1</v>
      </c>
      <c r="U137" s="24" t="s">
        <v>24</v>
      </c>
      <c r="V137" s="20"/>
      <c r="W137" s="103">
        <f t="shared" si="6"/>
        <v>0</v>
      </c>
      <c r="X137" s="103">
        <v>0</v>
      </c>
      <c r="Y137" s="103">
        <f t="shared" si="7"/>
        <v>0</v>
      </c>
      <c r="Z137" s="103">
        <v>0</v>
      </c>
      <c r="AA137" s="104">
        <f t="shared" si="8"/>
        <v>0</v>
      </c>
      <c r="AR137" s="7" t="s">
        <v>91</v>
      </c>
      <c r="AT137" s="7" t="s">
        <v>87</v>
      </c>
      <c r="AU137" s="7" t="s">
        <v>42</v>
      </c>
      <c r="AY137" s="7" t="s">
        <v>86</v>
      </c>
      <c r="BE137" s="50">
        <f t="shared" si="9"/>
        <v>0</v>
      </c>
      <c r="BF137" s="50">
        <f t="shared" si="10"/>
        <v>0</v>
      </c>
      <c r="BG137" s="50">
        <f t="shared" si="11"/>
        <v>0</v>
      </c>
      <c r="BH137" s="50">
        <f t="shared" si="12"/>
        <v>0</v>
      </c>
      <c r="BI137" s="50">
        <f t="shared" si="13"/>
        <v>0</v>
      </c>
      <c r="BJ137" s="7" t="s">
        <v>42</v>
      </c>
      <c r="BK137" s="50">
        <f t="shared" si="14"/>
        <v>0</v>
      </c>
      <c r="BL137" s="7" t="s">
        <v>91</v>
      </c>
      <c r="BM137" s="7" t="s">
        <v>112</v>
      </c>
    </row>
    <row r="138" spans="2:65" s="1" customFormat="1" ht="22.5" customHeight="1">
      <c r="B138" s="69"/>
      <c r="C138" s="98" t="s">
        <v>101</v>
      </c>
      <c r="D138" s="98" t="s">
        <v>87</v>
      </c>
      <c r="E138" s="99" t="s">
        <v>644</v>
      </c>
      <c r="F138" s="158" t="s">
        <v>645</v>
      </c>
      <c r="G138" s="159"/>
      <c r="H138" s="159"/>
      <c r="I138" s="159"/>
      <c r="J138" s="100" t="s">
        <v>122</v>
      </c>
      <c r="K138" s="101">
        <v>25.44</v>
      </c>
      <c r="L138" s="160">
        <v>0</v>
      </c>
      <c r="M138" s="159"/>
      <c r="N138" s="161">
        <f t="shared" si="5"/>
        <v>0</v>
      </c>
      <c r="O138" s="159"/>
      <c r="P138" s="159"/>
      <c r="Q138" s="159"/>
      <c r="R138" s="71"/>
      <c r="T138" s="102" t="s">
        <v>1</v>
      </c>
      <c r="U138" s="24" t="s">
        <v>24</v>
      </c>
      <c r="V138" s="20"/>
      <c r="W138" s="103">
        <f t="shared" si="6"/>
        <v>0</v>
      </c>
      <c r="X138" s="103">
        <v>0</v>
      </c>
      <c r="Y138" s="103">
        <f t="shared" si="7"/>
        <v>0</v>
      </c>
      <c r="Z138" s="103">
        <v>0</v>
      </c>
      <c r="AA138" s="104">
        <f t="shared" si="8"/>
        <v>0</v>
      </c>
      <c r="AR138" s="7" t="s">
        <v>91</v>
      </c>
      <c r="AT138" s="7" t="s">
        <v>87</v>
      </c>
      <c r="AU138" s="7" t="s">
        <v>42</v>
      </c>
      <c r="AY138" s="7" t="s">
        <v>86</v>
      </c>
      <c r="BE138" s="50">
        <f t="shared" si="9"/>
        <v>0</v>
      </c>
      <c r="BF138" s="50">
        <f t="shared" si="10"/>
        <v>0</v>
      </c>
      <c r="BG138" s="50">
        <f t="shared" si="11"/>
        <v>0</v>
      </c>
      <c r="BH138" s="50">
        <f t="shared" si="12"/>
        <v>0</v>
      </c>
      <c r="BI138" s="50">
        <f t="shared" si="13"/>
        <v>0</v>
      </c>
      <c r="BJ138" s="7" t="s">
        <v>42</v>
      </c>
      <c r="BK138" s="50">
        <f t="shared" si="14"/>
        <v>0</v>
      </c>
      <c r="BL138" s="7" t="s">
        <v>91</v>
      </c>
      <c r="BM138" s="7" t="s">
        <v>115</v>
      </c>
    </row>
    <row r="139" spans="2:65" s="1" customFormat="1" ht="31.5" customHeight="1">
      <c r="B139" s="69"/>
      <c r="C139" s="98" t="s">
        <v>116</v>
      </c>
      <c r="D139" s="98" t="s">
        <v>87</v>
      </c>
      <c r="E139" s="99" t="s">
        <v>646</v>
      </c>
      <c r="F139" s="158" t="s">
        <v>647</v>
      </c>
      <c r="G139" s="159"/>
      <c r="H139" s="159"/>
      <c r="I139" s="159"/>
      <c r="J139" s="100" t="s">
        <v>172</v>
      </c>
      <c r="K139" s="101">
        <v>18</v>
      </c>
      <c r="L139" s="160">
        <v>0</v>
      </c>
      <c r="M139" s="159"/>
      <c r="N139" s="161">
        <f t="shared" si="5"/>
        <v>0</v>
      </c>
      <c r="O139" s="159"/>
      <c r="P139" s="159"/>
      <c r="Q139" s="159"/>
      <c r="R139" s="71"/>
      <c r="T139" s="102" t="s">
        <v>1</v>
      </c>
      <c r="U139" s="24" t="s">
        <v>24</v>
      </c>
      <c r="V139" s="20"/>
      <c r="W139" s="103">
        <f t="shared" si="6"/>
        <v>0</v>
      </c>
      <c r="X139" s="103">
        <v>0</v>
      </c>
      <c r="Y139" s="103">
        <f t="shared" si="7"/>
        <v>0</v>
      </c>
      <c r="Z139" s="103">
        <v>0</v>
      </c>
      <c r="AA139" s="104">
        <f t="shared" si="8"/>
        <v>0</v>
      </c>
      <c r="AR139" s="7" t="s">
        <v>91</v>
      </c>
      <c r="AT139" s="7" t="s">
        <v>87</v>
      </c>
      <c r="AU139" s="7" t="s">
        <v>42</v>
      </c>
      <c r="AY139" s="7" t="s">
        <v>86</v>
      </c>
      <c r="BE139" s="50">
        <f t="shared" si="9"/>
        <v>0</v>
      </c>
      <c r="BF139" s="50">
        <f t="shared" si="10"/>
        <v>0</v>
      </c>
      <c r="BG139" s="50">
        <f t="shared" si="11"/>
        <v>0</v>
      </c>
      <c r="BH139" s="50">
        <f t="shared" si="12"/>
        <v>0</v>
      </c>
      <c r="BI139" s="50">
        <f t="shared" si="13"/>
        <v>0</v>
      </c>
      <c r="BJ139" s="7" t="s">
        <v>42</v>
      </c>
      <c r="BK139" s="50">
        <f t="shared" si="14"/>
        <v>0</v>
      </c>
      <c r="BL139" s="7" t="s">
        <v>91</v>
      </c>
      <c r="BM139" s="7" t="s">
        <v>119</v>
      </c>
    </row>
    <row r="140" spans="2:63" s="5" customFormat="1" ht="37.35" customHeight="1">
      <c r="B140" s="87"/>
      <c r="C140" s="88"/>
      <c r="D140" s="89" t="s">
        <v>629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178">
        <f>BK140</f>
        <v>0</v>
      </c>
      <c r="O140" s="179"/>
      <c r="P140" s="179"/>
      <c r="Q140" s="179"/>
      <c r="R140" s="90"/>
      <c r="T140" s="91"/>
      <c r="U140" s="88"/>
      <c r="V140" s="88"/>
      <c r="W140" s="92">
        <f>W141</f>
        <v>0</v>
      </c>
      <c r="X140" s="88"/>
      <c r="Y140" s="92">
        <f>Y141</f>
        <v>0</v>
      </c>
      <c r="Z140" s="88"/>
      <c r="AA140" s="93">
        <f>AA141</f>
        <v>0</v>
      </c>
      <c r="AR140" s="94" t="s">
        <v>42</v>
      </c>
      <c r="AT140" s="95" t="s">
        <v>40</v>
      </c>
      <c r="AU140" s="95" t="s">
        <v>41</v>
      </c>
      <c r="AY140" s="94" t="s">
        <v>86</v>
      </c>
      <c r="BK140" s="96">
        <f>BK141</f>
        <v>0</v>
      </c>
    </row>
    <row r="141" spans="2:65" s="1" customFormat="1" ht="22.5" customHeight="1">
      <c r="B141" s="69"/>
      <c r="C141" s="98" t="s">
        <v>105</v>
      </c>
      <c r="D141" s="98" t="s">
        <v>87</v>
      </c>
      <c r="E141" s="99" t="s">
        <v>648</v>
      </c>
      <c r="F141" s="158" t="s">
        <v>649</v>
      </c>
      <c r="G141" s="159"/>
      <c r="H141" s="159"/>
      <c r="I141" s="159"/>
      <c r="J141" s="100" t="s">
        <v>97</v>
      </c>
      <c r="K141" s="101">
        <v>10.6</v>
      </c>
      <c r="L141" s="160">
        <v>0</v>
      </c>
      <c r="M141" s="159"/>
      <c r="N141" s="161">
        <f>ROUND(L141*K141,2)</f>
        <v>0</v>
      </c>
      <c r="O141" s="159"/>
      <c r="P141" s="159"/>
      <c r="Q141" s="159"/>
      <c r="R141" s="71"/>
      <c r="T141" s="102" t="s">
        <v>1</v>
      </c>
      <c r="U141" s="24" t="s">
        <v>24</v>
      </c>
      <c r="V141" s="20"/>
      <c r="W141" s="103">
        <f>V141*K141</f>
        <v>0</v>
      </c>
      <c r="X141" s="103">
        <v>0</v>
      </c>
      <c r="Y141" s="103">
        <f>X141*K141</f>
        <v>0</v>
      </c>
      <c r="Z141" s="103">
        <v>0</v>
      </c>
      <c r="AA141" s="104">
        <f>Z141*K141</f>
        <v>0</v>
      </c>
      <c r="AR141" s="7" t="s">
        <v>91</v>
      </c>
      <c r="AT141" s="7" t="s">
        <v>87</v>
      </c>
      <c r="AU141" s="7" t="s">
        <v>42</v>
      </c>
      <c r="AY141" s="7" t="s">
        <v>86</v>
      </c>
      <c r="BE141" s="50">
        <f>IF(U141="základní",N141,0)</f>
        <v>0</v>
      </c>
      <c r="BF141" s="50">
        <f>IF(U141="snížená",N141,0)</f>
        <v>0</v>
      </c>
      <c r="BG141" s="50">
        <f>IF(U141="zákl. přenesená",N141,0)</f>
        <v>0</v>
      </c>
      <c r="BH141" s="50">
        <f>IF(U141="sníž. přenesená",N141,0)</f>
        <v>0</v>
      </c>
      <c r="BI141" s="50">
        <f>IF(U141="nulová",N141,0)</f>
        <v>0</v>
      </c>
      <c r="BJ141" s="7" t="s">
        <v>42</v>
      </c>
      <c r="BK141" s="50">
        <f>ROUND(L141*K141,2)</f>
        <v>0</v>
      </c>
      <c r="BL141" s="7" t="s">
        <v>91</v>
      </c>
      <c r="BM141" s="7" t="s">
        <v>123</v>
      </c>
    </row>
    <row r="142" spans="2:63" s="5" customFormat="1" ht="37.35" customHeight="1">
      <c r="B142" s="87"/>
      <c r="C142" s="88"/>
      <c r="D142" s="89" t="s">
        <v>630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178">
        <f>BK142</f>
        <v>0</v>
      </c>
      <c r="O142" s="179"/>
      <c r="P142" s="179"/>
      <c r="Q142" s="179"/>
      <c r="R142" s="90"/>
      <c r="T142" s="91"/>
      <c r="U142" s="88"/>
      <c r="V142" s="88"/>
      <c r="W142" s="92">
        <f>W143+SUM(W144:W146)+W154+W163</f>
        <v>0</v>
      </c>
      <c r="X142" s="88"/>
      <c r="Y142" s="92">
        <f>Y143+SUM(Y144:Y146)+Y154+Y163</f>
        <v>0</v>
      </c>
      <c r="Z142" s="88"/>
      <c r="AA142" s="93">
        <f>AA143+SUM(AA144:AA146)+AA154+AA163</f>
        <v>0</v>
      </c>
      <c r="AR142" s="94" t="s">
        <v>42</v>
      </c>
      <c r="AT142" s="95" t="s">
        <v>40</v>
      </c>
      <c r="AU142" s="95" t="s">
        <v>41</v>
      </c>
      <c r="AY142" s="94" t="s">
        <v>86</v>
      </c>
      <c r="BK142" s="96">
        <f>BK143+SUM(BK144:BK146)+BK154+BK163</f>
        <v>0</v>
      </c>
    </row>
    <row r="143" spans="2:65" s="1" customFormat="1" ht="31.5" customHeight="1">
      <c r="B143" s="69"/>
      <c r="C143" s="98" t="s">
        <v>124</v>
      </c>
      <c r="D143" s="98" t="s">
        <v>87</v>
      </c>
      <c r="E143" s="99" t="s">
        <v>650</v>
      </c>
      <c r="F143" s="158" t="s">
        <v>651</v>
      </c>
      <c r="G143" s="159"/>
      <c r="H143" s="159"/>
      <c r="I143" s="159"/>
      <c r="J143" s="100" t="s">
        <v>159</v>
      </c>
      <c r="K143" s="101">
        <v>250</v>
      </c>
      <c r="L143" s="160">
        <v>0</v>
      </c>
      <c r="M143" s="159"/>
      <c r="N143" s="161">
        <f>ROUND(L143*K143,2)</f>
        <v>0</v>
      </c>
      <c r="O143" s="159"/>
      <c r="P143" s="159"/>
      <c r="Q143" s="159"/>
      <c r="R143" s="71"/>
      <c r="T143" s="102" t="s">
        <v>1</v>
      </c>
      <c r="U143" s="24" t="s">
        <v>24</v>
      </c>
      <c r="V143" s="20"/>
      <c r="W143" s="103">
        <f>V143*K143</f>
        <v>0</v>
      </c>
      <c r="X143" s="103">
        <v>0</v>
      </c>
      <c r="Y143" s="103">
        <f>X143*K143</f>
        <v>0</v>
      </c>
      <c r="Z143" s="103">
        <v>0</v>
      </c>
      <c r="AA143" s="104">
        <f>Z143*K143</f>
        <v>0</v>
      </c>
      <c r="AR143" s="7" t="s">
        <v>91</v>
      </c>
      <c r="AT143" s="7" t="s">
        <v>87</v>
      </c>
      <c r="AU143" s="7" t="s">
        <v>42</v>
      </c>
      <c r="AY143" s="7" t="s">
        <v>86</v>
      </c>
      <c r="BE143" s="50">
        <f>IF(U143="základní",N143,0)</f>
        <v>0</v>
      </c>
      <c r="BF143" s="50">
        <f>IF(U143="snížená",N143,0)</f>
        <v>0</v>
      </c>
      <c r="BG143" s="50">
        <f>IF(U143="zákl. přenesená",N143,0)</f>
        <v>0</v>
      </c>
      <c r="BH143" s="50">
        <f>IF(U143="sníž. přenesená",N143,0)</f>
        <v>0</v>
      </c>
      <c r="BI143" s="50">
        <f>IF(U143="nulová",N143,0)</f>
        <v>0</v>
      </c>
      <c r="BJ143" s="7" t="s">
        <v>42</v>
      </c>
      <c r="BK143" s="50">
        <f>ROUND(L143*K143,2)</f>
        <v>0</v>
      </c>
      <c r="BL143" s="7" t="s">
        <v>91</v>
      </c>
      <c r="BM143" s="7" t="s">
        <v>127</v>
      </c>
    </row>
    <row r="144" spans="2:65" s="1" customFormat="1" ht="31.5" customHeight="1">
      <c r="B144" s="69"/>
      <c r="C144" s="98" t="s">
        <v>108</v>
      </c>
      <c r="D144" s="98" t="s">
        <v>87</v>
      </c>
      <c r="E144" s="99" t="s">
        <v>652</v>
      </c>
      <c r="F144" s="158" t="s">
        <v>653</v>
      </c>
      <c r="G144" s="159"/>
      <c r="H144" s="159"/>
      <c r="I144" s="159"/>
      <c r="J144" s="100" t="s">
        <v>159</v>
      </c>
      <c r="K144" s="101">
        <v>400</v>
      </c>
      <c r="L144" s="160">
        <v>0</v>
      </c>
      <c r="M144" s="159"/>
      <c r="N144" s="161">
        <f>ROUND(L144*K144,2)</f>
        <v>0</v>
      </c>
      <c r="O144" s="159"/>
      <c r="P144" s="159"/>
      <c r="Q144" s="159"/>
      <c r="R144" s="71"/>
      <c r="T144" s="102" t="s">
        <v>1</v>
      </c>
      <c r="U144" s="24" t="s">
        <v>24</v>
      </c>
      <c r="V144" s="20"/>
      <c r="W144" s="103">
        <f>V144*K144</f>
        <v>0</v>
      </c>
      <c r="X144" s="103">
        <v>0</v>
      </c>
      <c r="Y144" s="103">
        <f>X144*K144</f>
        <v>0</v>
      </c>
      <c r="Z144" s="103">
        <v>0</v>
      </c>
      <c r="AA144" s="104">
        <f>Z144*K144</f>
        <v>0</v>
      </c>
      <c r="AR144" s="7" t="s">
        <v>91</v>
      </c>
      <c r="AT144" s="7" t="s">
        <v>87</v>
      </c>
      <c r="AU144" s="7" t="s">
        <v>42</v>
      </c>
      <c r="AY144" s="7" t="s">
        <v>86</v>
      </c>
      <c r="BE144" s="50">
        <f>IF(U144="základní",N144,0)</f>
        <v>0</v>
      </c>
      <c r="BF144" s="50">
        <f>IF(U144="snížená",N144,0)</f>
        <v>0</v>
      </c>
      <c r="BG144" s="50">
        <f>IF(U144="zákl. přenesená",N144,0)</f>
        <v>0</v>
      </c>
      <c r="BH144" s="50">
        <f>IF(U144="sníž. přenesená",N144,0)</f>
        <v>0</v>
      </c>
      <c r="BI144" s="50">
        <f>IF(U144="nulová",N144,0)</f>
        <v>0</v>
      </c>
      <c r="BJ144" s="7" t="s">
        <v>42</v>
      </c>
      <c r="BK144" s="50">
        <f>ROUND(L144*K144,2)</f>
        <v>0</v>
      </c>
      <c r="BL144" s="7" t="s">
        <v>91</v>
      </c>
      <c r="BM144" s="7" t="s">
        <v>131</v>
      </c>
    </row>
    <row r="145" spans="2:65" s="1" customFormat="1" ht="31.5" customHeight="1">
      <c r="B145" s="69"/>
      <c r="C145" s="98" t="s">
        <v>132</v>
      </c>
      <c r="D145" s="98" t="s">
        <v>87</v>
      </c>
      <c r="E145" s="99" t="s">
        <v>654</v>
      </c>
      <c r="F145" s="158" t="s">
        <v>651</v>
      </c>
      <c r="G145" s="159"/>
      <c r="H145" s="159"/>
      <c r="I145" s="159"/>
      <c r="J145" s="100" t="s">
        <v>159</v>
      </c>
      <c r="K145" s="101">
        <v>230</v>
      </c>
      <c r="L145" s="160">
        <v>0</v>
      </c>
      <c r="M145" s="159"/>
      <c r="N145" s="161">
        <f>ROUND(L145*K145,2)</f>
        <v>0</v>
      </c>
      <c r="O145" s="159"/>
      <c r="P145" s="159"/>
      <c r="Q145" s="159"/>
      <c r="R145" s="71"/>
      <c r="T145" s="102" t="s">
        <v>1</v>
      </c>
      <c r="U145" s="24" t="s">
        <v>24</v>
      </c>
      <c r="V145" s="20"/>
      <c r="W145" s="103">
        <f>V145*K145</f>
        <v>0</v>
      </c>
      <c r="X145" s="103">
        <v>0</v>
      </c>
      <c r="Y145" s="103">
        <f>X145*K145</f>
        <v>0</v>
      </c>
      <c r="Z145" s="103">
        <v>0</v>
      </c>
      <c r="AA145" s="104">
        <f>Z145*K145</f>
        <v>0</v>
      </c>
      <c r="AR145" s="7" t="s">
        <v>91</v>
      </c>
      <c r="AT145" s="7" t="s">
        <v>87</v>
      </c>
      <c r="AU145" s="7" t="s">
        <v>42</v>
      </c>
      <c r="AY145" s="7" t="s">
        <v>86</v>
      </c>
      <c r="BE145" s="50">
        <f>IF(U145="základní",N145,0)</f>
        <v>0</v>
      </c>
      <c r="BF145" s="50">
        <f>IF(U145="snížená",N145,0)</f>
        <v>0</v>
      </c>
      <c r="BG145" s="50">
        <f>IF(U145="zákl. přenesená",N145,0)</f>
        <v>0</v>
      </c>
      <c r="BH145" s="50">
        <f>IF(U145="sníž. přenesená",N145,0)</f>
        <v>0</v>
      </c>
      <c r="BI145" s="50">
        <f>IF(U145="nulová",N145,0)</f>
        <v>0</v>
      </c>
      <c r="BJ145" s="7" t="s">
        <v>42</v>
      </c>
      <c r="BK145" s="50">
        <f>ROUND(L145*K145,2)</f>
        <v>0</v>
      </c>
      <c r="BL145" s="7" t="s">
        <v>91</v>
      </c>
      <c r="BM145" s="7" t="s">
        <v>135</v>
      </c>
    </row>
    <row r="146" spans="2:63" s="5" customFormat="1" ht="29.85" customHeight="1">
      <c r="B146" s="87"/>
      <c r="C146" s="88"/>
      <c r="D146" s="97" t="s">
        <v>726</v>
      </c>
      <c r="E146" s="97"/>
      <c r="F146" s="97"/>
      <c r="G146" s="97"/>
      <c r="H146" s="97"/>
      <c r="I146" s="97"/>
      <c r="J146" s="97"/>
      <c r="K146" s="97"/>
      <c r="L146" s="97"/>
      <c r="M146" s="97"/>
      <c r="N146" s="180">
        <f>BK146</f>
        <v>0</v>
      </c>
      <c r="O146" s="181"/>
      <c r="P146" s="181"/>
      <c r="Q146" s="181"/>
      <c r="R146" s="90"/>
      <c r="T146" s="91"/>
      <c r="U146" s="88"/>
      <c r="V146" s="88"/>
      <c r="W146" s="92">
        <f>SUM(W147:W153)</f>
        <v>0</v>
      </c>
      <c r="X146" s="88"/>
      <c r="Y146" s="92">
        <f>SUM(Y147:Y153)</f>
        <v>0</v>
      </c>
      <c r="Z146" s="88"/>
      <c r="AA146" s="93">
        <f>SUM(AA147:AA153)</f>
        <v>0</v>
      </c>
      <c r="AR146" s="94" t="s">
        <v>42</v>
      </c>
      <c r="AT146" s="95" t="s">
        <v>40</v>
      </c>
      <c r="AU146" s="95" t="s">
        <v>42</v>
      </c>
      <c r="AY146" s="94" t="s">
        <v>86</v>
      </c>
      <c r="BK146" s="96">
        <f>SUM(BK147:BK153)</f>
        <v>0</v>
      </c>
    </row>
    <row r="147" spans="2:65" s="1" customFormat="1" ht="22.5" customHeight="1">
      <c r="B147" s="69"/>
      <c r="C147" s="110" t="s">
        <v>112</v>
      </c>
      <c r="D147" s="110" t="s">
        <v>655</v>
      </c>
      <c r="E147" s="111" t="s">
        <v>656</v>
      </c>
      <c r="F147" s="162" t="s">
        <v>740</v>
      </c>
      <c r="G147" s="163"/>
      <c r="H147" s="163"/>
      <c r="I147" s="163"/>
      <c r="J147" s="112" t="s">
        <v>657</v>
      </c>
      <c r="K147" s="113">
        <v>1</v>
      </c>
      <c r="L147" s="164">
        <v>0</v>
      </c>
      <c r="M147" s="165"/>
      <c r="N147" s="166">
        <f aca="true" t="shared" si="15" ref="N147:N153">ROUND(L147*K147,2)</f>
        <v>0</v>
      </c>
      <c r="O147" s="159"/>
      <c r="P147" s="159"/>
      <c r="Q147" s="159"/>
      <c r="R147" s="71"/>
      <c r="T147" s="102" t="s">
        <v>1</v>
      </c>
      <c r="U147" s="24" t="s">
        <v>24</v>
      </c>
      <c r="V147" s="20"/>
      <c r="W147" s="103">
        <f aca="true" t="shared" si="16" ref="W147:W153">V147*K147</f>
        <v>0</v>
      </c>
      <c r="X147" s="103">
        <v>0</v>
      </c>
      <c r="Y147" s="103">
        <f aca="true" t="shared" si="17" ref="Y147:Y153">X147*K147</f>
        <v>0</v>
      </c>
      <c r="Z147" s="103">
        <v>0</v>
      </c>
      <c r="AA147" s="104">
        <f aca="true" t="shared" si="18" ref="AA147:AA153">Z147*K147</f>
        <v>0</v>
      </c>
      <c r="AR147" s="7" t="s">
        <v>101</v>
      </c>
      <c r="AT147" s="7" t="s">
        <v>655</v>
      </c>
      <c r="AU147" s="7" t="s">
        <v>51</v>
      </c>
      <c r="AY147" s="7" t="s">
        <v>86</v>
      </c>
      <c r="BE147" s="50">
        <f aca="true" t="shared" si="19" ref="BE147:BE153">IF(U147="základní",N147,0)</f>
        <v>0</v>
      </c>
      <c r="BF147" s="50">
        <f aca="true" t="shared" si="20" ref="BF147:BF153">IF(U147="snížená",N147,0)</f>
        <v>0</v>
      </c>
      <c r="BG147" s="50">
        <f aca="true" t="shared" si="21" ref="BG147:BG153">IF(U147="zákl. přenesená",N147,0)</f>
        <v>0</v>
      </c>
      <c r="BH147" s="50">
        <f aca="true" t="shared" si="22" ref="BH147:BH153">IF(U147="sníž. přenesená",N147,0)</f>
        <v>0</v>
      </c>
      <c r="BI147" s="50">
        <f aca="true" t="shared" si="23" ref="BI147:BI153">IF(U147="nulová",N147,0)</f>
        <v>0</v>
      </c>
      <c r="BJ147" s="7" t="s">
        <v>42</v>
      </c>
      <c r="BK147" s="50">
        <f aca="true" t="shared" si="24" ref="BK147:BK153">ROUND(L147*K147,2)</f>
        <v>0</v>
      </c>
      <c r="BL147" s="7" t="s">
        <v>91</v>
      </c>
      <c r="BM147" s="7" t="s">
        <v>139</v>
      </c>
    </row>
    <row r="148" spans="2:65" s="1" customFormat="1" ht="22.5" customHeight="1">
      <c r="B148" s="69"/>
      <c r="C148" s="110" t="s">
        <v>6</v>
      </c>
      <c r="D148" s="110" t="s">
        <v>655</v>
      </c>
      <c r="E148" s="111" t="s">
        <v>658</v>
      </c>
      <c r="F148" s="162" t="s">
        <v>741</v>
      </c>
      <c r="G148" s="163"/>
      <c r="H148" s="163"/>
      <c r="I148" s="163"/>
      <c r="J148" s="112" t="s">
        <v>657</v>
      </c>
      <c r="K148" s="113">
        <v>1</v>
      </c>
      <c r="L148" s="164">
        <v>0</v>
      </c>
      <c r="M148" s="165"/>
      <c r="N148" s="166">
        <f t="shared" si="15"/>
        <v>0</v>
      </c>
      <c r="O148" s="159"/>
      <c r="P148" s="159"/>
      <c r="Q148" s="159"/>
      <c r="R148" s="71"/>
      <c r="T148" s="102" t="s">
        <v>1</v>
      </c>
      <c r="U148" s="24" t="s">
        <v>24</v>
      </c>
      <c r="V148" s="20"/>
      <c r="W148" s="103">
        <f t="shared" si="16"/>
        <v>0</v>
      </c>
      <c r="X148" s="103">
        <v>0</v>
      </c>
      <c r="Y148" s="103">
        <f t="shared" si="17"/>
        <v>0</v>
      </c>
      <c r="Z148" s="103">
        <v>0</v>
      </c>
      <c r="AA148" s="104">
        <f t="shared" si="18"/>
        <v>0</v>
      </c>
      <c r="AR148" s="7" t="s">
        <v>101</v>
      </c>
      <c r="AT148" s="7" t="s">
        <v>655</v>
      </c>
      <c r="AU148" s="7" t="s">
        <v>51</v>
      </c>
      <c r="AY148" s="7" t="s">
        <v>86</v>
      </c>
      <c r="BE148" s="50">
        <f t="shared" si="19"/>
        <v>0</v>
      </c>
      <c r="BF148" s="50">
        <f t="shared" si="20"/>
        <v>0</v>
      </c>
      <c r="BG148" s="50">
        <f t="shared" si="21"/>
        <v>0</v>
      </c>
      <c r="BH148" s="50">
        <f t="shared" si="22"/>
        <v>0</v>
      </c>
      <c r="BI148" s="50">
        <f t="shared" si="23"/>
        <v>0</v>
      </c>
      <c r="BJ148" s="7" t="s">
        <v>42</v>
      </c>
      <c r="BK148" s="50">
        <f t="shared" si="24"/>
        <v>0</v>
      </c>
      <c r="BL148" s="7" t="s">
        <v>91</v>
      </c>
      <c r="BM148" s="7" t="s">
        <v>142</v>
      </c>
    </row>
    <row r="149" spans="2:65" s="1" customFormat="1" ht="31.5" customHeight="1">
      <c r="B149" s="69"/>
      <c r="C149" s="110" t="s">
        <v>115</v>
      </c>
      <c r="D149" s="110" t="s">
        <v>655</v>
      </c>
      <c r="E149" s="111" t="s">
        <v>659</v>
      </c>
      <c r="F149" s="162" t="s">
        <v>742</v>
      </c>
      <c r="G149" s="163"/>
      <c r="H149" s="163"/>
      <c r="I149" s="163"/>
      <c r="J149" s="112" t="s">
        <v>657</v>
      </c>
      <c r="K149" s="113">
        <v>1</v>
      </c>
      <c r="L149" s="164">
        <v>0</v>
      </c>
      <c r="M149" s="165"/>
      <c r="N149" s="166">
        <f t="shared" si="15"/>
        <v>0</v>
      </c>
      <c r="O149" s="159"/>
      <c r="P149" s="159"/>
      <c r="Q149" s="159"/>
      <c r="R149" s="71"/>
      <c r="T149" s="102" t="s">
        <v>1</v>
      </c>
      <c r="U149" s="24" t="s">
        <v>24</v>
      </c>
      <c r="V149" s="20"/>
      <c r="W149" s="103">
        <f t="shared" si="16"/>
        <v>0</v>
      </c>
      <c r="X149" s="103">
        <v>0</v>
      </c>
      <c r="Y149" s="103">
        <f t="shared" si="17"/>
        <v>0</v>
      </c>
      <c r="Z149" s="103">
        <v>0</v>
      </c>
      <c r="AA149" s="104">
        <f t="shared" si="18"/>
        <v>0</v>
      </c>
      <c r="AR149" s="7" t="s">
        <v>101</v>
      </c>
      <c r="AT149" s="7" t="s">
        <v>655</v>
      </c>
      <c r="AU149" s="7" t="s">
        <v>51</v>
      </c>
      <c r="AY149" s="7" t="s">
        <v>86</v>
      </c>
      <c r="BE149" s="50">
        <f t="shared" si="19"/>
        <v>0</v>
      </c>
      <c r="BF149" s="50">
        <f t="shared" si="20"/>
        <v>0</v>
      </c>
      <c r="BG149" s="50">
        <f t="shared" si="21"/>
        <v>0</v>
      </c>
      <c r="BH149" s="50">
        <f t="shared" si="22"/>
        <v>0</v>
      </c>
      <c r="BI149" s="50">
        <f t="shared" si="23"/>
        <v>0</v>
      </c>
      <c r="BJ149" s="7" t="s">
        <v>42</v>
      </c>
      <c r="BK149" s="50">
        <f t="shared" si="24"/>
        <v>0</v>
      </c>
      <c r="BL149" s="7" t="s">
        <v>91</v>
      </c>
      <c r="BM149" s="7" t="s">
        <v>145</v>
      </c>
    </row>
    <row r="150" spans="2:65" s="1" customFormat="1" ht="22.5" customHeight="1">
      <c r="B150" s="69"/>
      <c r="C150" s="110" t="s">
        <v>146</v>
      </c>
      <c r="D150" s="110" t="s">
        <v>655</v>
      </c>
      <c r="E150" s="111" t="s">
        <v>660</v>
      </c>
      <c r="F150" s="167" t="s">
        <v>661</v>
      </c>
      <c r="G150" s="165"/>
      <c r="H150" s="165"/>
      <c r="I150" s="165"/>
      <c r="J150" s="112" t="s">
        <v>657</v>
      </c>
      <c r="K150" s="113">
        <v>1</v>
      </c>
      <c r="L150" s="164">
        <v>0</v>
      </c>
      <c r="M150" s="165"/>
      <c r="N150" s="166">
        <f t="shared" si="15"/>
        <v>0</v>
      </c>
      <c r="O150" s="159"/>
      <c r="P150" s="159"/>
      <c r="Q150" s="159"/>
      <c r="R150" s="71"/>
      <c r="T150" s="102" t="s">
        <v>1</v>
      </c>
      <c r="U150" s="24" t="s">
        <v>24</v>
      </c>
      <c r="V150" s="20"/>
      <c r="W150" s="103">
        <f t="shared" si="16"/>
        <v>0</v>
      </c>
      <c r="X150" s="103">
        <v>0</v>
      </c>
      <c r="Y150" s="103">
        <f t="shared" si="17"/>
        <v>0</v>
      </c>
      <c r="Z150" s="103">
        <v>0</v>
      </c>
      <c r="AA150" s="104">
        <f t="shared" si="18"/>
        <v>0</v>
      </c>
      <c r="AR150" s="7" t="s">
        <v>101</v>
      </c>
      <c r="AT150" s="7" t="s">
        <v>655</v>
      </c>
      <c r="AU150" s="7" t="s">
        <v>51</v>
      </c>
      <c r="AY150" s="7" t="s">
        <v>86</v>
      </c>
      <c r="BE150" s="50">
        <f t="shared" si="19"/>
        <v>0</v>
      </c>
      <c r="BF150" s="50">
        <f t="shared" si="20"/>
        <v>0</v>
      </c>
      <c r="BG150" s="50">
        <f t="shared" si="21"/>
        <v>0</v>
      </c>
      <c r="BH150" s="50">
        <f t="shared" si="22"/>
        <v>0</v>
      </c>
      <c r="BI150" s="50">
        <f t="shared" si="23"/>
        <v>0</v>
      </c>
      <c r="BJ150" s="7" t="s">
        <v>42</v>
      </c>
      <c r="BK150" s="50">
        <f t="shared" si="24"/>
        <v>0</v>
      </c>
      <c r="BL150" s="7" t="s">
        <v>91</v>
      </c>
      <c r="BM150" s="7" t="s">
        <v>149</v>
      </c>
    </row>
    <row r="151" spans="2:65" s="1" customFormat="1" ht="22.5" customHeight="1">
      <c r="B151" s="69"/>
      <c r="C151" s="110" t="s">
        <v>119</v>
      </c>
      <c r="D151" s="110" t="s">
        <v>655</v>
      </c>
      <c r="E151" s="111" t="s">
        <v>662</v>
      </c>
      <c r="F151" s="167" t="s">
        <v>663</v>
      </c>
      <c r="G151" s="165"/>
      <c r="H151" s="165"/>
      <c r="I151" s="165"/>
      <c r="J151" s="112" t="s">
        <v>657</v>
      </c>
      <c r="K151" s="113">
        <v>3</v>
      </c>
      <c r="L151" s="164">
        <v>0</v>
      </c>
      <c r="M151" s="165"/>
      <c r="N151" s="166">
        <f t="shared" si="15"/>
        <v>0</v>
      </c>
      <c r="O151" s="159"/>
      <c r="P151" s="159"/>
      <c r="Q151" s="159"/>
      <c r="R151" s="71"/>
      <c r="T151" s="102" t="s">
        <v>1</v>
      </c>
      <c r="U151" s="24" t="s">
        <v>24</v>
      </c>
      <c r="V151" s="20"/>
      <c r="W151" s="103">
        <f t="shared" si="16"/>
        <v>0</v>
      </c>
      <c r="X151" s="103">
        <v>0</v>
      </c>
      <c r="Y151" s="103">
        <f t="shared" si="17"/>
        <v>0</v>
      </c>
      <c r="Z151" s="103">
        <v>0</v>
      </c>
      <c r="AA151" s="104">
        <f t="shared" si="18"/>
        <v>0</v>
      </c>
      <c r="AR151" s="7" t="s">
        <v>101</v>
      </c>
      <c r="AT151" s="7" t="s">
        <v>655</v>
      </c>
      <c r="AU151" s="7" t="s">
        <v>51</v>
      </c>
      <c r="AY151" s="7" t="s">
        <v>86</v>
      </c>
      <c r="BE151" s="50">
        <f t="shared" si="19"/>
        <v>0</v>
      </c>
      <c r="BF151" s="50">
        <f t="shared" si="20"/>
        <v>0</v>
      </c>
      <c r="BG151" s="50">
        <f t="shared" si="21"/>
        <v>0</v>
      </c>
      <c r="BH151" s="50">
        <f t="shared" si="22"/>
        <v>0</v>
      </c>
      <c r="BI151" s="50">
        <f t="shared" si="23"/>
        <v>0</v>
      </c>
      <c r="BJ151" s="7" t="s">
        <v>42</v>
      </c>
      <c r="BK151" s="50">
        <f t="shared" si="24"/>
        <v>0</v>
      </c>
      <c r="BL151" s="7" t="s">
        <v>91</v>
      </c>
      <c r="BM151" s="7" t="s">
        <v>152</v>
      </c>
    </row>
    <row r="152" spans="2:65" s="1" customFormat="1" ht="22.5" customHeight="1">
      <c r="B152" s="69"/>
      <c r="C152" s="110" t="s">
        <v>153</v>
      </c>
      <c r="D152" s="110" t="s">
        <v>655</v>
      </c>
      <c r="E152" s="111" t="s">
        <v>664</v>
      </c>
      <c r="F152" s="167" t="s">
        <v>665</v>
      </c>
      <c r="G152" s="165"/>
      <c r="H152" s="165"/>
      <c r="I152" s="165"/>
      <c r="J152" s="112" t="s">
        <v>657</v>
      </c>
      <c r="K152" s="113">
        <v>2</v>
      </c>
      <c r="L152" s="164">
        <v>0</v>
      </c>
      <c r="M152" s="165"/>
      <c r="N152" s="166">
        <f t="shared" si="15"/>
        <v>0</v>
      </c>
      <c r="O152" s="159"/>
      <c r="P152" s="159"/>
      <c r="Q152" s="159"/>
      <c r="R152" s="71"/>
      <c r="T152" s="102" t="s">
        <v>1</v>
      </c>
      <c r="U152" s="24" t="s">
        <v>24</v>
      </c>
      <c r="V152" s="20"/>
      <c r="W152" s="103">
        <f t="shared" si="16"/>
        <v>0</v>
      </c>
      <c r="X152" s="103">
        <v>0</v>
      </c>
      <c r="Y152" s="103">
        <f t="shared" si="17"/>
        <v>0</v>
      </c>
      <c r="Z152" s="103">
        <v>0</v>
      </c>
      <c r="AA152" s="104">
        <f t="shared" si="18"/>
        <v>0</v>
      </c>
      <c r="AR152" s="7" t="s">
        <v>101</v>
      </c>
      <c r="AT152" s="7" t="s">
        <v>655</v>
      </c>
      <c r="AU152" s="7" t="s">
        <v>51</v>
      </c>
      <c r="AY152" s="7" t="s">
        <v>86</v>
      </c>
      <c r="BE152" s="50">
        <f t="shared" si="19"/>
        <v>0</v>
      </c>
      <c r="BF152" s="50">
        <f t="shared" si="20"/>
        <v>0</v>
      </c>
      <c r="BG152" s="50">
        <f t="shared" si="21"/>
        <v>0</v>
      </c>
      <c r="BH152" s="50">
        <f t="shared" si="22"/>
        <v>0</v>
      </c>
      <c r="BI152" s="50">
        <f t="shared" si="23"/>
        <v>0</v>
      </c>
      <c r="BJ152" s="7" t="s">
        <v>42</v>
      </c>
      <c r="BK152" s="50">
        <f t="shared" si="24"/>
        <v>0</v>
      </c>
      <c r="BL152" s="7" t="s">
        <v>91</v>
      </c>
      <c r="BM152" s="7" t="s">
        <v>666</v>
      </c>
    </row>
    <row r="153" spans="2:65" s="1" customFormat="1" ht="22.5" customHeight="1">
      <c r="B153" s="69"/>
      <c r="C153" s="110" t="s">
        <v>123</v>
      </c>
      <c r="D153" s="110" t="s">
        <v>655</v>
      </c>
      <c r="E153" s="111" t="s">
        <v>667</v>
      </c>
      <c r="F153" s="167" t="s">
        <v>668</v>
      </c>
      <c r="G153" s="165"/>
      <c r="H153" s="165"/>
      <c r="I153" s="165"/>
      <c r="J153" s="112" t="s">
        <v>657</v>
      </c>
      <c r="K153" s="113">
        <v>1</v>
      </c>
      <c r="L153" s="164">
        <v>0</v>
      </c>
      <c r="M153" s="165"/>
      <c r="N153" s="166">
        <f t="shared" si="15"/>
        <v>0</v>
      </c>
      <c r="O153" s="159"/>
      <c r="P153" s="159"/>
      <c r="Q153" s="159"/>
      <c r="R153" s="71"/>
      <c r="T153" s="102" t="s">
        <v>1</v>
      </c>
      <c r="U153" s="24" t="s">
        <v>24</v>
      </c>
      <c r="V153" s="20"/>
      <c r="W153" s="103">
        <f t="shared" si="16"/>
        <v>0</v>
      </c>
      <c r="X153" s="103">
        <v>0</v>
      </c>
      <c r="Y153" s="103">
        <f t="shared" si="17"/>
        <v>0</v>
      </c>
      <c r="Z153" s="103">
        <v>0</v>
      </c>
      <c r="AA153" s="104">
        <f t="shared" si="18"/>
        <v>0</v>
      </c>
      <c r="AR153" s="7" t="s">
        <v>101</v>
      </c>
      <c r="AT153" s="7" t="s">
        <v>655</v>
      </c>
      <c r="AU153" s="7" t="s">
        <v>51</v>
      </c>
      <c r="AY153" s="7" t="s">
        <v>86</v>
      </c>
      <c r="BE153" s="50">
        <f t="shared" si="19"/>
        <v>0</v>
      </c>
      <c r="BF153" s="50">
        <f t="shared" si="20"/>
        <v>0</v>
      </c>
      <c r="BG153" s="50">
        <f t="shared" si="21"/>
        <v>0</v>
      </c>
      <c r="BH153" s="50">
        <f t="shared" si="22"/>
        <v>0</v>
      </c>
      <c r="BI153" s="50">
        <f t="shared" si="23"/>
        <v>0</v>
      </c>
      <c r="BJ153" s="7" t="s">
        <v>42</v>
      </c>
      <c r="BK153" s="50">
        <f t="shared" si="24"/>
        <v>0</v>
      </c>
      <c r="BL153" s="7" t="s">
        <v>91</v>
      </c>
      <c r="BM153" s="7" t="s">
        <v>669</v>
      </c>
    </row>
    <row r="154" spans="2:63" s="5" customFormat="1" ht="29.85" customHeight="1">
      <c r="B154" s="87"/>
      <c r="C154" s="88"/>
      <c r="D154" s="97" t="s">
        <v>727</v>
      </c>
      <c r="E154" s="97"/>
      <c r="F154" s="97"/>
      <c r="G154" s="97"/>
      <c r="H154" s="97"/>
      <c r="I154" s="97"/>
      <c r="J154" s="97"/>
      <c r="K154" s="97"/>
      <c r="L154" s="97"/>
      <c r="M154" s="97"/>
      <c r="N154" s="180">
        <f>BK154</f>
        <v>0</v>
      </c>
      <c r="O154" s="181"/>
      <c r="P154" s="181"/>
      <c r="Q154" s="181"/>
      <c r="R154" s="90"/>
      <c r="T154" s="91"/>
      <c r="U154" s="88"/>
      <c r="V154" s="88"/>
      <c r="W154" s="92">
        <f>SUM(W155:W162)</f>
        <v>0</v>
      </c>
      <c r="X154" s="88"/>
      <c r="Y154" s="92">
        <f>SUM(Y155:Y162)</f>
        <v>0</v>
      </c>
      <c r="Z154" s="88"/>
      <c r="AA154" s="93">
        <f>SUM(AA155:AA162)</f>
        <v>0</v>
      </c>
      <c r="AR154" s="94" t="s">
        <v>42</v>
      </c>
      <c r="AT154" s="95" t="s">
        <v>40</v>
      </c>
      <c r="AU154" s="95" t="s">
        <v>42</v>
      </c>
      <c r="AY154" s="94" t="s">
        <v>86</v>
      </c>
      <c r="BK154" s="96">
        <f>SUM(BK155:BK162)</f>
        <v>0</v>
      </c>
    </row>
    <row r="155" spans="2:65" s="1" customFormat="1" ht="22.5" customHeight="1">
      <c r="B155" s="69"/>
      <c r="C155" s="110" t="s">
        <v>5</v>
      </c>
      <c r="D155" s="110" t="s">
        <v>655</v>
      </c>
      <c r="E155" s="111" t="s">
        <v>670</v>
      </c>
      <c r="F155" s="167" t="s">
        <v>671</v>
      </c>
      <c r="G155" s="165"/>
      <c r="H155" s="165"/>
      <c r="I155" s="165"/>
      <c r="J155" s="112" t="s">
        <v>657</v>
      </c>
      <c r="K155" s="113">
        <v>4</v>
      </c>
      <c r="L155" s="164">
        <v>0</v>
      </c>
      <c r="M155" s="165"/>
      <c r="N155" s="166">
        <f aca="true" t="shared" si="25" ref="N155:N162">ROUND(L155*K155,2)</f>
        <v>0</v>
      </c>
      <c r="O155" s="159"/>
      <c r="P155" s="159"/>
      <c r="Q155" s="159"/>
      <c r="R155" s="71"/>
      <c r="T155" s="102" t="s">
        <v>1</v>
      </c>
      <c r="U155" s="24" t="s">
        <v>24</v>
      </c>
      <c r="V155" s="20"/>
      <c r="W155" s="103">
        <f aca="true" t="shared" si="26" ref="W155:W162">V155*K155</f>
        <v>0</v>
      </c>
      <c r="X155" s="103">
        <v>0</v>
      </c>
      <c r="Y155" s="103">
        <f aca="true" t="shared" si="27" ref="Y155:Y162">X155*K155</f>
        <v>0</v>
      </c>
      <c r="Z155" s="103">
        <v>0</v>
      </c>
      <c r="AA155" s="104">
        <f aca="true" t="shared" si="28" ref="AA155:AA162">Z155*K155</f>
        <v>0</v>
      </c>
      <c r="AR155" s="7" t="s">
        <v>101</v>
      </c>
      <c r="AT155" s="7" t="s">
        <v>655</v>
      </c>
      <c r="AU155" s="7" t="s">
        <v>51</v>
      </c>
      <c r="AY155" s="7" t="s">
        <v>86</v>
      </c>
      <c r="BE155" s="50">
        <f aca="true" t="shared" si="29" ref="BE155:BE162">IF(U155="základní",N155,0)</f>
        <v>0</v>
      </c>
      <c r="BF155" s="50">
        <f aca="true" t="shared" si="30" ref="BF155:BF162">IF(U155="snížená",N155,0)</f>
        <v>0</v>
      </c>
      <c r="BG155" s="50">
        <f aca="true" t="shared" si="31" ref="BG155:BG162">IF(U155="zákl. přenesená",N155,0)</f>
        <v>0</v>
      </c>
      <c r="BH155" s="50">
        <f aca="true" t="shared" si="32" ref="BH155:BH162">IF(U155="sníž. přenesená",N155,0)</f>
        <v>0</v>
      </c>
      <c r="BI155" s="50">
        <f aca="true" t="shared" si="33" ref="BI155:BI162">IF(U155="nulová",N155,0)</f>
        <v>0</v>
      </c>
      <c r="BJ155" s="7" t="s">
        <v>42</v>
      </c>
      <c r="BK155" s="50">
        <f aca="true" t="shared" si="34" ref="BK155:BK162">ROUND(L155*K155,2)</f>
        <v>0</v>
      </c>
      <c r="BL155" s="7" t="s">
        <v>91</v>
      </c>
      <c r="BM155" s="7" t="s">
        <v>156</v>
      </c>
    </row>
    <row r="156" spans="2:65" s="1" customFormat="1" ht="22.5" customHeight="1">
      <c r="B156" s="69"/>
      <c r="C156" s="110" t="s">
        <v>127</v>
      </c>
      <c r="D156" s="110" t="s">
        <v>655</v>
      </c>
      <c r="E156" s="111" t="s">
        <v>672</v>
      </c>
      <c r="F156" s="167" t="s">
        <v>673</v>
      </c>
      <c r="G156" s="165"/>
      <c r="H156" s="165"/>
      <c r="I156" s="165"/>
      <c r="J156" s="112" t="s">
        <v>657</v>
      </c>
      <c r="K156" s="113">
        <v>12</v>
      </c>
      <c r="L156" s="164">
        <v>0</v>
      </c>
      <c r="M156" s="165"/>
      <c r="N156" s="166">
        <f t="shared" si="25"/>
        <v>0</v>
      </c>
      <c r="O156" s="159"/>
      <c r="P156" s="159"/>
      <c r="Q156" s="159"/>
      <c r="R156" s="71"/>
      <c r="T156" s="102" t="s">
        <v>1</v>
      </c>
      <c r="U156" s="24" t="s">
        <v>24</v>
      </c>
      <c r="V156" s="20"/>
      <c r="W156" s="103">
        <f t="shared" si="26"/>
        <v>0</v>
      </c>
      <c r="X156" s="103">
        <v>0</v>
      </c>
      <c r="Y156" s="103">
        <f t="shared" si="27"/>
        <v>0</v>
      </c>
      <c r="Z156" s="103">
        <v>0</v>
      </c>
      <c r="AA156" s="104">
        <f t="shared" si="28"/>
        <v>0</v>
      </c>
      <c r="AR156" s="7" t="s">
        <v>101</v>
      </c>
      <c r="AT156" s="7" t="s">
        <v>655</v>
      </c>
      <c r="AU156" s="7" t="s">
        <v>51</v>
      </c>
      <c r="AY156" s="7" t="s">
        <v>86</v>
      </c>
      <c r="BE156" s="50">
        <f t="shared" si="29"/>
        <v>0</v>
      </c>
      <c r="BF156" s="50">
        <f t="shared" si="30"/>
        <v>0</v>
      </c>
      <c r="BG156" s="50">
        <f t="shared" si="31"/>
        <v>0</v>
      </c>
      <c r="BH156" s="50">
        <f t="shared" si="32"/>
        <v>0</v>
      </c>
      <c r="BI156" s="50">
        <f t="shared" si="33"/>
        <v>0</v>
      </c>
      <c r="BJ156" s="7" t="s">
        <v>42</v>
      </c>
      <c r="BK156" s="50">
        <f t="shared" si="34"/>
        <v>0</v>
      </c>
      <c r="BL156" s="7" t="s">
        <v>91</v>
      </c>
      <c r="BM156" s="7" t="s">
        <v>160</v>
      </c>
    </row>
    <row r="157" spans="2:65" s="1" customFormat="1" ht="22.5" customHeight="1">
      <c r="B157" s="69"/>
      <c r="C157" s="110" t="s">
        <v>219</v>
      </c>
      <c r="D157" s="110" t="s">
        <v>655</v>
      </c>
      <c r="E157" s="111" t="s">
        <v>674</v>
      </c>
      <c r="F157" s="167" t="s">
        <v>675</v>
      </c>
      <c r="G157" s="165"/>
      <c r="H157" s="165"/>
      <c r="I157" s="165"/>
      <c r="J157" s="112" t="s">
        <v>657</v>
      </c>
      <c r="K157" s="113">
        <v>12</v>
      </c>
      <c r="L157" s="164">
        <v>0</v>
      </c>
      <c r="M157" s="165"/>
      <c r="N157" s="166">
        <f t="shared" si="25"/>
        <v>0</v>
      </c>
      <c r="O157" s="159"/>
      <c r="P157" s="159"/>
      <c r="Q157" s="159"/>
      <c r="R157" s="71"/>
      <c r="T157" s="102" t="s">
        <v>1</v>
      </c>
      <c r="U157" s="24" t="s">
        <v>24</v>
      </c>
      <c r="V157" s="20"/>
      <c r="W157" s="103">
        <f t="shared" si="26"/>
        <v>0</v>
      </c>
      <c r="X157" s="103">
        <v>0</v>
      </c>
      <c r="Y157" s="103">
        <f t="shared" si="27"/>
        <v>0</v>
      </c>
      <c r="Z157" s="103">
        <v>0</v>
      </c>
      <c r="AA157" s="104">
        <f t="shared" si="28"/>
        <v>0</v>
      </c>
      <c r="AR157" s="7" t="s">
        <v>101</v>
      </c>
      <c r="AT157" s="7" t="s">
        <v>655</v>
      </c>
      <c r="AU157" s="7" t="s">
        <v>51</v>
      </c>
      <c r="AY157" s="7" t="s">
        <v>86</v>
      </c>
      <c r="BE157" s="50">
        <f t="shared" si="29"/>
        <v>0</v>
      </c>
      <c r="BF157" s="50">
        <f t="shared" si="30"/>
        <v>0</v>
      </c>
      <c r="BG157" s="50">
        <f t="shared" si="31"/>
        <v>0</v>
      </c>
      <c r="BH157" s="50">
        <f t="shared" si="32"/>
        <v>0</v>
      </c>
      <c r="BI157" s="50">
        <f t="shared" si="33"/>
        <v>0</v>
      </c>
      <c r="BJ157" s="7" t="s">
        <v>42</v>
      </c>
      <c r="BK157" s="50">
        <f t="shared" si="34"/>
        <v>0</v>
      </c>
      <c r="BL157" s="7" t="s">
        <v>91</v>
      </c>
      <c r="BM157" s="7" t="s">
        <v>164</v>
      </c>
    </row>
    <row r="158" spans="2:65" s="1" customFormat="1" ht="22.5" customHeight="1">
      <c r="B158" s="69"/>
      <c r="C158" s="110" t="s">
        <v>131</v>
      </c>
      <c r="D158" s="110" t="s">
        <v>655</v>
      </c>
      <c r="E158" s="111" t="s">
        <v>676</v>
      </c>
      <c r="F158" s="167" t="s">
        <v>677</v>
      </c>
      <c r="G158" s="165"/>
      <c r="H158" s="165"/>
      <c r="I158" s="165"/>
      <c r="J158" s="112" t="s">
        <v>657</v>
      </c>
      <c r="K158" s="113">
        <v>12</v>
      </c>
      <c r="L158" s="164">
        <v>0</v>
      </c>
      <c r="M158" s="165"/>
      <c r="N158" s="166">
        <f t="shared" si="25"/>
        <v>0</v>
      </c>
      <c r="O158" s="159"/>
      <c r="P158" s="159"/>
      <c r="Q158" s="159"/>
      <c r="R158" s="71"/>
      <c r="T158" s="102" t="s">
        <v>1</v>
      </c>
      <c r="U158" s="24" t="s">
        <v>24</v>
      </c>
      <c r="V158" s="20"/>
      <c r="W158" s="103">
        <f t="shared" si="26"/>
        <v>0</v>
      </c>
      <c r="X158" s="103">
        <v>0</v>
      </c>
      <c r="Y158" s="103">
        <f t="shared" si="27"/>
        <v>0</v>
      </c>
      <c r="Z158" s="103">
        <v>0</v>
      </c>
      <c r="AA158" s="104">
        <f t="shared" si="28"/>
        <v>0</v>
      </c>
      <c r="AR158" s="7" t="s">
        <v>101</v>
      </c>
      <c r="AT158" s="7" t="s">
        <v>655</v>
      </c>
      <c r="AU158" s="7" t="s">
        <v>51</v>
      </c>
      <c r="AY158" s="7" t="s">
        <v>86</v>
      </c>
      <c r="BE158" s="50">
        <f t="shared" si="29"/>
        <v>0</v>
      </c>
      <c r="BF158" s="50">
        <f t="shared" si="30"/>
        <v>0</v>
      </c>
      <c r="BG158" s="50">
        <f t="shared" si="31"/>
        <v>0</v>
      </c>
      <c r="BH158" s="50">
        <f t="shared" si="32"/>
        <v>0</v>
      </c>
      <c r="BI158" s="50">
        <f t="shared" si="33"/>
        <v>0</v>
      </c>
      <c r="BJ158" s="7" t="s">
        <v>42</v>
      </c>
      <c r="BK158" s="50">
        <f t="shared" si="34"/>
        <v>0</v>
      </c>
      <c r="BL158" s="7" t="s">
        <v>91</v>
      </c>
      <c r="BM158" s="7" t="s">
        <v>218</v>
      </c>
    </row>
    <row r="159" spans="2:65" s="1" customFormat="1" ht="22.5" customHeight="1">
      <c r="B159" s="69"/>
      <c r="C159" s="110" t="s">
        <v>226</v>
      </c>
      <c r="D159" s="110" t="s">
        <v>655</v>
      </c>
      <c r="E159" s="111" t="s">
        <v>678</v>
      </c>
      <c r="F159" s="167" t="s">
        <v>679</v>
      </c>
      <c r="G159" s="165"/>
      <c r="H159" s="165"/>
      <c r="I159" s="165"/>
      <c r="J159" s="112" t="s">
        <v>657</v>
      </c>
      <c r="K159" s="113">
        <v>12</v>
      </c>
      <c r="L159" s="164">
        <v>0</v>
      </c>
      <c r="M159" s="165"/>
      <c r="N159" s="166">
        <f t="shared" si="25"/>
        <v>0</v>
      </c>
      <c r="O159" s="159"/>
      <c r="P159" s="159"/>
      <c r="Q159" s="159"/>
      <c r="R159" s="71"/>
      <c r="T159" s="102" t="s">
        <v>1</v>
      </c>
      <c r="U159" s="24" t="s">
        <v>24</v>
      </c>
      <c r="V159" s="20"/>
      <c r="W159" s="103">
        <f t="shared" si="26"/>
        <v>0</v>
      </c>
      <c r="X159" s="103">
        <v>0</v>
      </c>
      <c r="Y159" s="103">
        <f t="shared" si="27"/>
        <v>0</v>
      </c>
      <c r="Z159" s="103">
        <v>0</v>
      </c>
      <c r="AA159" s="104">
        <f t="shared" si="28"/>
        <v>0</v>
      </c>
      <c r="AR159" s="7" t="s">
        <v>101</v>
      </c>
      <c r="AT159" s="7" t="s">
        <v>655</v>
      </c>
      <c r="AU159" s="7" t="s">
        <v>51</v>
      </c>
      <c r="AY159" s="7" t="s">
        <v>86</v>
      </c>
      <c r="BE159" s="50">
        <f t="shared" si="29"/>
        <v>0</v>
      </c>
      <c r="BF159" s="50">
        <f t="shared" si="30"/>
        <v>0</v>
      </c>
      <c r="BG159" s="50">
        <f t="shared" si="31"/>
        <v>0</v>
      </c>
      <c r="BH159" s="50">
        <f t="shared" si="32"/>
        <v>0</v>
      </c>
      <c r="BI159" s="50">
        <f t="shared" si="33"/>
        <v>0</v>
      </c>
      <c r="BJ159" s="7" t="s">
        <v>42</v>
      </c>
      <c r="BK159" s="50">
        <f t="shared" si="34"/>
        <v>0</v>
      </c>
      <c r="BL159" s="7" t="s">
        <v>91</v>
      </c>
      <c r="BM159" s="7" t="s">
        <v>222</v>
      </c>
    </row>
    <row r="160" spans="2:65" s="1" customFormat="1" ht="22.5" customHeight="1">
      <c r="B160" s="69"/>
      <c r="C160" s="110" t="s">
        <v>135</v>
      </c>
      <c r="D160" s="110" t="s">
        <v>655</v>
      </c>
      <c r="E160" s="111" t="s">
        <v>680</v>
      </c>
      <c r="F160" s="162" t="s">
        <v>739</v>
      </c>
      <c r="G160" s="163"/>
      <c r="H160" s="163"/>
      <c r="I160" s="163"/>
      <c r="J160" s="112" t="s">
        <v>657</v>
      </c>
      <c r="K160" s="113">
        <v>2</v>
      </c>
      <c r="L160" s="164">
        <v>0</v>
      </c>
      <c r="M160" s="165"/>
      <c r="N160" s="166">
        <f t="shared" si="25"/>
        <v>0</v>
      </c>
      <c r="O160" s="159"/>
      <c r="P160" s="159"/>
      <c r="Q160" s="159"/>
      <c r="R160" s="71"/>
      <c r="T160" s="102" t="s">
        <v>1</v>
      </c>
      <c r="U160" s="24" t="s">
        <v>24</v>
      </c>
      <c r="V160" s="20"/>
      <c r="W160" s="103">
        <f t="shared" si="26"/>
        <v>0</v>
      </c>
      <c r="X160" s="103">
        <v>0</v>
      </c>
      <c r="Y160" s="103">
        <f t="shared" si="27"/>
        <v>0</v>
      </c>
      <c r="Z160" s="103">
        <v>0</v>
      </c>
      <c r="AA160" s="104">
        <f t="shared" si="28"/>
        <v>0</v>
      </c>
      <c r="AR160" s="7" t="s">
        <v>101</v>
      </c>
      <c r="AT160" s="7" t="s">
        <v>655</v>
      </c>
      <c r="AU160" s="7" t="s">
        <v>51</v>
      </c>
      <c r="AY160" s="7" t="s">
        <v>86</v>
      </c>
      <c r="BE160" s="50">
        <f t="shared" si="29"/>
        <v>0</v>
      </c>
      <c r="BF160" s="50">
        <f t="shared" si="30"/>
        <v>0</v>
      </c>
      <c r="BG160" s="50">
        <f t="shared" si="31"/>
        <v>0</v>
      </c>
      <c r="BH160" s="50">
        <f t="shared" si="32"/>
        <v>0</v>
      </c>
      <c r="BI160" s="50">
        <f t="shared" si="33"/>
        <v>0</v>
      </c>
      <c r="BJ160" s="7" t="s">
        <v>42</v>
      </c>
      <c r="BK160" s="50">
        <f t="shared" si="34"/>
        <v>0</v>
      </c>
      <c r="BL160" s="7" t="s">
        <v>91</v>
      </c>
      <c r="BM160" s="7" t="s">
        <v>225</v>
      </c>
    </row>
    <row r="161" spans="2:65" s="1" customFormat="1" ht="31.5" customHeight="1">
      <c r="B161" s="69"/>
      <c r="C161" s="98" t="s">
        <v>290</v>
      </c>
      <c r="D161" s="98" t="s">
        <v>87</v>
      </c>
      <c r="E161" s="99" t="s">
        <v>681</v>
      </c>
      <c r="F161" s="158" t="s">
        <v>682</v>
      </c>
      <c r="G161" s="159"/>
      <c r="H161" s="159"/>
      <c r="I161" s="159"/>
      <c r="J161" s="100" t="s">
        <v>159</v>
      </c>
      <c r="K161" s="101">
        <v>400</v>
      </c>
      <c r="L161" s="160">
        <v>0</v>
      </c>
      <c r="M161" s="159"/>
      <c r="N161" s="161">
        <f t="shared" si="25"/>
        <v>0</v>
      </c>
      <c r="O161" s="159"/>
      <c r="P161" s="159"/>
      <c r="Q161" s="159"/>
      <c r="R161" s="71"/>
      <c r="T161" s="102" t="s">
        <v>1</v>
      </c>
      <c r="U161" s="24" t="s">
        <v>24</v>
      </c>
      <c r="V161" s="20"/>
      <c r="W161" s="103">
        <f t="shared" si="26"/>
        <v>0</v>
      </c>
      <c r="X161" s="103">
        <v>0</v>
      </c>
      <c r="Y161" s="103">
        <f t="shared" si="27"/>
        <v>0</v>
      </c>
      <c r="Z161" s="103">
        <v>0</v>
      </c>
      <c r="AA161" s="104">
        <f t="shared" si="28"/>
        <v>0</v>
      </c>
      <c r="AR161" s="7" t="s">
        <v>91</v>
      </c>
      <c r="AT161" s="7" t="s">
        <v>87</v>
      </c>
      <c r="AU161" s="7" t="s">
        <v>51</v>
      </c>
      <c r="AY161" s="7" t="s">
        <v>86</v>
      </c>
      <c r="BE161" s="50">
        <f t="shared" si="29"/>
        <v>0</v>
      </c>
      <c r="BF161" s="50">
        <f t="shared" si="30"/>
        <v>0</v>
      </c>
      <c r="BG161" s="50">
        <f t="shared" si="31"/>
        <v>0</v>
      </c>
      <c r="BH161" s="50">
        <f t="shared" si="32"/>
        <v>0</v>
      </c>
      <c r="BI161" s="50">
        <f t="shared" si="33"/>
        <v>0</v>
      </c>
      <c r="BJ161" s="7" t="s">
        <v>42</v>
      </c>
      <c r="BK161" s="50">
        <f t="shared" si="34"/>
        <v>0</v>
      </c>
      <c r="BL161" s="7" t="s">
        <v>91</v>
      </c>
      <c r="BM161" s="7" t="s">
        <v>229</v>
      </c>
    </row>
    <row r="162" spans="2:65" s="1" customFormat="1" ht="31.5" customHeight="1">
      <c r="B162" s="69"/>
      <c r="C162" s="98" t="s">
        <v>139</v>
      </c>
      <c r="D162" s="98" t="s">
        <v>87</v>
      </c>
      <c r="E162" s="99" t="s">
        <v>683</v>
      </c>
      <c r="F162" s="158" t="s">
        <v>684</v>
      </c>
      <c r="G162" s="159"/>
      <c r="H162" s="159"/>
      <c r="I162" s="159"/>
      <c r="J162" s="100" t="s">
        <v>159</v>
      </c>
      <c r="K162" s="101">
        <v>500</v>
      </c>
      <c r="L162" s="160">
        <v>0</v>
      </c>
      <c r="M162" s="159"/>
      <c r="N162" s="161">
        <f t="shared" si="25"/>
        <v>0</v>
      </c>
      <c r="O162" s="159"/>
      <c r="P162" s="159"/>
      <c r="Q162" s="159"/>
      <c r="R162" s="71"/>
      <c r="T162" s="102" t="s">
        <v>1</v>
      </c>
      <c r="U162" s="24" t="s">
        <v>24</v>
      </c>
      <c r="V162" s="20"/>
      <c r="W162" s="103">
        <f t="shared" si="26"/>
        <v>0</v>
      </c>
      <c r="X162" s="103">
        <v>0</v>
      </c>
      <c r="Y162" s="103">
        <f t="shared" si="27"/>
        <v>0</v>
      </c>
      <c r="Z162" s="103">
        <v>0</v>
      </c>
      <c r="AA162" s="104">
        <f t="shared" si="28"/>
        <v>0</v>
      </c>
      <c r="AR162" s="7" t="s">
        <v>91</v>
      </c>
      <c r="AT162" s="7" t="s">
        <v>87</v>
      </c>
      <c r="AU162" s="7" t="s">
        <v>51</v>
      </c>
      <c r="AY162" s="7" t="s">
        <v>86</v>
      </c>
      <c r="BE162" s="50">
        <f t="shared" si="29"/>
        <v>0</v>
      </c>
      <c r="BF162" s="50">
        <f t="shared" si="30"/>
        <v>0</v>
      </c>
      <c r="BG162" s="50">
        <f t="shared" si="31"/>
        <v>0</v>
      </c>
      <c r="BH162" s="50">
        <f t="shared" si="32"/>
        <v>0</v>
      </c>
      <c r="BI162" s="50">
        <f t="shared" si="33"/>
        <v>0</v>
      </c>
      <c r="BJ162" s="7" t="s">
        <v>42</v>
      </c>
      <c r="BK162" s="50">
        <f t="shared" si="34"/>
        <v>0</v>
      </c>
      <c r="BL162" s="7" t="s">
        <v>91</v>
      </c>
      <c r="BM162" s="7" t="s">
        <v>232</v>
      </c>
    </row>
    <row r="163" spans="2:63" s="5" customFormat="1" ht="29.85" customHeight="1">
      <c r="B163" s="87"/>
      <c r="C163" s="88"/>
      <c r="D163" s="97" t="s">
        <v>728</v>
      </c>
      <c r="E163" s="97"/>
      <c r="F163" s="97"/>
      <c r="G163" s="97"/>
      <c r="H163" s="97"/>
      <c r="I163" s="97"/>
      <c r="J163" s="97"/>
      <c r="K163" s="97"/>
      <c r="L163" s="97"/>
      <c r="M163" s="97"/>
      <c r="N163" s="180">
        <f>BK163</f>
        <v>0</v>
      </c>
      <c r="O163" s="181"/>
      <c r="P163" s="181"/>
      <c r="Q163" s="181"/>
      <c r="R163" s="90"/>
      <c r="T163" s="91"/>
      <c r="U163" s="88"/>
      <c r="V163" s="88"/>
      <c r="W163" s="92">
        <f>SUM(W164:W167)</f>
        <v>0</v>
      </c>
      <c r="X163" s="88"/>
      <c r="Y163" s="92">
        <f>SUM(Y164:Y167)</f>
        <v>0</v>
      </c>
      <c r="Z163" s="88"/>
      <c r="AA163" s="93">
        <f>SUM(AA164:AA167)</f>
        <v>0</v>
      </c>
      <c r="AR163" s="94" t="s">
        <v>42</v>
      </c>
      <c r="AT163" s="95" t="s">
        <v>40</v>
      </c>
      <c r="AU163" s="95" t="s">
        <v>42</v>
      </c>
      <c r="AY163" s="94" t="s">
        <v>86</v>
      </c>
      <c r="BK163" s="96">
        <f>SUM(BK164:BK167)</f>
        <v>0</v>
      </c>
    </row>
    <row r="164" spans="2:65" s="1" customFormat="1" ht="22.5" customHeight="1">
      <c r="B164" s="69"/>
      <c r="C164" s="110" t="s">
        <v>297</v>
      </c>
      <c r="D164" s="110" t="s">
        <v>655</v>
      </c>
      <c r="E164" s="111" t="s">
        <v>685</v>
      </c>
      <c r="F164" s="162" t="s">
        <v>751</v>
      </c>
      <c r="G164" s="163"/>
      <c r="H164" s="163"/>
      <c r="I164" s="163"/>
      <c r="J164" s="112" t="s">
        <v>657</v>
      </c>
      <c r="K164" s="113">
        <v>14</v>
      </c>
      <c r="L164" s="164">
        <v>0</v>
      </c>
      <c r="M164" s="165"/>
      <c r="N164" s="166">
        <f>ROUND(L164*K164,2)</f>
        <v>0</v>
      </c>
      <c r="O164" s="159"/>
      <c r="P164" s="159"/>
      <c r="Q164" s="159"/>
      <c r="R164" s="71"/>
      <c r="T164" s="102" t="s">
        <v>1</v>
      </c>
      <c r="U164" s="24" t="s">
        <v>24</v>
      </c>
      <c r="V164" s="20"/>
      <c r="W164" s="103">
        <f>V164*K164</f>
        <v>0</v>
      </c>
      <c r="X164" s="103">
        <v>0</v>
      </c>
      <c r="Y164" s="103">
        <f>X164*K164</f>
        <v>0</v>
      </c>
      <c r="Z164" s="103">
        <v>0</v>
      </c>
      <c r="AA164" s="104">
        <f>Z164*K164</f>
        <v>0</v>
      </c>
      <c r="AR164" s="7" t="s">
        <v>101</v>
      </c>
      <c r="AT164" s="7" t="s">
        <v>655</v>
      </c>
      <c r="AU164" s="7" t="s">
        <v>51</v>
      </c>
      <c r="AY164" s="7" t="s">
        <v>86</v>
      </c>
      <c r="BE164" s="50">
        <f>IF(U164="základní",N164,0)</f>
        <v>0</v>
      </c>
      <c r="BF164" s="50">
        <f>IF(U164="snížená",N164,0)</f>
        <v>0</v>
      </c>
      <c r="BG164" s="50">
        <f>IF(U164="zákl. přenesená",N164,0)</f>
        <v>0</v>
      </c>
      <c r="BH164" s="50">
        <f>IF(U164="sníž. přenesená",N164,0)</f>
        <v>0</v>
      </c>
      <c r="BI164" s="50">
        <f>IF(U164="nulová",N164,0)</f>
        <v>0</v>
      </c>
      <c r="BJ164" s="7" t="s">
        <v>42</v>
      </c>
      <c r="BK164" s="50">
        <f>ROUND(L164*K164,2)</f>
        <v>0</v>
      </c>
      <c r="BL164" s="7" t="s">
        <v>91</v>
      </c>
      <c r="BM164" s="7" t="s">
        <v>293</v>
      </c>
    </row>
    <row r="165" spans="2:65" s="1" customFormat="1" ht="22.5" customHeight="1">
      <c r="B165" s="69"/>
      <c r="C165" s="110" t="s">
        <v>142</v>
      </c>
      <c r="D165" s="110" t="s">
        <v>655</v>
      </c>
      <c r="E165" s="111" t="s">
        <v>686</v>
      </c>
      <c r="F165" s="162" t="s">
        <v>738</v>
      </c>
      <c r="G165" s="163"/>
      <c r="H165" s="163"/>
      <c r="I165" s="163"/>
      <c r="J165" s="112" t="s">
        <v>657</v>
      </c>
      <c r="K165" s="113">
        <v>14</v>
      </c>
      <c r="L165" s="164">
        <v>0</v>
      </c>
      <c r="M165" s="165"/>
      <c r="N165" s="166">
        <f>ROUND(L165*K165,2)</f>
        <v>0</v>
      </c>
      <c r="O165" s="159"/>
      <c r="P165" s="159"/>
      <c r="Q165" s="159"/>
      <c r="R165" s="71"/>
      <c r="T165" s="102" t="s">
        <v>1</v>
      </c>
      <c r="U165" s="24" t="s">
        <v>24</v>
      </c>
      <c r="V165" s="20"/>
      <c r="W165" s="103">
        <f>V165*K165</f>
        <v>0</v>
      </c>
      <c r="X165" s="103">
        <v>0</v>
      </c>
      <c r="Y165" s="103">
        <f>X165*K165</f>
        <v>0</v>
      </c>
      <c r="Z165" s="103">
        <v>0</v>
      </c>
      <c r="AA165" s="104">
        <f>Z165*K165</f>
        <v>0</v>
      </c>
      <c r="AR165" s="7" t="s">
        <v>101</v>
      </c>
      <c r="AT165" s="7" t="s">
        <v>655</v>
      </c>
      <c r="AU165" s="7" t="s">
        <v>51</v>
      </c>
      <c r="AY165" s="7" t="s">
        <v>86</v>
      </c>
      <c r="BE165" s="50">
        <f>IF(U165="základní",N165,0)</f>
        <v>0</v>
      </c>
      <c r="BF165" s="50">
        <f>IF(U165="snížená",N165,0)</f>
        <v>0</v>
      </c>
      <c r="BG165" s="50">
        <f>IF(U165="zákl. přenesená",N165,0)</f>
        <v>0</v>
      </c>
      <c r="BH165" s="50">
        <f>IF(U165="sníž. přenesená",N165,0)</f>
        <v>0</v>
      </c>
      <c r="BI165" s="50">
        <f>IF(U165="nulová",N165,0)</f>
        <v>0</v>
      </c>
      <c r="BJ165" s="7" t="s">
        <v>42</v>
      </c>
      <c r="BK165" s="50">
        <f>ROUND(L165*K165,2)</f>
        <v>0</v>
      </c>
      <c r="BL165" s="7" t="s">
        <v>91</v>
      </c>
      <c r="BM165" s="7" t="s">
        <v>296</v>
      </c>
    </row>
    <row r="166" spans="2:65" s="1" customFormat="1" ht="22.5" customHeight="1">
      <c r="B166" s="69"/>
      <c r="C166" s="110" t="s">
        <v>304</v>
      </c>
      <c r="D166" s="110" t="s">
        <v>655</v>
      </c>
      <c r="E166" s="111" t="s">
        <v>687</v>
      </c>
      <c r="F166" s="167" t="s">
        <v>688</v>
      </c>
      <c r="G166" s="165"/>
      <c r="H166" s="165"/>
      <c r="I166" s="165"/>
      <c r="J166" s="112" t="s">
        <v>657</v>
      </c>
      <c r="K166" s="113">
        <v>2</v>
      </c>
      <c r="L166" s="164">
        <v>0</v>
      </c>
      <c r="M166" s="165"/>
      <c r="N166" s="166">
        <f>ROUND(L166*K166,2)</f>
        <v>0</v>
      </c>
      <c r="O166" s="159"/>
      <c r="P166" s="159"/>
      <c r="Q166" s="159"/>
      <c r="R166" s="71"/>
      <c r="T166" s="102" t="s">
        <v>1</v>
      </c>
      <c r="U166" s="24" t="s">
        <v>24</v>
      </c>
      <c r="V166" s="20"/>
      <c r="W166" s="103">
        <f>V166*K166</f>
        <v>0</v>
      </c>
      <c r="X166" s="103">
        <v>0</v>
      </c>
      <c r="Y166" s="103">
        <f>X166*K166</f>
        <v>0</v>
      </c>
      <c r="Z166" s="103">
        <v>0</v>
      </c>
      <c r="AA166" s="104">
        <f>Z166*K166</f>
        <v>0</v>
      </c>
      <c r="AR166" s="7" t="s">
        <v>101</v>
      </c>
      <c r="AT166" s="7" t="s">
        <v>655</v>
      </c>
      <c r="AU166" s="7" t="s">
        <v>51</v>
      </c>
      <c r="AY166" s="7" t="s">
        <v>86</v>
      </c>
      <c r="BE166" s="50">
        <f>IF(U166="základní",N166,0)</f>
        <v>0</v>
      </c>
      <c r="BF166" s="50">
        <f>IF(U166="snížená",N166,0)</f>
        <v>0</v>
      </c>
      <c r="BG166" s="50">
        <f>IF(U166="zákl. přenesená",N166,0)</f>
        <v>0</v>
      </c>
      <c r="BH166" s="50">
        <f>IF(U166="sníž. přenesená",N166,0)</f>
        <v>0</v>
      </c>
      <c r="BI166" s="50">
        <f>IF(U166="nulová",N166,0)</f>
        <v>0</v>
      </c>
      <c r="BJ166" s="7" t="s">
        <v>42</v>
      </c>
      <c r="BK166" s="50">
        <f>ROUND(L166*K166,2)</f>
        <v>0</v>
      </c>
      <c r="BL166" s="7" t="s">
        <v>91</v>
      </c>
      <c r="BM166" s="7" t="s">
        <v>300</v>
      </c>
    </row>
    <row r="167" spans="2:65" s="1" customFormat="1" ht="22.5" customHeight="1">
      <c r="B167" s="69"/>
      <c r="C167" s="110" t="s">
        <v>145</v>
      </c>
      <c r="D167" s="110" t="s">
        <v>655</v>
      </c>
      <c r="E167" s="111" t="s">
        <v>689</v>
      </c>
      <c r="F167" s="167" t="s">
        <v>690</v>
      </c>
      <c r="G167" s="165"/>
      <c r="H167" s="165"/>
      <c r="I167" s="165"/>
      <c r="J167" s="112" t="s">
        <v>657</v>
      </c>
      <c r="K167" s="113">
        <v>1</v>
      </c>
      <c r="L167" s="164">
        <v>0</v>
      </c>
      <c r="M167" s="165"/>
      <c r="N167" s="166">
        <f>ROUND(L167*K167,2)</f>
        <v>0</v>
      </c>
      <c r="O167" s="159"/>
      <c r="P167" s="159"/>
      <c r="Q167" s="159"/>
      <c r="R167" s="71"/>
      <c r="T167" s="102" t="s">
        <v>1</v>
      </c>
      <c r="U167" s="24" t="s">
        <v>24</v>
      </c>
      <c r="V167" s="20"/>
      <c r="W167" s="103">
        <f>V167*K167</f>
        <v>0</v>
      </c>
      <c r="X167" s="103">
        <v>0</v>
      </c>
      <c r="Y167" s="103">
        <f>X167*K167</f>
        <v>0</v>
      </c>
      <c r="Z167" s="103">
        <v>0</v>
      </c>
      <c r="AA167" s="104">
        <f>Z167*K167</f>
        <v>0</v>
      </c>
      <c r="AR167" s="7" t="s">
        <v>101</v>
      </c>
      <c r="AT167" s="7" t="s">
        <v>655</v>
      </c>
      <c r="AU167" s="7" t="s">
        <v>51</v>
      </c>
      <c r="AY167" s="7" t="s">
        <v>86</v>
      </c>
      <c r="BE167" s="50">
        <f>IF(U167="základní",N167,0)</f>
        <v>0</v>
      </c>
      <c r="BF167" s="50">
        <f>IF(U167="snížená",N167,0)</f>
        <v>0</v>
      </c>
      <c r="BG167" s="50">
        <f>IF(U167="zákl. přenesená",N167,0)</f>
        <v>0</v>
      </c>
      <c r="BH167" s="50">
        <f>IF(U167="sníž. přenesená",N167,0)</f>
        <v>0</v>
      </c>
      <c r="BI167" s="50">
        <f>IF(U167="nulová",N167,0)</f>
        <v>0</v>
      </c>
      <c r="BJ167" s="7" t="s">
        <v>42</v>
      </c>
      <c r="BK167" s="50">
        <f>ROUND(L167*K167,2)</f>
        <v>0</v>
      </c>
      <c r="BL167" s="7" t="s">
        <v>91</v>
      </c>
      <c r="BM167" s="7" t="s">
        <v>303</v>
      </c>
    </row>
    <row r="168" spans="2:63" s="5" customFormat="1" ht="37.35" customHeight="1">
      <c r="B168" s="87"/>
      <c r="C168" s="88"/>
      <c r="D168" s="89" t="s">
        <v>729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182">
        <f>BK168</f>
        <v>0</v>
      </c>
      <c r="O168" s="183"/>
      <c r="P168" s="183"/>
      <c r="Q168" s="183"/>
      <c r="R168" s="90"/>
      <c r="T168" s="91"/>
      <c r="U168" s="88"/>
      <c r="V168" s="88"/>
      <c r="W168" s="92">
        <f>W169</f>
        <v>0</v>
      </c>
      <c r="X168" s="88"/>
      <c r="Y168" s="92">
        <f>Y169</f>
        <v>0</v>
      </c>
      <c r="Z168" s="88"/>
      <c r="AA168" s="93">
        <f>AA169</f>
        <v>0</v>
      </c>
      <c r="AR168" s="94" t="s">
        <v>42</v>
      </c>
      <c r="AT168" s="95" t="s">
        <v>40</v>
      </c>
      <c r="AU168" s="95" t="s">
        <v>41</v>
      </c>
      <c r="AY168" s="94" t="s">
        <v>86</v>
      </c>
      <c r="BK168" s="96">
        <f>BK169</f>
        <v>0</v>
      </c>
    </row>
    <row r="169" spans="2:63" s="5" customFormat="1" ht="19.9" customHeight="1">
      <c r="B169" s="87"/>
      <c r="C169" s="88"/>
      <c r="D169" s="97" t="s">
        <v>730</v>
      </c>
      <c r="E169" s="97"/>
      <c r="F169" s="97"/>
      <c r="G169" s="97"/>
      <c r="H169" s="97"/>
      <c r="I169" s="97"/>
      <c r="J169" s="97"/>
      <c r="K169" s="97"/>
      <c r="L169" s="97"/>
      <c r="M169" s="97"/>
      <c r="N169" s="184">
        <f>BK169</f>
        <v>0</v>
      </c>
      <c r="O169" s="185"/>
      <c r="P169" s="185"/>
      <c r="Q169" s="185"/>
      <c r="R169" s="90"/>
      <c r="T169" s="91"/>
      <c r="U169" s="88"/>
      <c r="V169" s="88"/>
      <c r="W169" s="92">
        <f>SUM(W170:W176)</f>
        <v>0</v>
      </c>
      <c r="X169" s="88"/>
      <c r="Y169" s="92">
        <f>SUM(Y170:Y176)</f>
        <v>0</v>
      </c>
      <c r="Z169" s="88"/>
      <c r="AA169" s="93">
        <f>SUM(AA170:AA176)</f>
        <v>0</v>
      </c>
      <c r="AR169" s="94" t="s">
        <v>42</v>
      </c>
      <c r="AT169" s="95" t="s">
        <v>40</v>
      </c>
      <c r="AU169" s="95" t="s">
        <v>42</v>
      </c>
      <c r="AY169" s="94" t="s">
        <v>86</v>
      </c>
      <c r="BK169" s="96">
        <f>SUM(BK170:BK176)</f>
        <v>0</v>
      </c>
    </row>
    <row r="170" spans="2:65" s="1" customFormat="1" ht="31.5" customHeight="1">
      <c r="B170" s="69"/>
      <c r="C170" s="110" t="s">
        <v>311</v>
      </c>
      <c r="D170" s="110" t="s">
        <v>655</v>
      </c>
      <c r="E170" s="111" t="s">
        <v>691</v>
      </c>
      <c r="F170" s="162" t="s">
        <v>749</v>
      </c>
      <c r="G170" s="163"/>
      <c r="H170" s="163"/>
      <c r="I170" s="163"/>
      <c r="J170" s="112" t="s">
        <v>657</v>
      </c>
      <c r="K170" s="113">
        <v>40</v>
      </c>
      <c r="L170" s="164">
        <v>0</v>
      </c>
      <c r="M170" s="165"/>
      <c r="N170" s="166">
        <f aca="true" t="shared" si="35" ref="N170:N176">ROUND(L170*K170,2)</f>
        <v>0</v>
      </c>
      <c r="O170" s="159"/>
      <c r="P170" s="159"/>
      <c r="Q170" s="159"/>
      <c r="R170" s="71"/>
      <c r="T170" s="102" t="s">
        <v>1</v>
      </c>
      <c r="U170" s="24" t="s">
        <v>24</v>
      </c>
      <c r="V170" s="20"/>
      <c r="W170" s="103">
        <f aca="true" t="shared" si="36" ref="W170:W176">V170*K170</f>
        <v>0</v>
      </c>
      <c r="X170" s="103">
        <v>0</v>
      </c>
      <c r="Y170" s="103">
        <f aca="true" t="shared" si="37" ref="Y170:Y176">X170*K170</f>
        <v>0</v>
      </c>
      <c r="Z170" s="103">
        <v>0</v>
      </c>
      <c r="AA170" s="104">
        <f aca="true" t="shared" si="38" ref="AA170:AA176">Z170*K170</f>
        <v>0</v>
      </c>
      <c r="AR170" s="7" t="s">
        <v>101</v>
      </c>
      <c r="AT170" s="7" t="s">
        <v>655</v>
      </c>
      <c r="AU170" s="7" t="s">
        <v>51</v>
      </c>
      <c r="AY170" s="7" t="s">
        <v>86</v>
      </c>
      <c r="BE170" s="50">
        <f aca="true" t="shared" si="39" ref="BE170:BE176">IF(U170="základní",N170,0)</f>
        <v>0</v>
      </c>
      <c r="BF170" s="50">
        <f aca="true" t="shared" si="40" ref="BF170:BF176">IF(U170="snížená",N170,0)</f>
        <v>0</v>
      </c>
      <c r="BG170" s="50">
        <f aca="true" t="shared" si="41" ref="BG170:BG176">IF(U170="zákl. přenesená",N170,0)</f>
        <v>0</v>
      </c>
      <c r="BH170" s="50">
        <f aca="true" t="shared" si="42" ref="BH170:BH176">IF(U170="sníž. přenesená",N170,0)</f>
        <v>0</v>
      </c>
      <c r="BI170" s="50">
        <f aca="true" t="shared" si="43" ref="BI170:BI176">IF(U170="nulová",N170,0)</f>
        <v>0</v>
      </c>
      <c r="BJ170" s="7" t="s">
        <v>42</v>
      </c>
      <c r="BK170" s="50">
        <f aca="true" t="shared" si="44" ref="BK170:BK176">ROUND(L170*K170,2)</f>
        <v>0</v>
      </c>
      <c r="BL170" s="7" t="s">
        <v>91</v>
      </c>
      <c r="BM170" s="7" t="s">
        <v>307</v>
      </c>
    </row>
    <row r="171" spans="2:65" s="1" customFormat="1" ht="31.5" customHeight="1">
      <c r="B171" s="69"/>
      <c r="C171" s="110" t="s">
        <v>149</v>
      </c>
      <c r="D171" s="110" t="s">
        <v>655</v>
      </c>
      <c r="E171" s="111" t="s">
        <v>692</v>
      </c>
      <c r="F171" s="162" t="s">
        <v>748</v>
      </c>
      <c r="G171" s="163"/>
      <c r="H171" s="163"/>
      <c r="I171" s="163"/>
      <c r="J171" s="112" t="s">
        <v>657</v>
      </c>
      <c r="K171" s="113">
        <v>24</v>
      </c>
      <c r="L171" s="164">
        <v>0</v>
      </c>
      <c r="M171" s="165"/>
      <c r="N171" s="166">
        <f t="shared" si="35"/>
        <v>0</v>
      </c>
      <c r="O171" s="159"/>
      <c r="P171" s="159"/>
      <c r="Q171" s="159"/>
      <c r="R171" s="71"/>
      <c r="T171" s="102" t="s">
        <v>1</v>
      </c>
      <c r="U171" s="24" t="s">
        <v>24</v>
      </c>
      <c r="V171" s="20"/>
      <c r="W171" s="103">
        <f t="shared" si="36"/>
        <v>0</v>
      </c>
      <c r="X171" s="103">
        <v>0</v>
      </c>
      <c r="Y171" s="103">
        <f t="shared" si="37"/>
        <v>0</v>
      </c>
      <c r="Z171" s="103">
        <v>0</v>
      </c>
      <c r="AA171" s="104">
        <f t="shared" si="38"/>
        <v>0</v>
      </c>
      <c r="AR171" s="7" t="s">
        <v>101</v>
      </c>
      <c r="AT171" s="7" t="s">
        <v>655</v>
      </c>
      <c r="AU171" s="7" t="s">
        <v>51</v>
      </c>
      <c r="AY171" s="7" t="s">
        <v>86</v>
      </c>
      <c r="BE171" s="50">
        <f t="shared" si="39"/>
        <v>0</v>
      </c>
      <c r="BF171" s="50">
        <f t="shared" si="40"/>
        <v>0</v>
      </c>
      <c r="BG171" s="50">
        <f t="shared" si="41"/>
        <v>0</v>
      </c>
      <c r="BH171" s="50">
        <f t="shared" si="42"/>
        <v>0</v>
      </c>
      <c r="BI171" s="50">
        <f t="shared" si="43"/>
        <v>0</v>
      </c>
      <c r="BJ171" s="7" t="s">
        <v>42</v>
      </c>
      <c r="BK171" s="50">
        <f t="shared" si="44"/>
        <v>0</v>
      </c>
      <c r="BL171" s="7" t="s">
        <v>91</v>
      </c>
      <c r="BM171" s="7" t="s">
        <v>310</v>
      </c>
    </row>
    <row r="172" spans="2:65" s="1" customFormat="1" ht="44.25" customHeight="1">
      <c r="B172" s="69"/>
      <c r="C172" s="110" t="s">
        <v>318</v>
      </c>
      <c r="D172" s="110" t="s">
        <v>655</v>
      </c>
      <c r="E172" s="111" t="s">
        <v>693</v>
      </c>
      <c r="F172" s="162" t="s">
        <v>747</v>
      </c>
      <c r="G172" s="163"/>
      <c r="H172" s="163"/>
      <c r="I172" s="163"/>
      <c r="J172" s="112" t="s">
        <v>657</v>
      </c>
      <c r="K172" s="113">
        <v>12</v>
      </c>
      <c r="L172" s="164">
        <v>0</v>
      </c>
      <c r="M172" s="165"/>
      <c r="N172" s="166">
        <f t="shared" si="35"/>
        <v>0</v>
      </c>
      <c r="O172" s="159"/>
      <c r="P172" s="159"/>
      <c r="Q172" s="159"/>
      <c r="R172" s="71"/>
      <c r="T172" s="102" t="s">
        <v>1</v>
      </c>
      <c r="U172" s="24" t="s">
        <v>24</v>
      </c>
      <c r="V172" s="20"/>
      <c r="W172" s="103">
        <f t="shared" si="36"/>
        <v>0</v>
      </c>
      <c r="X172" s="103">
        <v>0</v>
      </c>
      <c r="Y172" s="103">
        <f t="shared" si="37"/>
        <v>0</v>
      </c>
      <c r="Z172" s="103">
        <v>0</v>
      </c>
      <c r="AA172" s="104">
        <f t="shared" si="38"/>
        <v>0</v>
      </c>
      <c r="AR172" s="7" t="s">
        <v>101</v>
      </c>
      <c r="AT172" s="7" t="s">
        <v>655</v>
      </c>
      <c r="AU172" s="7" t="s">
        <v>51</v>
      </c>
      <c r="AY172" s="7" t="s">
        <v>86</v>
      </c>
      <c r="BE172" s="50">
        <f t="shared" si="39"/>
        <v>0</v>
      </c>
      <c r="BF172" s="50">
        <f t="shared" si="40"/>
        <v>0</v>
      </c>
      <c r="BG172" s="50">
        <f t="shared" si="41"/>
        <v>0</v>
      </c>
      <c r="BH172" s="50">
        <f t="shared" si="42"/>
        <v>0</v>
      </c>
      <c r="BI172" s="50">
        <f t="shared" si="43"/>
        <v>0</v>
      </c>
      <c r="BJ172" s="7" t="s">
        <v>42</v>
      </c>
      <c r="BK172" s="50">
        <f t="shared" si="44"/>
        <v>0</v>
      </c>
      <c r="BL172" s="7" t="s">
        <v>91</v>
      </c>
      <c r="BM172" s="7" t="s">
        <v>314</v>
      </c>
    </row>
    <row r="173" spans="2:65" s="1" customFormat="1" ht="22.5" customHeight="1">
      <c r="B173" s="69"/>
      <c r="C173" s="110" t="s">
        <v>152</v>
      </c>
      <c r="D173" s="110" t="s">
        <v>655</v>
      </c>
      <c r="E173" s="111" t="s">
        <v>694</v>
      </c>
      <c r="F173" s="162" t="s">
        <v>750</v>
      </c>
      <c r="G173" s="163"/>
      <c r="H173" s="163"/>
      <c r="I173" s="163"/>
      <c r="J173" s="112" t="s">
        <v>657</v>
      </c>
      <c r="K173" s="113">
        <v>6</v>
      </c>
      <c r="L173" s="164">
        <v>0</v>
      </c>
      <c r="M173" s="165"/>
      <c r="N173" s="166">
        <f t="shared" si="35"/>
        <v>0</v>
      </c>
      <c r="O173" s="159"/>
      <c r="P173" s="159"/>
      <c r="Q173" s="159"/>
      <c r="R173" s="71"/>
      <c r="T173" s="102" t="s">
        <v>1</v>
      </c>
      <c r="U173" s="24" t="s">
        <v>24</v>
      </c>
      <c r="V173" s="20"/>
      <c r="W173" s="103">
        <f t="shared" si="36"/>
        <v>0</v>
      </c>
      <c r="X173" s="103">
        <v>0</v>
      </c>
      <c r="Y173" s="103">
        <f t="shared" si="37"/>
        <v>0</v>
      </c>
      <c r="Z173" s="103">
        <v>0</v>
      </c>
      <c r="AA173" s="104">
        <f t="shared" si="38"/>
        <v>0</v>
      </c>
      <c r="AR173" s="7" t="s">
        <v>101</v>
      </c>
      <c r="AT173" s="7" t="s">
        <v>655</v>
      </c>
      <c r="AU173" s="7" t="s">
        <v>51</v>
      </c>
      <c r="AY173" s="7" t="s">
        <v>86</v>
      </c>
      <c r="BE173" s="50">
        <f t="shared" si="39"/>
        <v>0</v>
      </c>
      <c r="BF173" s="50">
        <f t="shared" si="40"/>
        <v>0</v>
      </c>
      <c r="BG173" s="50">
        <f t="shared" si="41"/>
        <v>0</v>
      </c>
      <c r="BH173" s="50">
        <f t="shared" si="42"/>
        <v>0</v>
      </c>
      <c r="BI173" s="50">
        <f t="shared" si="43"/>
        <v>0</v>
      </c>
      <c r="BJ173" s="7" t="s">
        <v>42</v>
      </c>
      <c r="BK173" s="50">
        <f t="shared" si="44"/>
        <v>0</v>
      </c>
      <c r="BL173" s="7" t="s">
        <v>91</v>
      </c>
      <c r="BM173" s="7" t="s">
        <v>317</v>
      </c>
    </row>
    <row r="174" spans="2:65" s="1" customFormat="1" ht="22.5" customHeight="1">
      <c r="B174" s="69"/>
      <c r="C174" s="110" t="s">
        <v>325</v>
      </c>
      <c r="D174" s="110" t="s">
        <v>655</v>
      </c>
      <c r="E174" s="111" t="s">
        <v>695</v>
      </c>
      <c r="F174" s="162" t="s">
        <v>746</v>
      </c>
      <c r="G174" s="163"/>
      <c r="H174" s="163"/>
      <c r="I174" s="163"/>
      <c r="J174" s="112" t="s">
        <v>657</v>
      </c>
      <c r="K174" s="113">
        <v>2</v>
      </c>
      <c r="L174" s="164">
        <v>0</v>
      </c>
      <c r="M174" s="165"/>
      <c r="N174" s="166">
        <f t="shared" si="35"/>
        <v>0</v>
      </c>
      <c r="O174" s="159"/>
      <c r="P174" s="159"/>
      <c r="Q174" s="159"/>
      <c r="R174" s="71"/>
      <c r="T174" s="102" t="s">
        <v>1</v>
      </c>
      <c r="U174" s="24" t="s">
        <v>24</v>
      </c>
      <c r="V174" s="20"/>
      <c r="W174" s="103">
        <f t="shared" si="36"/>
        <v>0</v>
      </c>
      <c r="X174" s="103">
        <v>0</v>
      </c>
      <c r="Y174" s="103">
        <f t="shared" si="37"/>
        <v>0</v>
      </c>
      <c r="Z174" s="103">
        <v>0</v>
      </c>
      <c r="AA174" s="104">
        <f t="shared" si="38"/>
        <v>0</v>
      </c>
      <c r="AR174" s="7" t="s">
        <v>101</v>
      </c>
      <c r="AT174" s="7" t="s">
        <v>655</v>
      </c>
      <c r="AU174" s="7" t="s">
        <v>51</v>
      </c>
      <c r="AY174" s="7" t="s">
        <v>86</v>
      </c>
      <c r="BE174" s="50">
        <f t="shared" si="39"/>
        <v>0</v>
      </c>
      <c r="BF174" s="50">
        <f t="shared" si="40"/>
        <v>0</v>
      </c>
      <c r="BG174" s="50">
        <f t="shared" si="41"/>
        <v>0</v>
      </c>
      <c r="BH174" s="50">
        <f t="shared" si="42"/>
        <v>0</v>
      </c>
      <c r="BI174" s="50">
        <f t="shared" si="43"/>
        <v>0</v>
      </c>
      <c r="BJ174" s="7" t="s">
        <v>42</v>
      </c>
      <c r="BK174" s="50">
        <f t="shared" si="44"/>
        <v>0</v>
      </c>
      <c r="BL174" s="7" t="s">
        <v>91</v>
      </c>
      <c r="BM174" s="7" t="s">
        <v>321</v>
      </c>
    </row>
    <row r="175" spans="2:65" s="1" customFormat="1" ht="22.5" customHeight="1">
      <c r="B175" s="69"/>
      <c r="C175" s="110" t="s">
        <v>156</v>
      </c>
      <c r="D175" s="110" t="s">
        <v>655</v>
      </c>
      <c r="E175" s="111" t="s">
        <v>696</v>
      </c>
      <c r="F175" s="162" t="s">
        <v>745</v>
      </c>
      <c r="G175" s="163"/>
      <c r="H175" s="163"/>
      <c r="I175" s="163"/>
      <c r="J175" s="112" t="s">
        <v>657</v>
      </c>
      <c r="K175" s="113">
        <v>24</v>
      </c>
      <c r="L175" s="164">
        <v>0</v>
      </c>
      <c r="M175" s="165"/>
      <c r="N175" s="166">
        <f t="shared" si="35"/>
        <v>0</v>
      </c>
      <c r="O175" s="159"/>
      <c r="P175" s="159"/>
      <c r="Q175" s="159"/>
      <c r="R175" s="71"/>
      <c r="T175" s="102" t="s">
        <v>1</v>
      </c>
      <c r="U175" s="24" t="s">
        <v>24</v>
      </c>
      <c r="V175" s="20"/>
      <c r="W175" s="103">
        <f t="shared" si="36"/>
        <v>0</v>
      </c>
      <c r="X175" s="103">
        <v>0</v>
      </c>
      <c r="Y175" s="103">
        <f t="shared" si="37"/>
        <v>0</v>
      </c>
      <c r="Z175" s="103">
        <v>0</v>
      </c>
      <c r="AA175" s="104">
        <f t="shared" si="38"/>
        <v>0</v>
      </c>
      <c r="AR175" s="7" t="s">
        <v>101</v>
      </c>
      <c r="AT175" s="7" t="s">
        <v>655</v>
      </c>
      <c r="AU175" s="7" t="s">
        <v>51</v>
      </c>
      <c r="AY175" s="7" t="s">
        <v>86</v>
      </c>
      <c r="BE175" s="50">
        <f t="shared" si="39"/>
        <v>0</v>
      </c>
      <c r="BF175" s="50">
        <f t="shared" si="40"/>
        <v>0</v>
      </c>
      <c r="BG175" s="50">
        <f t="shared" si="41"/>
        <v>0</v>
      </c>
      <c r="BH175" s="50">
        <f t="shared" si="42"/>
        <v>0</v>
      </c>
      <c r="BI175" s="50">
        <f t="shared" si="43"/>
        <v>0</v>
      </c>
      <c r="BJ175" s="7" t="s">
        <v>42</v>
      </c>
      <c r="BK175" s="50">
        <f t="shared" si="44"/>
        <v>0</v>
      </c>
      <c r="BL175" s="7" t="s">
        <v>91</v>
      </c>
      <c r="BM175" s="7" t="s">
        <v>324</v>
      </c>
    </row>
    <row r="176" spans="2:65" s="1" customFormat="1" ht="31.5" customHeight="1">
      <c r="B176" s="69"/>
      <c r="C176" s="98" t="s">
        <v>332</v>
      </c>
      <c r="D176" s="98" t="s">
        <v>87</v>
      </c>
      <c r="E176" s="99" t="s">
        <v>646</v>
      </c>
      <c r="F176" s="158" t="s">
        <v>647</v>
      </c>
      <c r="G176" s="159"/>
      <c r="H176" s="159"/>
      <c r="I176" s="159"/>
      <c r="J176" s="100" t="s">
        <v>172</v>
      </c>
      <c r="K176" s="101">
        <v>72</v>
      </c>
      <c r="L176" s="160">
        <v>0</v>
      </c>
      <c r="M176" s="159"/>
      <c r="N176" s="161">
        <f t="shared" si="35"/>
        <v>0</v>
      </c>
      <c r="O176" s="159"/>
      <c r="P176" s="159"/>
      <c r="Q176" s="159"/>
      <c r="R176" s="71"/>
      <c r="T176" s="102" t="s">
        <v>1</v>
      </c>
      <c r="U176" s="24" t="s">
        <v>24</v>
      </c>
      <c r="V176" s="20"/>
      <c r="W176" s="103">
        <f t="shared" si="36"/>
        <v>0</v>
      </c>
      <c r="X176" s="103">
        <v>0</v>
      </c>
      <c r="Y176" s="103">
        <f t="shared" si="37"/>
        <v>0</v>
      </c>
      <c r="Z176" s="103">
        <v>0</v>
      </c>
      <c r="AA176" s="104">
        <f t="shared" si="38"/>
        <v>0</v>
      </c>
      <c r="AR176" s="7" t="s">
        <v>91</v>
      </c>
      <c r="AT176" s="7" t="s">
        <v>87</v>
      </c>
      <c r="AU176" s="7" t="s">
        <v>51</v>
      </c>
      <c r="AY176" s="7" t="s">
        <v>86</v>
      </c>
      <c r="BE176" s="50">
        <f t="shared" si="39"/>
        <v>0</v>
      </c>
      <c r="BF176" s="50">
        <f t="shared" si="40"/>
        <v>0</v>
      </c>
      <c r="BG176" s="50">
        <f t="shared" si="41"/>
        <v>0</v>
      </c>
      <c r="BH176" s="50">
        <f t="shared" si="42"/>
        <v>0</v>
      </c>
      <c r="BI176" s="50">
        <f t="shared" si="43"/>
        <v>0</v>
      </c>
      <c r="BJ176" s="7" t="s">
        <v>42</v>
      </c>
      <c r="BK176" s="50">
        <f t="shared" si="44"/>
        <v>0</v>
      </c>
      <c r="BL176" s="7" t="s">
        <v>91</v>
      </c>
      <c r="BM176" s="7" t="s">
        <v>328</v>
      </c>
    </row>
    <row r="177" spans="2:63" s="5" customFormat="1" ht="37.35" customHeight="1">
      <c r="B177" s="87"/>
      <c r="C177" s="88"/>
      <c r="D177" s="89" t="s">
        <v>731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182">
        <f>BK177</f>
        <v>0</v>
      </c>
      <c r="O177" s="183"/>
      <c r="P177" s="183"/>
      <c r="Q177" s="183"/>
      <c r="R177" s="90"/>
      <c r="T177" s="91"/>
      <c r="U177" s="88"/>
      <c r="V177" s="88"/>
      <c r="W177" s="92">
        <f>W178</f>
        <v>0</v>
      </c>
      <c r="X177" s="88"/>
      <c r="Y177" s="92">
        <f>Y178</f>
        <v>0</v>
      </c>
      <c r="Z177" s="88"/>
      <c r="AA177" s="93">
        <f>AA178</f>
        <v>0</v>
      </c>
      <c r="AR177" s="94" t="s">
        <v>42</v>
      </c>
      <c r="AT177" s="95" t="s">
        <v>40</v>
      </c>
      <c r="AU177" s="95" t="s">
        <v>41</v>
      </c>
      <c r="AY177" s="94" t="s">
        <v>86</v>
      </c>
      <c r="BK177" s="96">
        <f>BK178</f>
        <v>0</v>
      </c>
    </row>
    <row r="178" spans="2:63" s="5" customFormat="1" ht="19.9" customHeight="1">
      <c r="B178" s="87"/>
      <c r="C178" s="88"/>
      <c r="D178" s="97" t="s">
        <v>736</v>
      </c>
      <c r="E178" s="97"/>
      <c r="F178" s="97"/>
      <c r="G178" s="97"/>
      <c r="H178" s="97"/>
      <c r="I178" s="97"/>
      <c r="J178" s="97"/>
      <c r="K178" s="97"/>
      <c r="L178" s="97"/>
      <c r="M178" s="97"/>
      <c r="N178" s="184">
        <f>BK178</f>
        <v>0</v>
      </c>
      <c r="O178" s="185"/>
      <c r="P178" s="185"/>
      <c r="Q178" s="185"/>
      <c r="R178" s="90"/>
      <c r="T178" s="91"/>
      <c r="U178" s="88"/>
      <c r="V178" s="88"/>
      <c r="W178" s="92">
        <f>SUM(W179:W183)</f>
        <v>0</v>
      </c>
      <c r="X178" s="88"/>
      <c r="Y178" s="92">
        <f>SUM(Y179:Y183)</f>
        <v>0</v>
      </c>
      <c r="Z178" s="88"/>
      <c r="AA178" s="93">
        <f>SUM(AA179:AA183)</f>
        <v>0</v>
      </c>
      <c r="AR178" s="94" t="s">
        <v>42</v>
      </c>
      <c r="AT178" s="95" t="s">
        <v>40</v>
      </c>
      <c r="AU178" s="95" t="s">
        <v>42</v>
      </c>
      <c r="AY178" s="94" t="s">
        <v>86</v>
      </c>
      <c r="BK178" s="96">
        <f>SUM(BK179:BK183)</f>
        <v>0</v>
      </c>
    </row>
    <row r="179" spans="2:65" s="1" customFormat="1" ht="22.5" customHeight="1">
      <c r="B179" s="69"/>
      <c r="C179" s="110" t="s">
        <v>160</v>
      </c>
      <c r="D179" s="110" t="s">
        <v>655</v>
      </c>
      <c r="E179" s="111" t="s">
        <v>697</v>
      </c>
      <c r="F179" s="167" t="s">
        <v>698</v>
      </c>
      <c r="G179" s="165"/>
      <c r="H179" s="165"/>
      <c r="I179" s="165"/>
      <c r="J179" s="112" t="s">
        <v>196</v>
      </c>
      <c r="K179" s="113">
        <v>1</v>
      </c>
      <c r="L179" s="164">
        <v>0</v>
      </c>
      <c r="M179" s="165"/>
      <c r="N179" s="166">
        <f>ROUND(L179*K179,2)</f>
        <v>0</v>
      </c>
      <c r="O179" s="159"/>
      <c r="P179" s="159"/>
      <c r="Q179" s="159"/>
      <c r="R179" s="71"/>
      <c r="T179" s="102" t="s">
        <v>1</v>
      </c>
      <c r="U179" s="24" t="s">
        <v>24</v>
      </c>
      <c r="V179" s="20"/>
      <c r="W179" s="103">
        <f>V179*K179</f>
        <v>0</v>
      </c>
      <c r="X179" s="103">
        <v>0</v>
      </c>
      <c r="Y179" s="103">
        <f>X179*K179</f>
        <v>0</v>
      </c>
      <c r="Z179" s="103">
        <v>0</v>
      </c>
      <c r="AA179" s="104">
        <f>Z179*K179</f>
        <v>0</v>
      </c>
      <c r="AR179" s="7" t="s">
        <v>101</v>
      </c>
      <c r="AT179" s="7" t="s">
        <v>655</v>
      </c>
      <c r="AU179" s="7" t="s">
        <v>51</v>
      </c>
      <c r="AY179" s="7" t="s">
        <v>86</v>
      </c>
      <c r="BE179" s="50">
        <f>IF(U179="základní",N179,0)</f>
        <v>0</v>
      </c>
      <c r="BF179" s="50">
        <f>IF(U179="snížená",N179,0)</f>
        <v>0</v>
      </c>
      <c r="BG179" s="50">
        <f>IF(U179="zákl. přenesená",N179,0)</f>
        <v>0</v>
      </c>
      <c r="BH179" s="50">
        <f>IF(U179="sníž. přenesená",N179,0)</f>
        <v>0</v>
      </c>
      <c r="BI179" s="50">
        <f>IF(U179="nulová",N179,0)</f>
        <v>0</v>
      </c>
      <c r="BJ179" s="7" t="s">
        <v>42</v>
      </c>
      <c r="BK179" s="50">
        <f>ROUND(L179*K179,2)</f>
        <v>0</v>
      </c>
      <c r="BL179" s="7" t="s">
        <v>91</v>
      </c>
      <c r="BM179" s="7" t="s">
        <v>331</v>
      </c>
    </row>
    <row r="180" spans="2:65" s="1" customFormat="1" ht="22.5" customHeight="1">
      <c r="B180" s="69"/>
      <c r="C180" s="110" t="s">
        <v>340</v>
      </c>
      <c r="D180" s="110" t="s">
        <v>655</v>
      </c>
      <c r="E180" s="111" t="s">
        <v>699</v>
      </c>
      <c r="F180" s="167" t="s">
        <v>700</v>
      </c>
      <c r="G180" s="165"/>
      <c r="H180" s="165"/>
      <c r="I180" s="165"/>
      <c r="J180" s="112" t="s">
        <v>196</v>
      </c>
      <c r="K180" s="113">
        <v>1</v>
      </c>
      <c r="L180" s="164">
        <v>0</v>
      </c>
      <c r="M180" s="165"/>
      <c r="N180" s="166">
        <f>ROUND(L180*K180,2)</f>
        <v>0</v>
      </c>
      <c r="O180" s="159"/>
      <c r="P180" s="159"/>
      <c r="Q180" s="159"/>
      <c r="R180" s="71"/>
      <c r="T180" s="102" t="s">
        <v>1</v>
      </c>
      <c r="U180" s="24" t="s">
        <v>24</v>
      </c>
      <c r="V180" s="20"/>
      <c r="W180" s="103">
        <f>V180*K180</f>
        <v>0</v>
      </c>
      <c r="X180" s="103">
        <v>0</v>
      </c>
      <c r="Y180" s="103">
        <f>X180*K180</f>
        <v>0</v>
      </c>
      <c r="Z180" s="103">
        <v>0</v>
      </c>
      <c r="AA180" s="104">
        <f>Z180*K180</f>
        <v>0</v>
      </c>
      <c r="AR180" s="7" t="s">
        <v>101</v>
      </c>
      <c r="AT180" s="7" t="s">
        <v>655</v>
      </c>
      <c r="AU180" s="7" t="s">
        <v>51</v>
      </c>
      <c r="AY180" s="7" t="s">
        <v>86</v>
      </c>
      <c r="BE180" s="50">
        <f>IF(U180="základní",N180,0)</f>
        <v>0</v>
      </c>
      <c r="BF180" s="50">
        <f>IF(U180="snížená",N180,0)</f>
        <v>0</v>
      </c>
      <c r="BG180" s="50">
        <f>IF(U180="zákl. přenesená",N180,0)</f>
        <v>0</v>
      </c>
      <c r="BH180" s="50">
        <f>IF(U180="sníž. přenesená",N180,0)</f>
        <v>0</v>
      </c>
      <c r="BI180" s="50">
        <f>IF(U180="nulová",N180,0)</f>
        <v>0</v>
      </c>
      <c r="BJ180" s="7" t="s">
        <v>42</v>
      </c>
      <c r="BK180" s="50">
        <f>ROUND(L180*K180,2)</f>
        <v>0</v>
      </c>
      <c r="BL180" s="7" t="s">
        <v>91</v>
      </c>
      <c r="BM180" s="7" t="s">
        <v>335</v>
      </c>
    </row>
    <row r="181" spans="2:65" s="1" customFormat="1" ht="22.5" customHeight="1">
      <c r="B181" s="69"/>
      <c r="C181" s="110" t="s">
        <v>164</v>
      </c>
      <c r="D181" s="110" t="s">
        <v>655</v>
      </c>
      <c r="E181" s="111" t="s">
        <v>701</v>
      </c>
      <c r="F181" s="167" t="s">
        <v>702</v>
      </c>
      <c r="G181" s="165"/>
      <c r="H181" s="165"/>
      <c r="I181" s="165"/>
      <c r="J181" s="112" t="s">
        <v>196</v>
      </c>
      <c r="K181" s="113">
        <v>1</v>
      </c>
      <c r="L181" s="164">
        <v>0</v>
      </c>
      <c r="M181" s="165"/>
      <c r="N181" s="166">
        <f>ROUND(L181*K181,2)</f>
        <v>0</v>
      </c>
      <c r="O181" s="159"/>
      <c r="P181" s="159"/>
      <c r="Q181" s="159"/>
      <c r="R181" s="71"/>
      <c r="T181" s="102" t="s">
        <v>1</v>
      </c>
      <c r="U181" s="24" t="s">
        <v>24</v>
      </c>
      <c r="V181" s="20"/>
      <c r="W181" s="103">
        <f>V181*K181</f>
        <v>0</v>
      </c>
      <c r="X181" s="103">
        <v>0</v>
      </c>
      <c r="Y181" s="103">
        <f>X181*K181</f>
        <v>0</v>
      </c>
      <c r="Z181" s="103">
        <v>0</v>
      </c>
      <c r="AA181" s="104">
        <f>Z181*K181</f>
        <v>0</v>
      </c>
      <c r="AR181" s="7" t="s">
        <v>101</v>
      </c>
      <c r="AT181" s="7" t="s">
        <v>655</v>
      </c>
      <c r="AU181" s="7" t="s">
        <v>51</v>
      </c>
      <c r="AY181" s="7" t="s">
        <v>86</v>
      </c>
      <c r="BE181" s="50">
        <f>IF(U181="základní",N181,0)</f>
        <v>0</v>
      </c>
      <c r="BF181" s="50">
        <f>IF(U181="snížená",N181,0)</f>
        <v>0</v>
      </c>
      <c r="BG181" s="50">
        <f>IF(U181="zákl. přenesená",N181,0)</f>
        <v>0</v>
      </c>
      <c r="BH181" s="50">
        <f>IF(U181="sníž. přenesená",N181,0)</f>
        <v>0</v>
      </c>
      <c r="BI181" s="50">
        <f>IF(U181="nulová",N181,0)</f>
        <v>0</v>
      </c>
      <c r="BJ181" s="7" t="s">
        <v>42</v>
      </c>
      <c r="BK181" s="50">
        <f>ROUND(L181*K181,2)</f>
        <v>0</v>
      </c>
      <c r="BL181" s="7" t="s">
        <v>91</v>
      </c>
      <c r="BM181" s="7" t="s">
        <v>339</v>
      </c>
    </row>
    <row r="182" spans="2:65" s="1" customFormat="1" ht="22.5" customHeight="1">
      <c r="B182" s="69"/>
      <c r="C182" s="110" t="s">
        <v>347</v>
      </c>
      <c r="D182" s="110" t="s">
        <v>655</v>
      </c>
      <c r="E182" s="111" t="s">
        <v>703</v>
      </c>
      <c r="F182" s="167" t="s">
        <v>704</v>
      </c>
      <c r="G182" s="165"/>
      <c r="H182" s="165"/>
      <c r="I182" s="165"/>
      <c r="J182" s="112" t="s">
        <v>196</v>
      </c>
      <c r="K182" s="113">
        <v>1</v>
      </c>
      <c r="L182" s="164">
        <v>0</v>
      </c>
      <c r="M182" s="165"/>
      <c r="N182" s="166">
        <f>ROUND(L182*K182,2)</f>
        <v>0</v>
      </c>
      <c r="O182" s="159"/>
      <c r="P182" s="159"/>
      <c r="Q182" s="159"/>
      <c r="R182" s="71"/>
      <c r="T182" s="102" t="s">
        <v>1</v>
      </c>
      <c r="U182" s="24" t="s">
        <v>24</v>
      </c>
      <c r="V182" s="20"/>
      <c r="W182" s="103">
        <f>V182*K182</f>
        <v>0</v>
      </c>
      <c r="X182" s="103">
        <v>0</v>
      </c>
      <c r="Y182" s="103">
        <f>X182*K182</f>
        <v>0</v>
      </c>
      <c r="Z182" s="103">
        <v>0</v>
      </c>
      <c r="AA182" s="104">
        <f>Z182*K182</f>
        <v>0</v>
      </c>
      <c r="AR182" s="7" t="s">
        <v>101</v>
      </c>
      <c r="AT182" s="7" t="s">
        <v>655</v>
      </c>
      <c r="AU182" s="7" t="s">
        <v>51</v>
      </c>
      <c r="AY182" s="7" t="s">
        <v>86</v>
      </c>
      <c r="BE182" s="50">
        <f>IF(U182="základní",N182,0)</f>
        <v>0</v>
      </c>
      <c r="BF182" s="50">
        <f>IF(U182="snížená",N182,0)</f>
        <v>0</v>
      </c>
      <c r="BG182" s="50">
        <f>IF(U182="zákl. přenesená",N182,0)</f>
        <v>0</v>
      </c>
      <c r="BH182" s="50">
        <f>IF(U182="sníž. přenesená",N182,0)</f>
        <v>0</v>
      </c>
      <c r="BI182" s="50">
        <f>IF(U182="nulová",N182,0)</f>
        <v>0</v>
      </c>
      <c r="BJ182" s="7" t="s">
        <v>42</v>
      </c>
      <c r="BK182" s="50">
        <f>ROUND(L182*K182,2)</f>
        <v>0</v>
      </c>
      <c r="BL182" s="7" t="s">
        <v>91</v>
      </c>
      <c r="BM182" s="7" t="s">
        <v>343</v>
      </c>
    </row>
    <row r="183" spans="2:65" s="1" customFormat="1" ht="22.5" customHeight="1">
      <c r="B183" s="69"/>
      <c r="C183" s="110" t="s">
        <v>218</v>
      </c>
      <c r="D183" s="110" t="s">
        <v>655</v>
      </c>
      <c r="E183" s="111" t="s">
        <v>705</v>
      </c>
      <c r="F183" s="167" t="s">
        <v>706</v>
      </c>
      <c r="G183" s="165"/>
      <c r="H183" s="165"/>
      <c r="I183" s="165"/>
      <c r="J183" s="112" t="s">
        <v>257</v>
      </c>
      <c r="K183" s="113">
        <v>1</v>
      </c>
      <c r="L183" s="164">
        <v>0</v>
      </c>
      <c r="M183" s="165"/>
      <c r="N183" s="166">
        <f>ROUND(L183*K183,2)</f>
        <v>0</v>
      </c>
      <c r="O183" s="159"/>
      <c r="P183" s="159"/>
      <c r="Q183" s="159"/>
      <c r="R183" s="71"/>
      <c r="T183" s="102" t="s">
        <v>1</v>
      </c>
      <c r="U183" s="24" t="s">
        <v>24</v>
      </c>
      <c r="V183" s="20"/>
      <c r="W183" s="103">
        <f>V183*K183</f>
        <v>0</v>
      </c>
      <c r="X183" s="103">
        <v>0</v>
      </c>
      <c r="Y183" s="103">
        <f>X183*K183</f>
        <v>0</v>
      </c>
      <c r="Z183" s="103">
        <v>0</v>
      </c>
      <c r="AA183" s="104">
        <f>Z183*K183</f>
        <v>0</v>
      </c>
      <c r="AR183" s="7" t="s">
        <v>101</v>
      </c>
      <c r="AT183" s="7" t="s">
        <v>655</v>
      </c>
      <c r="AU183" s="7" t="s">
        <v>51</v>
      </c>
      <c r="AY183" s="7" t="s">
        <v>86</v>
      </c>
      <c r="BE183" s="50">
        <f>IF(U183="základní",N183,0)</f>
        <v>0</v>
      </c>
      <c r="BF183" s="50">
        <f>IF(U183="snížená",N183,0)</f>
        <v>0</v>
      </c>
      <c r="BG183" s="50">
        <f>IF(U183="zákl. přenesená",N183,0)</f>
        <v>0</v>
      </c>
      <c r="BH183" s="50">
        <f>IF(U183="sníž. přenesená",N183,0)</f>
        <v>0</v>
      </c>
      <c r="BI183" s="50">
        <f>IF(U183="nulová",N183,0)</f>
        <v>0</v>
      </c>
      <c r="BJ183" s="7" t="s">
        <v>42</v>
      </c>
      <c r="BK183" s="50">
        <f>ROUND(L183*K183,2)</f>
        <v>0</v>
      </c>
      <c r="BL183" s="7" t="s">
        <v>91</v>
      </c>
      <c r="BM183" s="7" t="s">
        <v>346</v>
      </c>
    </row>
    <row r="184" spans="2:63" s="5" customFormat="1" ht="37.35" customHeight="1">
      <c r="B184" s="87"/>
      <c r="C184" s="88"/>
      <c r="D184" s="89" t="s">
        <v>733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178">
        <f>BK184</f>
        <v>0</v>
      </c>
      <c r="O184" s="179"/>
      <c r="P184" s="179"/>
      <c r="Q184" s="179"/>
      <c r="R184" s="90"/>
      <c r="T184" s="91"/>
      <c r="U184" s="88"/>
      <c r="V184" s="88"/>
      <c r="W184" s="92">
        <f>W185</f>
        <v>0</v>
      </c>
      <c r="X184" s="88"/>
      <c r="Y184" s="92">
        <f>Y185</f>
        <v>0</v>
      </c>
      <c r="Z184" s="88"/>
      <c r="AA184" s="93">
        <f>AA185</f>
        <v>0</v>
      </c>
      <c r="AR184" s="94" t="s">
        <v>42</v>
      </c>
      <c r="AT184" s="95" t="s">
        <v>40</v>
      </c>
      <c r="AU184" s="95" t="s">
        <v>41</v>
      </c>
      <c r="AY184" s="94" t="s">
        <v>86</v>
      </c>
      <c r="BK184" s="96">
        <f>BK185</f>
        <v>0</v>
      </c>
    </row>
    <row r="185" spans="2:65" s="1" customFormat="1" ht="31.5" customHeight="1">
      <c r="B185" s="69"/>
      <c r="C185" s="98" t="s">
        <v>354</v>
      </c>
      <c r="D185" s="98" t="s">
        <v>87</v>
      </c>
      <c r="E185" s="99" t="s">
        <v>707</v>
      </c>
      <c r="F185" s="158" t="s">
        <v>708</v>
      </c>
      <c r="G185" s="159"/>
      <c r="H185" s="159"/>
      <c r="I185" s="159"/>
      <c r="J185" s="100" t="s">
        <v>122</v>
      </c>
      <c r="K185" s="101">
        <v>34</v>
      </c>
      <c r="L185" s="160">
        <v>0</v>
      </c>
      <c r="M185" s="159"/>
      <c r="N185" s="161">
        <f>ROUND(L185*K185,2)</f>
        <v>0</v>
      </c>
      <c r="O185" s="159"/>
      <c r="P185" s="159"/>
      <c r="Q185" s="159"/>
      <c r="R185" s="71"/>
      <c r="T185" s="102" t="s">
        <v>1</v>
      </c>
      <c r="U185" s="24" t="s">
        <v>24</v>
      </c>
      <c r="V185" s="20"/>
      <c r="W185" s="103">
        <f>V185*K185</f>
        <v>0</v>
      </c>
      <c r="X185" s="103">
        <v>0</v>
      </c>
      <c r="Y185" s="103">
        <f>X185*K185</f>
        <v>0</v>
      </c>
      <c r="Z185" s="103">
        <v>0</v>
      </c>
      <c r="AA185" s="104">
        <f>Z185*K185</f>
        <v>0</v>
      </c>
      <c r="AR185" s="7" t="s">
        <v>91</v>
      </c>
      <c r="AT185" s="7" t="s">
        <v>87</v>
      </c>
      <c r="AU185" s="7" t="s">
        <v>42</v>
      </c>
      <c r="AY185" s="7" t="s">
        <v>86</v>
      </c>
      <c r="BE185" s="50">
        <f>IF(U185="základní",N185,0)</f>
        <v>0</v>
      </c>
      <c r="BF185" s="50">
        <f>IF(U185="snížená",N185,0)</f>
        <v>0</v>
      </c>
      <c r="BG185" s="50">
        <f>IF(U185="zákl. přenesená",N185,0)</f>
        <v>0</v>
      </c>
      <c r="BH185" s="50">
        <f>IF(U185="sníž. přenesená",N185,0)</f>
        <v>0</v>
      </c>
      <c r="BI185" s="50">
        <f>IF(U185="nulová",N185,0)</f>
        <v>0</v>
      </c>
      <c r="BJ185" s="7" t="s">
        <v>42</v>
      </c>
      <c r="BK185" s="50">
        <f>ROUND(L185*K185,2)</f>
        <v>0</v>
      </c>
      <c r="BL185" s="7" t="s">
        <v>91</v>
      </c>
      <c r="BM185" s="7" t="s">
        <v>350</v>
      </c>
    </row>
    <row r="186" spans="2:63" s="5" customFormat="1" ht="37.35" customHeight="1">
      <c r="B186" s="87"/>
      <c r="C186" s="88"/>
      <c r="D186" s="89" t="s">
        <v>734</v>
      </c>
      <c r="E186" s="89"/>
      <c r="F186" s="89"/>
      <c r="G186" s="89"/>
      <c r="H186" s="89"/>
      <c r="I186" s="89"/>
      <c r="J186" s="89"/>
      <c r="K186" s="89"/>
      <c r="L186" s="89"/>
      <c r="M186" s="89"/>
      <c r="N186" s="178">
        <f>BK186</f>
        <v>0</v>
      </c>
      <c r="O186" s="179"/>
      <c r="P186" s="179"/>
      <c r="Q186" s="179"/>
      <c r="R186" s="90"/>
      <c r="T186" s="91"/>
      <c r="U186" s="88"/>
      <c r="V186" s="88"/>
      <c r="W186" s="92">
        <f>W187+W188</f>
        <v>0</v>
      </c>
      <c r="X186" s="88"/>
      <c r="Y186" s="92">
        <f>Y187+Y188</f>
        <v>0</v>
      </c>
      <c r="Z186" s="88"/>
      <c r="AA186" s="93">
        <f>AA187+AA188</f>
        <v>0</v>
      </c>
      <c r="AR186" s="94" t="s">
        <v>42</v>
      </c>
      <c r="AT186" s="95" t="s">
        <v>40</v>
      </c>
      <c r="AU186" s="95" t="s">
        <v>41</v>
      </c>
      <c r="AY186" s="94" t="s">
        <v>86</v>
      </c>
      <c r="BK186" s="96">
        <f>BK187+BK188</f>
        <v>0</v>
      </c>
    </row>
    <row r="187" spans="2:65" s="1" customFormat="1" ht="22.5" customHeight="1">
      <c r="B187" s="69"/>
      <c r="C187" s="98" t="s">
        <v>222</v>
      </c>
      <c r="D187" s="98" t="s">
        <v>87</v>
      </c>
      <c r="E187" s="99" t="s">
        <v>709</v>
      </c>
      <c r="F187" s="158" t="s">
        <v>710</v>
      </c>
      <c r="G187" s="159"/>
      <c r="H187" s="159"/>
      <c r="I187" s="159"/>
      <c r="J187" s="100" t="s">
        <v>196</v>
      </c>
      <c r="K187" s="101">
        <v>1</v>
      </c>
      <c r="L187" s="160">
        <v>0</v>
      </c>
      <c r="M187" s="159"/>
      <c r="N187" s="161">
        <f>ROUND(L187*K187,2)</f>
        <v>0</v>
      </c>
      <c r="O187" s="159"/>
      <c r="P187" s="159"/>
      <c r="Q187" s="159"/>
      <c r="R187" s="71"/>
      <c r="T187" s="102" t="s">
        <v>1</v>
      </c>
      <c r="U187" s="24" t="s">
        <v>24</v>
      </c>
      <c r="V187" s="20"/>
      <c r="W187" s="103">
        <f>V187*K187</f>
        <v>0</v>
      </c>
      <c r="X187" s="103">
        <v>0</v>
      </c>
      <c r="Y187" s="103">
        <f>X187*K187</f>
        <v>0</v>
      </c>
      <c r="Z187" s="103">
        <v>0</v>
      </c>
      <c r="AA187" s="104">
        <f>Z187*K187</f>
        <v>0</v>
      </c>
      <c r="AR187" s="7" t="s">
        <v>91</v>
      </c>
      <c r="AT187" s="7" t="s">
        <v>87</v>
      </c>
      <c r="AU187" s="7" t="s">
        <v>42</v>
      </c>
      <c r="AY187" s="7" t="s">
        <v>86</v>
      </c>
      <c r="BE187" s="50">
        <f>IF(U187="základní",N187,0)</f>
        <v>0</v>
      </c>
      <c r="BF187" s="50">
        <f>IF(U187="snížená",N187,0)</f>
        <v>0</v>
      </c>
      <c r="BG187" s="50">
        <f>IF(U187="zákl. přenesená",N187,0)</f>
        <v>0</v>
      </c>
      <c r="BH187" s="50">
        <f>IF(U187="sníž. přenesená",N187,0)</f>
        <v>0</v>
      </c>
      <c r="BI187" s="50">
        <f>IF(U187="nulová",N187,0)</f>
        <v>0</v>
      </c>
      <c r="BJ187" s="7" t="s">
        <v>42</v>
      </c>
      <c r="BK187" s="50">
        <f>ROUND(L187*K187,2)</f>
        <v>0</v>
      </c>
      <c r="BL187" s="7" t="s">
        <v>91</v>
      </c>
      <c r="BM187" s="7" t="s">
        <v>353</v>
      </c>
    </row>
    <row r="188" spans="2:63" s="5" customFormat="1" ht="29.85" customHeight="1">
      <c r="B188" s="87"/>
      <c r="C188" s="88"/>
      <c r="D188" s="97" t="s">
        <v>735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180">
        <f>BK188</f>
        <v>0</v>
      </c>
      <c r="O188" s="181"/>
      <c r="P188" s="181"/>
      <c r="Q188" s="181"/>
      <c r="R188" s="90"/>
      <c r="T188" s="91"/>
      <c r="U188" s="88"/>
      <c r="V188" s="88"/>
      <c r="W188" s="92">
        <f>SUM(W189:W193)</f>
        <v>0</v>
      </c>
      <c r="X188" s="88"/>
      <c r="Y188" s="92">
        <f>SUM(Y189:Y193)</f>
        <v>0</v>
      </c>
      <c r="Z188" s="88"/>
      <c r="AA188" s="93">
        <f>SUM(AA189:AA193)</f>
        <v>0</v>
      </c>
      <c r="AR188" s="94" t="s">
        <v>42</v>
      </c>
      <c r="AT188" s="95" t="s">
        <v>40</v>
      </c>
      <c r="AU188" s="95" t="s">
        <v>42</v>
      </c>
      <c r="AY188" s="94" t="s">
        <v>86</v>
      </c>
      <c r="BK188" s="96">
        <f>SUM(BK189:BK193)</f>
        <v>0</v>
      </c>
    </row>
    <row r="189" spans="2:65" s="1" customFormat="1" ht="22.5" customHeight="1">
      <c r="B189" s="69"/>
      <c r="C189" s="110" t="s">
        <v>361</v>
      </c>
      <c r="D189" s="110" t="s">
        <v>655</v>
      </c>
      <c r="E189" s="111" t="s">
        <v>711</v>
      </c>
      <c r="F189" s="167" t="s">
        <v>712</v>
      </c>
      <c r="G189" s="165"/>
      <c r="H189" s="165"/>
      <c r="I189" s="165"/>
      <c r="J189" s="112" t="s">
        <v>159</v>
      </c>
      <c r="K189" s="113">
        <v>300</v>
      </c>
      <c r="L189" s="164">
        <v>0</v>
      </c>
      <c r="M189" s="165"/>
      <c r="N189" s="166">
        <f>ROUND(L189*K189,2)</f>
        <v>0</v>
      </c>
      <c r="O189" s="159"/>
      <c r="P189" s="159"/>
      <c r="Q189" s="159"/>
      <c r="R189" s="71"/>
      <c r="T189" s="102" t="s">
        <v>1</v>
      </c>
      <c r="U189" s="24" t="s">
        <v>24</v>
      </c>
      <c r="V189" s="20"/>
      <c r="W189" s="103">
        <f>V189*K189</f>
        <v>0</v>
      </c>
      <c r="X189" s="103">
        <v>0</v>
      </c>
      <c r="Y189" s="103">
        <f>X189*K189</f>
        <v>0</v>
      </c>
      <c r="Z189" s="103">
        <v>0</v>
      </c>
      <c r="AA189" s="104">
        <f>Z189*K189</f>
        <v>0</v>
      </c>
      <c r="AR189" s="7" t="s">
        <v>101</v>
      </c>
      <c r="AT189" s="7" t="s">
        <v>655</v>
      </c>
      <c r="AU189" s="7" t="s">
        <v>51</v>
      </c>
      <c r="AY189" s="7" t="s">
        <v>86</v>
      </c>
      <c r="BE189" s="50">
        <f>IF(U189="základní",N189,0)</f>
        <v>0</v>
      </c>
      <c r="BF189" s="50">
        <f>IF(U189="snížená",N189,0)</f>
        <v>0</v>
      </c>
      <c r="BG189" s="50">
        <f>IF(U189="zákl. přenesená",N189,0)</f>
        <v>0</v>
      </c>
      <c r="BH189" s="50">
        <f>IF(U189="sníž. přenesená",N189,0)</f>
        <v>0</v>
      </c>
      <c r="BI189" s="50">
        <f>IF(U189="nulová",N189,0)</f>
        <v>0</v>
      </c>
      <c r="BJ189" s="7" t="s">
        <v>42</v>
      </c>
      <c r="BK189" s="50">
        <f>ROUND(L189*K189,2)</f>
        <v>0</v>
      </c>
      <c r="BL189" s="7" t="s">
        <v>91</v>
      </c>
      <c r="BM189" s="7" t="s">
        <v>357</v>
      </c>
    </row>
    <row r="190" spans="2:65" s="1" customFormat="1" ht="31.5" customHeight="1">
      <c r="B190" s="69"/>
      <c r="C190" s="110" t="s">
        <v>225</v>
      </c>
      <c r="D190" s="110" t="s">
        <v>655</v>
      </c>
      <c r="E190" s="111" t="s">
        <v>713</v>
      </c>
      <c r="F190" s="162" t="s">
        <v>743</v>
      </c>
      <c r="G190" s="163"/>
      <c r="H190" s="163"/>
      <c r="I190" s="163"/>
      <c r="J190" s="112" t="s">
        <v>196</v>
      </c>
      <c r="K190" s="113">
        <v>1</v>
      </c>
      <c r="L190" s="164">
        <v>0</v>
      </c>
      <c r="M190" s="165"/>
      <c r="N190" s="166">
        <f>ROUND(L190*K190,2)</f>
        <v>0</v>
      </c>
      <c r="O190" s="159"/>
      <c r="P190" s="159"/>
      <c r="Q190" s="159"/>
      <c r="R190" s="71"/>
      <c r="T190" s="102" t="s">
        <v>1</v>
      </c>
      <c r="U190" s="24" t="s">
        <v>24</v>
      </c>
      <c r="V190" s="20"/>
      <c r="W190" s="103">
        <f>V190*K190</f>
        <v>0</v>
      </c>
      <c r="X190" s="103">
        <v>0</v>
      </c>
      <c r="Y190" s="103">
        <f>X190*K190</f>
        <v>0</v>
      </c>
      <c r="Z190" s="103">
        <v>0</v>
      </c>
      <c r="AA190" s="104">
        <f>Z190*K190</f>
        <v>0</v>
      </c>
      <c r="AR190" s="7" t="s">
        <v>101</v>
      </c>
      <c r="AT190" s="7" t="s">
        <v>655</v>
      </c>
      <c r="AU190" s="7" t="s">
        <v>51</v>
      </c>
      <c r="AY190" s="7" t="s">
        <v>86</v>
      </c>
      <c r="BE190" s="50">
        <f>IF(U190="základní",N190,0)</f>
        <v>0</v>
      </c>
      <c r="BF190" s="50">
        <f>IF(U190="snížená",N190,0)</f>
        <v>0</v>
      </c>
      <c r="BG190" s="50">
        <f>IF(U190="zákl. přenesená",N190,0)</f>
        <v>0</v>
      </c>
      <c r="BH190" s="50">
        <f>IF(U190="sníž. přenesená",N190,0)</f>
        <v>0</v>
      </c>
      <c r="BI190" s="50">
        <f>IF(U190="nulová",N190,0)</f>
        <v>0</v>
      </c>
      <c r="BJ190" s="7" t="s">
        <v>42</v>
      </c>
      <c r="BK190" s="50">
        <f>ROUND(L190*K190,2)</f>
        <v>0</v>
      </c>
      <c r="BL190" s="7" t="s">
        <v>91</v>
      </c>
      <c r="BM190" s="7" t="s">
        <v>360</v>
      </c>
    </row>
    <row r="191" spans="2:65" s="1" customFormat="1" ht="22.5" customHeight="1">
      <c r="B191" s="69"/>
      <c r="C191" s="110" t="s">
        <v>368</v>
      </c>
      <c r="D191" s="110" t="s">
        <v>655</v>
      </c>
      <c r="E191" s="111" t="s">
        <v>714</v>
      </c>
      <c r="F191" s="162" t="s">
        <v>744</v>
      </c>
      <c r="G191" s="163"/>
      <c r="H191" s="163"/>
      <c r="I191" s="163"/>
      <c r="J191" s="112" t="s">
        <v>196</v>
      </c>
      <c r="K191" s="113">
        <v>1</v>
      </c>
      <c r="L191" s="164">
        <v>0</v>
      </c>
      <c r="M191" s="165"/>
      <c r="N191" s="166">
        <f>ROUND(L191*K191,2)</f>
        <v>0</v>
      </c>
      <c r="O191" s="159"/>
      <c r="P191" s="159"/>
      <c r="Q191" s="159"/>
      <c r="R191" s="71"/>
      <c r="T191" s="102" t="s">
        <v>1</v>
      </c>
      <c r="U191" s="24" t="s">
        <v>24</v>
      </c>
      <c r="V191" s="20"/>
      <c r="W191" s="103">
        <f>V191*K191</f>
        <v>0</v>
      </c>
      <c r="X191" s="103">
        <v>0</v>
      </c>
      <c r="Y191" s="103">
        <f>X191*K191</f>
        <v>0</v>
      </c>
      <c r="Z191" s="103">
        <v>0</v>
      </c>
      <c r="AA191" s="104">
        <f>Z191*K191</f>
        <v>0</v>
      </c>
      <c r="AR191" s="7" t="s">
        <v>101</v>
      </c>
      <c r="AT191" s="7" t="s">
        <v>655</v>
      </c>
      <c r="AU191" s="7" t="s">
        <v>51</v>
      </c>
      <c r="AY191" s="7" t="s">
        <v>86</v>
      </c>
      <c r="BE191" s="50">
        <f>IF(U191="základní",N191,0)</f>
        <v>0</v>
      </c>
      <c r="BF191" s="50">
        <f>IF(U191="snížená",N191,0)</f>
        <v>0</v>
      </c>
      <c r="BG191" s="50">
        <f>IF(U191="zákl. přenesená",N191,0)</f>
        <v>0</v>
      </c>
      <c r="BH191" s="50">
        <f>IF(U191="sníž. přenesená",N191,0)</f>
        <v>0</v>
      </c>
      <c r="BI191" s="50">
        <f>IF(U191="nulová",N191,0)</f>
        <v>0</v>
      </c>
      <c r="BJ191" s="7" t="s">
        <v>42</v>
      </c>
      <c r="BK191" s="50">
        <f>ROUND(L191*K191,2)</f>
        <v>0</v>
      </c>
      <c r="BL191" s="7" t="s">
        <v>91</v>
      </c>
      <c r="BM191" s="7" t="s">
        <v>364</v>
      </c>
    </row>
    <row r="192" spans="2:65" s="1" customFormat="1" ht="22.5" customHeight="1">
      <c r="B192" s="69"/>
      <c r="C192" s="98" t="s">
        <v>229</v>
      </c>
      <c r="D192" s="98" t="s">
        <v>87</v>
      </c>
      <c r="E192" s="99" t="s">
        <v>715</v>
      </c>
      <c r="F192" s="158" t="s">
        <v>716</v>
      </c>
      <c r="G192" s="159"/>
      <c r="H192" s="159"/>
      <c r="I192" s="159"/>
      <c r="J192" s="100" t="s">
        <v>196</v>
      </c>
      <c r="K192" s="101">
        <v>1</v>
      </c>
      <c r="L192" s="160">
        <v>0</v>
      </c>
      <c r="M192" s="159"/>
      <c r="N192" s="161">
        <f>ROUND(L192*K192,2)</f>
        <v>0</v>
      </c>
      <c r="O192" s="159"/>
      <c r="P192" s="159"/>
      <c r="Q192" s="159"/>
      <c r="R192" s="71"/>
      <c r="T192" s="102" t="s">
        <v>1</v>
      </c>
      <c r="U192" s="24" t="s">
        <v>24</v>
      </c>
      <c r="V192" s="20"/>
      <c r="W192" s="103">
        <f>V192*K192</f>
        <v>0</v>
      </c>
      <c r="X192" s="103">
        <v>0</v>
      </c>
      <c r="Y192" s="103">
        <f>X192*K192</f>
        <v>0</v>
      </c>
      <c r="Z192" s="103">
        <v>0</v>
      </c>
      <c r="AA192" s="104">
        <f>Z192*K192</f>
        <v>0</v>
      </c>
      <c r="AR192" s="7" t="s">
        <v>91</v>
      </c>
      <c r="AT192" s="7" t="s">
        <v>87</v>
      </c>
      <c r="AU192" s="7" t="s">
        <v>51</v>
      </c>
      <c r="AY192" s="7" t="s">
        <v>86</v>
      </c>
      <c r="BE192" s="50">
        <f>IF(U192="základní",N192,0)</f>
        <v>0</v>
      </c>
      <c r="BF192" s="50">
        <f>IF(U192="snížená",N192,0)</f>
        <v>0</v>
      </c>
      <c r="BG192" s="50">
        <f>IF(U192="zákl. přenesená",N192,0)</f>
        <v>0</v>
      </c>
      <c r="BH192" s="50">
        <f>IF(U192="sníž. přenesená",N192,0)</f>
        <v>0</v>
      </c>
      <c r="BI192" s="50">
        <f>IF(U192="nulová",N192,0)</f>
        <v>0</v>
      </c>
      <c r="BJ192" s="7" t="s">
        <v>42</v>
      </c>
      <c r="BK192" s="50">
        <f>ROUND(L192*K192,2)</f>
        <v>0</v>
      </c>
      <c r="BL192" s="7" t="s">
        <v>91</v>
      </c>
      <c r="BM192" s="7" t="s">
        <v>367</v>
      </c>
    </row>
    <row r="193" spans="2:65" s="1" customFormat="1" ht="31.5" customHeight="1">
      <c r="B193" s="69"/>
      <c r="C193" s="98" t="s">
        <v>375</v>
      </c>
      <c r="D193" s="98" t="s">
        <v>87</v>
      </c>
      <c r="E193" s="99" t="s">
        <v>646</v>
      </c>
      <c r="F193" s="158" t="s">
        <v>647</v>
      </c>
      <c r="G193" s="159"/>
      <c r="H193" s="159"/>
      <c r="I193" s="159"/>
      <c r="J193" s="100" t="s">
        <v>172</v>
      </c>
      <c r="K193" s="101">
        <v>24</v>
      </c>
      <c r="L193" s="160">
        <v>0</v>
      </c>
      <c r="M193" s="159"/>
      <c r="N193" s="161">
        <f>ROUND(L193*K193,2)</f>
        <v>0</v>
      </c>
      <c r="O193" s="159"/>
      <c r="P193" s="159"/>
      <c r="Q193" s="159"/>
      <c r="R193" s="71"/>
      <c r="T193" s="102" t="s">
        <v>1</v>
      </c>
      <c r="U193" s="24" t="s">
        <v>24</v>
      </c>
      <c r="V193" s="20"/>
      <c r="W193" s="103">
        <f>V193*K193</f>
        <v>0</v>
      </c>
      <c r="X193" s="103">
        <v>0</v>
      </c>
      <c r="Y193" s="103">
        <f>X193*K193</f>
        <v>0</v>
      </c>
      <c r="Z193" s="103">
        <v>0</v>
      </c>
      <c r="AA193" s="104">
        <f>Z193*K193</f>
        <v>0</v>
      </c>
      <c r="AR193" s="7" t="s">
        <v>91</v>
      </c>
      <c r="AT193" s="7" t="s">
        <v>87</v>
      </c>
      <c r="AU193" s="7" t="s">
        <v>51</v>
      </c>
      <c r="AY193" s="7" t="s">
        <v>86</v>
      </c>
      <c r="BE193" s="50">
        <f>IF(U193="základní",N193,0)</f>
        <v>0</v>
      </c>
      <c r="BF193" s="50">
        <f>IF(U193="snížená",N193,0)</f>
        <v>0</v>
      </c>
      <c r="BG193" s="50">
        <f>IF(U193="zákl. přenesená",N193,0)</f>
        <v>0</v>
      </c>
      <c r="BH193" s="50">
        <f>IF(U193="sníž. přenesená",N193,0)</f>
        <v>0</v>
      </c>
      <c r="BI193" s="50">
        <f>IF(U193="nulová",N193,0)</f>
        <v>0</v>
      </c>
      <c r="BJ193" s="7" t="s">
        <v>42</v>
      </c>
      <c r="BK193" s="50">
        <f>ROUND(L193*K193,2)</f>
        <v>0</v>
      </c>
      <c r="BL193" s="7" t="s">
        <v>91</v>
      </c>
      <c r="BM193" s="7" t="s">
        <v>371</v>
      </c>
    </row>
    <row r="194" spans="2:63" s="1" customFormat="1" ht="49.9" customHeight="1">
      <c r="B194" s="19"/>
      <c r="C194" s="20"/>
      <c r="D194" s="89" t="s">
        <v>165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178">
        <f>BK194</f>
        <v>0</v>
      </c>
      <c r="O194" s="179"/>
      <c r="P194" s="179"/>
      <c r="Q194" s="179"/>
      <c r="R194" s="21"/>
      <c r="T194" s="41"/>
      <c r="U194" s="20"/>
      <c r="V194" s="20"/>
      <c r="W194" s="20"/>
      <c r="X194" s="20"/>
      <c r="Y194" s="20"/>
      <c r="Z194" s="20"/>
      <c r="AA194" s="42"/>
      <c r="AT194" s="7" t="s">
        <v>40</v>
      </c>
      <c r="AU194" s="7" t="s">
        <v>41</v>
      </c>
      <c r="AY194" s="7" t="s">
        <v>166</v>
      </c>
      <c r="BK194" s="50">
        <f>SUM(BK195:BK197)</f>
        <v>0</v>
      </c>
    </row>
    <row r="195" spans="2:63" s="1" customFormat="1" ht="22.35" customHeight="1">
      <c r="B195" s="19"/>
      <c r="C195" s="106" t="s">
        <v>1</v>
      </c>
      <c r="D195" s="106" t="s">
        <v>87</v>
      </c>
      <c r="E195" s="107" t="s">
        <v>1</v>
      </c>
      <c r="F195" s="168" t="s">
        <v>1</v>
      </c>
      <c r="G195" s="169"/>
      <c r="H195" s="169"/>
      <c r="I195" s="169"/>
      <c r="J195" s="108" t="s">
        <v>1</v>
      </c>
      <c r="K195" s="105"/>
      <c r="L195" s="160"/>
      <c r="M195" s="170"/>
      <c r="N195" s="171">
        <f>BK195</f>
        <v>0</v>
      </c>
      <c r="O195" s="170"/>
      <c r="P195" s="170"/>
      <c r="Q195" s="170"/>
      <c r="R195" s="21"/>
      <c r="T195" s="102" t="s">
        <v>1</v>
      </c>
      <c r="U195" s="109" t="s">
        <v>24</v>
      </c>
      <c r="V195" s="20"/>
      <c r="W195" s="20"/>
      <c r="X195" s="20"/>
      <c r="Y195" s="20"/>
      <c r="Z195" s="20"/>
      <c r="AA195" s="42"/>
      <c r="AT195" s="7" t="s">
        <v>166</v>
      </c>
      <c r="AU195" s="7" t="s">
        <v>42</v>
      </c>
      <c r="AY195" s="7" t="s">
        <v>166</v>
      </c>
      <c r="BE195" s="50">
        <f>IF(U195="základní",N195,0)</f>
        <v>0</v>
      </c>
      <c r="BF195" s="50">
        <f>IF(U195="snížená",N195,0)</f>
        <v>0</v>
      </c>
      <c r="BG195" s="50">
        <f>IF(U195="zákl. přenesená",N195,0)</f>
        <v>0</v>
      </c>
      <c r="BH195" s="50">
        <f>IF(U195="sníž. přenesená",N195,0)</f>
        <v>0</v>
      </c>
      <c r="BI195" s="50">
        <f>IF(U195="nulová",N195,0)</f>
        <v>0</v>
      </c>
      <c r="BJ195" s="7" t="s">
        <v>42</v>
      </c>
      <c r="BK195" s="50">
        <f>L195*K195</f>
        <v>0</v>
      </c>
    </row>
    <row r="196" spans="2:63" s="1" customFormat="1" ht="22.35" customHeight="1">
      <c r="B196" s="19"/>
      <c r="C196" s="106" t="s">
        <v>1</v>
      </c>
      <c r="D196" s="106" t="s">
        <v>87</v>
      </c>
      <c r="E196" s="107" t="s">
        <v>1</v>
      </c>
      <c r="F196" s="168" t="s">
        <v>1</v>
      </c>
      <c r="G196" s="169"/>
      <c r="H196" s="169"/>
      <c r="I196" s="169"/>
      <c r="J196" s="108" t="s">
        <v>1</v>
      </c>
      <c r="K196" s="105"/>
      <c r="L196" s="160"/>
      <c r="M196" s="170"/>
      <c r="N196" s="171">
        <f>BK196</f>
        <v>0</v>
      </c>
      <c r="O196" s="170"/>
      <c r="P196" s="170"/>
      <c r="Q196" s="170"/>
      <c r="R196" s="21"/>
      <c r="T196" s="102" t="s">
        <v>1</v>
      </c>
      <c r="U196" s="109" t="s">
        <v>24</v>
      </c>
      <c r="V196" s="20"/>
      <c r="W196" s="20"/>
      <c r="X196" s="20"/>
      <c r="Y196" s="20"/>
      <c r="Z196" s="20"/>
      <c r="AA196" s="42"/>
      <c r="AT196" s="7" t="s">
        <v>166</v>
      </c>
      <c r="AU196" s="7" t="s">
        <v>42</v>
      </c>
      <c r="AY196" s="7" t="s">
        <v>166</v>
      </c>
      <c r="BE196" s="50">
        <f>IF(U196="základní",N196,0)</f>
        <v>0</v>
      </c>
      <c r="BF196" s="50">
        <f>IF(U196="snížená",N196,0)</f>
        <v>0</v>
      </c>
      <c r="BG196" s="50">
        <f>IF(U196="zákl. přenesená",N196,0)</f>
        <v>0</v>
      </c>
      <c r="BH196" s="50">
        <f>IF(U196="sníž. přenesená",N196,0)</f>
        <v>0</v>
      </c>
      <c r="BI196" s="50">
        <f>IF(U196="nulová",N196,0)</f>
        <v>0</v>
      </c>
      <c r="BJ196" s="7" t="s">
        <v>42</v>
      </c>
      <c r="BK196" s="50">
        <f>L196*K196</f>
        <v>0</v>
      </c>
    </row>
    <row r="197" spans="2:63" s="1" customFormat="1" ht="22.35" customHeight="1">
      <c r="B197" s="19"/>
      <c r="C197" s="106" t="s">
        <v>1</v>
      </c>
      <c r="D197" s="106" t="s">
        <v>87</v>
      </c>
      <c r="E197" s="107" t="s">
        <v>1</v>
      </c>
      <c r="F197" s="168" t="s">
        <v>1</v>
      </c>
      <c r="G197" s="169"/>
      <c r="H197" s="169"/>
      <c r="I197" s="169"/>
      <c r="J197" s="108" t="s">
        <v>1</v>
      </c>
      <c r="K197" s="105"/>
      <c r="L197" s="160"/>
      <c r="M197" s="170"/>
      <c r="N197" s="171">
        <f>BK197</f>
        <v>0</v>
      </c>
      <c r="O197" s="170"/>
      <c r="P197" s="170"/>
      <c r="Q197" s="170"/>
      <c r="R197" s="21"/>
      <c r="T197" s="102" t="s">
        <v>1</v>
      </c>
      <c r="U197" s="109" t="s">
        <v>24</v>
      </c>
      <c r="V197" s="31"/>
      <c r="W197" s="31"/>
      <c r="X197" s="31"/>
      <c r="Y197" s="31"/>
      <c r="Z197" s="31"/>
      <c r="AA197" s="33"/>
      <c r="AT197" s="7" t="s">
        <v>166</v>
      </c>
      <c r="AU197" s="7" t="s">
        <v>42</v>
      </c>
      <c r="AY197" s="7" t="s">
        <v>166</v>
      </c>
      <c r="BE197" s="50">
        <f>IF(U197="základní",N197,0)</f>
        <v>0</v>
      </c>
      <c r="BF197" s="50">
        <f>IF(U197="snížená",N197,0)</f>
        <v>0</v>
      </c>
      <c r="BG197" s="50">
        <f>IF(U197="zákl. přenesená",N197,0)</f>
        <v>0</v>
      </c>
      <c r="BH197" s="50">
        <f>IF(U197="sníž. přenesená",N197,0)</f>
        <v>0</v>
      </c>
      <c r="BI197" s="50">
        <f>IF(U197="nulová",N197,0)</f>
        <v>0</v>
      </c>
      <c r="BJ197" s="7" t="s">
        <v>42</v>
      </c>
      <c r="BK197" s="50">
        <f>L197*K197</f>
        <v>0</v>
      </c>
    </row>
    <row r="198" spans="2:18" s="1" customFormat="1" ht="6.95" customHeight="1"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6"/>
    </row>
  </sheetData>
  <mergeCells count="253">
    <mergeCell ref="H1:K1"/>
    <mergeCell ref="S2:AC2"/>
    <mergeCell ref="F196:I196"/>
    <mergeCell ref="L196:M196"/>
    <mergeCell ref="N196:Q196"/>
    <mergeCell ref="F197:I197"/>
    <mergeCell ref="L197:M197"/>
    <mergeCell ref="N197:Q197"/>
    <mergeCell ref="N129:Q129"/>
    <mergeCell ref="N130:Q130"/>
    <mergeCell ref="N140:Q140"/>
    <mergeCell ref="N142:Q142"/>
    <mergeCell ref="N146:Q146"/>
    <mergeCell ref="N154:Q154"/>
    <mergeCell ref="N163:Q163"/>
    <mergeCell ref="N168:Q168"/>
    <mergeCell ref="N169:Q169"/>
    <mergeCell ref="N177:Q177"/>
    <mergeCell ref="N178:Q178"/>
    <mergeCell ref="N184:Q184"/>
    <mergeCell ref="N186:Q186"/>
    <mergeCell ref="N188:Q188"/>
    <mergeCell ref="N194:Q194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5:I175"/>
    <mergeCell ref="L175:M175"/>
    <mergeCell ref="N175:Q175"/>
    <mergeCell ref="F176:I176"/>
    <mergeCell ref="L176:M176"/>
    <mergeCell ref="N176:Q176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7:I167"/>
    <mergeCell ref="L167:M167"/>
    <mergeCell ref="N167:Q167"/>
    <mergeCell ref="F170:I170"/>
    <mergeCell ref="L170:M170"/>
    <mergeCell ref="N170:Q170"/>
    <mergeCell ref="F171:I171"/>
    <mergeCell ref="L171:M171"/>
    <mergeCell ref="N171:Q171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1:I131"/>
    <mergeCell ref="L131:M131"/>
    <mergeCell ref="N131:Q131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95:D198">
      <formula1>"K,M"</formula1>
    </dataValidation>
    <dataValidation type="list" allowBlank="1" showInputMessage="1" showErrorMessage="1" error="Povoleny jsou hodnoty základní, snížená, zákl. přenesená, sníž. přenesená, nulová." sqref="U195:U19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717</v>
      </c>
      <c r="G1" s="118"/>
      <c r="H1" s="172" t="s">
        <v>718</v>
      </c>
      <c r="I1" s="172"/>
      <c r="J1" s="172"/>
      <c r="K1" s="172"/>
      <c r="L1" s="118" t="s">
        <v>719</v>
      </c>
      <c r="M1" s="116"/>
      <c r="N1" s="116"/>
      <c r="O1" s="117" t="s">
        <v>50</v>
      </c>
      <c r="P1" s="116"/>
      <c r="Q1" s="116"/>
      <c r="R1" s="116"/>
      <c r="S1" s="118" t="s">
        <v>720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73" t="s">
        <v>4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7" t="s">
        <v>44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51</v>
      </c>
    </row>
    <row r="4" spans="2:46" ht="36.95" customHeight="1">
      <c r="B4" s="11"/>
      <c r="C4" s="123" t="s">
        <v>52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25" t="s">
        <v>9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"/>
      <c r="R6" s="13"/>
    </row>
    <row r="7" spans="2:18" s="1" customFormat="1" ht="32.85" customHeight="1">
      <c r="B7" s="19"/>
      <c r="C7" s="20"/>
      <c r="D7" s="16" t="s">
        <v>53</v>
      </c>
      <c r="E7" s="20"/>
      <c r="F7" s="126" t="s">
        <v>167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28"/>
      <c r="P9" s="127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29"/>
      <c r="P11" s="127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29"/>
      <c r="P12" s="127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20"/>
      <c r="F14" s="20"/>
      <c r="G14" s="20"/>
      <c r="H14" s="20"/>
      <c r="I14" s="20"/>
      <c r="J14" s="20"/>
      <c r="K14" s="20"/>
      <c r="L14" s="20"/>
      <c r="M14" s="17" t="s">
        <v>16</v>
      </c>
      <c r="N14" s="20"/>
      <c r="O14" s="130" t="s">
        <v>737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30" t="s">
        <v>737</v>
      </c>
      <c r="F15" s="131"/>
      <c r="G15" s="131"/>
      <c r="H15" s="131"/>
      <c r="I15" s="131"/>
      <c r="J15" s="131"/>
      <c r="K15" s="131"/>
      <c r="L15" s="131"/>
      <c r="M15" s="17" t="s">
        <v>17</v>
      </c>
      <c r="N15" s="20"/>
      <c r="O15" s="130" t="s">
        <v>737</v>
      </c>
      <c r="P15" s="131"/>
      <c r="Q15" s="20"/>
      <c r="R15" s="21"/>
    </row>
    <row r="16" spans="2:18" s="1" customFormat="1" ht="6.9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29"/>
      <c r="P17" s="127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29"/>
      <c r="P18" s="127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29"/>
      <c r="P20" s="127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29"/>
      <c r="P21" s="127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32" t="s">
        <v>1</v>
      </c>
      <c r="F24" s="127"/>
      <c r="G24" s="127"/>
      <c r="H24" s="127"/>
      <c r="I24" s="127"/>
      <c r="J24" s="127"/>
      <c r="K24" s="127"/>
      <c r="L24" s="127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55</v>
      </c>
      <c r="E27" s="20"/>
      <c r="F27" s="20"/>
      <c r="G27" s="20"/>
      <c r="H27" s="20"/>
      <c r="I27" s="20"/>
      <c r="J27" s="20"/>
      <c r="K27" s="20"/>
      <c r="L27" s="20"/>
      <c r="M27" s="133">
        <f>N88</f>
        <v>0</v>
      </c>
      <c r="N27" s="127"/>
      <c r="O27" s="127"/>
      <c r="P27" s="127"/>
      <c r="Q27" s="20"/>
      <c r="R27" s="21"/>
    </row>
    <row r="28" spans="2:18" s="1" customFormat="1" ht="14.45" customHeight="1">
      <c r="B28" s="19"/>
      <c r="C28" s="20"/>
      <c r="D28" s="18" t="s">
        <v>48</v>
      </c>
      <c r="E28" s="20"/>
      <c r="F28" s="20"/>
      <c r="G28" s="20"/>
      <c r="H28" s="20"/>
      <c r="I28" s="20"/>
      <c r="J28" s="20"/>
      <c r="K28" s="20"/>
      <c r="L28" s="20"/>
      <c r="M28" s="133">
        <f>N93</f>
        <v>0</v>
      </c>
      <c r="N28" s="127"/>
      <c r="O28" s="127"/>
      <c r="P28" s="127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34">
        <f>ROUND(M27+M28,2)</f>
        <v>0</v>
      </c>
      <c r="N30" s="127"/>
      <c r="O30" s="127"/>
      <c r="P30" s="127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35">
        <f>ROUND((((SUM(BE93:BE100)+SUM(BE118:BE146))+SUM(BE148:BE150))),2)</f>
        <v>0</v>
      </c>
      <c r="I32" s="127"/>
      <c r="J32" s="127"/>
      <c r="K32" s="20"/>
      <c r="L32" s="20"/>
      <c r="M32" s="135">
        <f>ROUND(((ROUND((SUM(BE93:BE100)+SUM(BE118:BE146)),2)*F32)+SUM(BE148:BE150)*F32),2)</f>
        <v>0</v>
      </c>
      <c r="N32" s="127"/>
      <c r="O32" s="127"/>
      <c r="P32" s="127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35">
        <f>ROUND((((SUM(BF93:BF100)+SUM(BF118:BF146))+SUM(BF148:BF150))),2)</f>
        <v>0</v>
      </c>
      <c r="I33" s="127"/>
      <c r="J33" s="127"/>
      <c r="K33" s="20"/>
      <c r="L33" s="20"/>
      <c r="M33" s="135">
        <f>ROUND(((ROUND((SUM(BF93:BF100)+SUM(BF118:BF146)),2)*F33)+SUM(BF148:BF150)*F33),2)</f>
        <v>0</v>
      </c>
      <c r="N33" s="127"/>
      <c r="O33" s="127"/>
      <c r="P33" s="127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35">
        <f>ROUND((((SUM(BG93:BG100)+SUM(BG118:BG146))+SUM(BG148:BG150))),2)</f>
        <v>0</v>
      </c>
      <c r="I34" s="127"/>
      <c r="J34" s="127"/>
      <c r="K34" s="20"/>
      <c r="L34" s="20"/>
      <c r="M34" s="135">
        <v>0</v>
      </c>
      <c r="N34" s="127"/>
      <c r="O34" s="127"/>
      <c r="P34" s="127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35">
        <f>ROUND((((SUM(BH93:BH100)+SUM(BH118:BH146))+SUM(BH148:BH150))),2)</f>
        <v>0</v>
      </c>
      <c r="I35" s="127"/>
      <c r="J35" s="127"/>
      <c r="K35" s="20"/>
      <c r="L35" s="20"/>
      <c r="M35" s="135">
        <v>0</v>
      </c>
      <c r="N35" s="127"/>
      <c r="O35" s="127"/>
      <c r="P35" s="127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35">
        <f>ROUND((((SUM(BI93:BI100)+SUM(BI118:BI146))+SUM(BI148:BI150))),2)</f>
        <v>0</v>
      </c>
      <c r="I36" s="127"/>
      <c r="J36" s="127"/>
      <c r="K36" s="20"/>
      <c r="L36" s="20"/>
      <c r="M36" s="135">
        <v>0</v>
      </c>
      <c r="N36" s="127"/>
      <c r="O36" s="127"/>
      <c r="P36" s="127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36">
        <f>SUM(M30:M36)</f>
        <v>0</v>
      </c>
      <c r="M38" s="137"/>
      <c r="N38" s="137"/>
      <c r="O38" s="137"/>
      <c r="P38" s="138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23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25" t="str">
        <f>F6</f>
        <v>AS Kostelec nad Orlicí - samostatný rozpočet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20"/>
      <c r="R78" s="21"/>
    </row>
    <row r="79" spans="2:18" s="1" customFormat="1" ht="36.95" customHeight="1">
      <c r="B79" s="19"/>
      <c r="C79" s="40" t="s">
        <v>53</v>
      </c>
      <c r="D79" s="20"/>
      <c r="E79" s="20"/>
      <c r="F79" s="139" t="str">
        <f>F7</f>
        <v>SO06 - Vybavení skateparku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40" t="str">
        <f>IF(O9="","",O9)</f>
        <v/>
      </c>
      <c r="N81" s="127"/>
      <c r="O81" s="127"/>
      <c r="P81" s="127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29"/>
      <c r="N83" s="127"/>
      <c r="O83" s="127"/>
      <c r="P83" s="127"/>
      <c r="Q83" s="127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29"/>
      <c r="N84" s="127"/>
      <c r="O84" s="127"/>
      <c r="P84" s="127"/>
      <c r="Q84" s="127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1" t="s">
        <v>57</v>
      </c>
      <c r="D86" s="142"/>
      <c r="E86" s="142"/>
      <c r="F86" s="142"/>
      <c r="G86" s="142"/>
      <c r="H86" s="52"/>
      <c r="I86" s="52"/>
      <c r="J86" s="52"/>
      <c r="K86" s="52"/>
      <c r="L86" s="52"/>
      <c r="M86" s="52"/>
      <c r="N86" s="141" t="s">
        <v>58</v>
      </c>
      <c r="O86" s="127"/>
      <c r="P86" s="127"/>
      <c r="Q86" s="127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3">
        <f>N118</f>
        <v>0</v>
      </c>
      <c r="O88" s="127"/>
      <c r="P88" s="127"/>
      <c r="Q88" s="127"/>
      <c r="R88" s="21"/>
      <c r="AU88" s="7" t="s">
        <v>60</v>
      </c>
    </row>
    <row r="89" spans="2:18" s="2" customFormat="1" ht="24.95" customHeight="1">
      <c r="B89" s="60"/>
      <c r="C89" s="61"/>
      <c r="D89" s="62" t="s">
        <v>168</v>
      </c>
      <c r="E89" s="61"/>
      <c r="F89" s="61"/>
      <c r="G89" s="61"/>
      <c r="H89" s="61"/>
      <c r="I89" s="61"/>
      <c r="J89" s="61"/>
      <c r="K89" s="61"/>
      <c r="L89" s="61"/>
      <c r="M89" s="61"/>
      <c r="N89" s="144">
        <f>N119</f>
        <v>0</v>
      </c>
      <c r="O89" s="145"/>
      <c r="P89" s="145"/>
      <c r="Q89" s="145"/>
      <c r="R89" s="63"/>
    </row>
    <row r="90" spans="2:18" s="2" customFormat="1" ht="24.95" customHeight="1">
      <c r="B90" s="60"/>
      <c r="C90" s="61"/>
      <c r="D90" s="62" t="s">
        <v>169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N140</f>
        <v>0</v>
      </c>
      <c r="O90" s="145"/>
      <c r="P90" s="145"/>
      <c r="Q90" s="145"/>
      <c r="R90" s="63"/>
    </row>
    <row r="91" spans="2:18" s="2" customFormat="1" ht="21.75" customHeight="1">
      <c r="B91" s="60"/>
      <c r="C91" s="61"/>
      <c r="D91" s="62" t="s">
        <v>62</v>
      </c>
      <c r="E91" s="61"/>
      <c r="F91" s="61"/>
      <c r="G91" s="61"/>
      <c r="H91" s="61"/>
      <c r="I91" s="61"/>
      <c r="J91" s="61"/>
      <c r="K91" s="61"/>
      <c r="L91" s="61"/>
      <c r="M91" s="61"/>
      <c r="N91" s="148">
        <f>N147</f>
        <v>0</v>
      </c>
      <c r="O91" s="145"/>
      <c r="P91" s="145"/>
      <c r="Q91" s="145"/>
      <c r="R91" s="63"/>
    </row>
    <row r="92" spans="2:18" s="1" customFormat="1" ht="21.7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2:21" s="1" customFormat="1" ht="29.25" customHeight="1">
      <c r="B93" s="19"/>
      <c r="C93" s="59" t="s">
        <v>63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49">
        <f>ROUND(N94+N95+N96+N97+N98+N99,2)</f>
        <v>0</v>
      </c>
      <c r="O93" s="127"/>
      <c r="P93" s="127"/>
      <c r="Q93" s="127"/>
      <c r="R93" s="21"/>
      <c r="T93" s="67"/>
      <c r="U93" s="68" t="s">
        <v>23</v>
      </c>
    </row>
    <row r="94" spans="2:65" s="1" customFormat="1" ht="18" customHeight="1">
      <c r="B94" s="69"/>
      <c r="C94" s="70"/>
      <c r="D94" s="150" t="s">
        <v>64</v>
      </c>
      <c r="E94" s="151"/>
      <c r="F94" s="151"/>
      <c r="G94" s="151"/>
      <c r="H94" s="151"/>
      <c r="I94" s="70"/>
      <c r="J94" s="70"/>
      <c r="K94" s="70"/>
      <c r="L94" s="70"/>
      <c r="M94" s="70"/>
      <c r="N94" s="152">
        <f>ROUND(N88*T94,2)</f>
        <v>0</v>
      </c>
      <c r="O94" s="151"/>
      <c r="P94" s="151"/>
      <c r="Q94" s="151"/>
      <c r="R94" s="71"/>
      <c r="S94" s="70"/>
      <c r="T94" s="72"/>
      <c r="U94" s="73" t="s">
        <v>24</v>
      </c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5" t="s">
        <v>65</v>
      </c>
      <c r="AZ94" s="74"/>
      <c r="BA94" s="74"/>
      <c r="BB94" s="74"/>
      <c r="BC94" s="74"/>
      <c r="BD94" s="74"/>
      <c r="BE94" s="76">
        <f aca="true" t="shared" si="0" ref="BE94:BE99">IF(U94="základní",N94,0)</f>
        <v>0</v>
      </c>
      <c r="BF94" s="76">
        <f aca="true" t="shared" si="1" ref="BF94:BF99">IF(U94="snížená",N94,0)</f>
        <v>0</v>
      </c>
      <c r="BG94" s="76">
        <f aca="true" t="shared" si="2" ref="BG94:BG99">IF(U94="zákl. přenesená",N94,0)</f>
        <v>0</v>
      </c>
      <c r="BH94" s="76">
        <f aca="true" t="shared" si="3" ref="BH94:BH99">IF(U94="sníž. přenesená",N94,0)</f>
        <v>0</v>
      </c>
      <c r="BI94" s="76">
        <f aca="true" t="shared" si="4" ref="BI94:BI99">IF(U94="nulová",N94,0)</f>
        <v>0</v>
      </c>
      <c r="BJ94" s="75" t="s">
        <v>42</v>
      </c>
      <c r="BK94" s="74"/>
      <c r="BL94" s="74"/>
      <c r="BM94" s="74"/>
    </row>
    <row r="95" spans="2:65" s="1" customFormat="1" ht="18" customHeight="1">
      <c r="B95" s="69"/>
      <c r="C95" s="70"/>
      <c r="D95" s="150" t="s">
        <v>66</v>
      </c>
      <c r="E95" s="151"/>
      <c r="F95" s="151"/>
      <c r="G95" s="151"/>
      <c r="H95" s="151"/>
      <c r="I95" s="70"/>
      <c r="J95" s="70"/>
      <c r="K95" s="70"/>
      <c r="L95" s="70"/>
      <c r="M95" s="70"/>
      <c r="N95" s="152">
        <f>ROUND(N88*T95,2)</f>
        <v>0</v>
      </c>
      <c r="O95" s="151"/>
      <c r="P95" s="151"/>
      <c r="Q95" s="15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65</v>
      </c>
      <c r="AZ95" s="74"/>
      <c r="BA95" s="74"/>
      <c r="BB95" s="74"/>
      <c r="BC95" s="74"/>
      <c r="BD95" s="74"/>
      <c r="BE95" s="76">
        <f t="shared" si="0"/>
        <v>0</v>
      </c>
      <c r="BF95" s="76">
        <f t="shared" si="1"/>
        <v>0</v>
      </c>
      <c r="BG95" s="76">
        <f t="shared" si="2"/>
        <v>0</v>
      </c>
      <c r="BH95" s="76">
        <f t="shared" si="3"/>
        <v>0</v>
      </c>
      <c r="BI95" s="76">
        <f t="shared" si="4"/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50" t="s">
        <v>67</v>
      </c>
      <c r="E96" s="151"/>
      <c r="F96" s="151"/>
      <c r="G96" s="151"/>
      <c r="H96" s="151"/>
      <c r="I96" s="70"/>
      <c r="J96" s="70"/>
      <c r="K96" s="70"/>
      <c r="L96" s="70"/>
      <c r="M96" s="70"/>
      <c r="N96" s="152">
        <f>ROUND(N88*T96,2)</f>
        <v>0</v>
      </c>
      <c r="O96" s="151"/>
      <c r="P96" s="151"/>
      <c r="Q96" s="15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65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50" t="s">
        <v>68</v>
      </c>
      <c r="E97" s="151"/>
      <c r="F97" s="151"/>
      <c r="G97" s="151"/>
      <c r="H97" s="151"/>
      <c r="I97" s="70"/>
      <c r="J97" s="70"/>
      <c r="K97" s="70"/>
      <c r="L97" s="70"/>
      <c r="M97" s="70"/>
      <c r="N97" s="152">
        <f>ROUND(N88*T97,2)</f>
        <v>0</v>
      </c>
      <c r="O97" s="151"/>
      <c r="P97" s="151"/>
      <c r="Q97" s="15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65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50" t="s">
        <v>69</v>
      </c>
      <c r="E98" s="151"/>
      <c r="F98" s="151"/>
      <c r="G98" s="151"/>
      <c r="H98" s="151"/>
      <c r="I98" s="70"/>
      <c r="J98" s="70"/>
      <c r="K98" s="70"/>
      <c r="L98" s="70"/>
      <c r="M98" s="70"/>
      <c r="N98" s="152">
        <f>ROUND(N88*T98,2)</f>
        <v>0</v>
      </c>
      <c r="O98" s="151"/>
      <c r="P98" s="151"/>
      <c r="Q98" s="15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65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77" t="s">
        <v>70</v>
      </c>
      <c r="E99" s="70"/>
      <c r="F99" s="70"/>
      <c r="G99" s="70"/>
      <c r="H99" s="70"/>
      <c r="I99" s="70"/>
      <c r="J99" s="70"/>
      <c r="K99" s="70"/>
      <c r="L99" s="70"/>
      <c r="M99" s="70"/>
      <c r="N99" s="152">
        <f>ROUND(N88*T99,2)</f>
        <v>0</v>
      </c>
      <c r="O99" s="151"/>
      <c r="P99" s="151"/>
      <c r="Q99" s="151"/>
      <c r="R99" s="71"/>
      <c r="S99" s="70"/>
      <c r="T99" s="78"/>
      <c r="U99" s="79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71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18" s="1" customFormat="1" ht="13.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18" s="1" customFormat="1" ht="29.25" customHeight="1">
      <c r="B101" s="19"/>
      <c r="C101" s="51" t="s">
        <v>49</v>
      </c>
      <c r="D101" s="52"/>
      <c r="E101" s="52"/>
      <c r="F101" s="52"/>
      <c r="G101" s="52"/>
      <c r="H101" s="52"/>
      <c r="I101" s="52"/>
      <c r="J101" s="52"/>
      <c r="K101" s="52"/>
      <c r="L101" s="153">
        <f>ROUND(SUM(N88+N93),2)</f>
        <v>0</v>
      </c>
      <c r="M101" s="142"/>
      <c r="N101" s="142"/>
      <c r="O101" s="142"/>
      <c r="P101" s="142"/>
      <c r="Q101" s="142"/>
      <c r="R101" s="21"/>
    </row>
    <row r="102" spans="2:18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6" spans="2:18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1" customFormat="1" ht="36.95" customHeight="1">
      <c r="B107" s="19"/>
      <c r="C107" s="123" t="s">
        <v>72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21"/>
    </row>
    <row r="108" spans="2:18" s="1" customFormat="1" ht="6.9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18" s="1" customFormat="1" ht="30" customHeight="1">
      <c r="B109" s="19"/>
      <c r="C109" s="17" t="s">
        <v>8</v>
      </c>
      <c r="D109" s="20"/>
      <c r="E109" s="20"/>
      <c r="F109" s="125" t="str">
        <f>F6</f>
        <v>AS Kostelec nad Orlicí - samostatný rozpočet</v>
      </c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20"/>
      <c r="R109" s="21"/>
    </row>
    <row r="110" spans="2:18" s="1" customFormat="1" ht="36.95" customHeight="1">
      <c r="B110" s="19"/>
      <c r="C110" s="40" t="s">
        <v>53</v>
      </c>
      <c r="D110" s="20"/>
      <c r="E110" s="20"/>
      <c r="F110" s="139" t="str">
        <f>F7</f>
        <v>SO06 - Vybavení skateparku</v>
      </c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20"/>
      <c r="R110" s="21"/>
    </row>
    <row r="111" spans="2:18" s="1" customFormat="1" ht="6.9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18" customHeight="1">
      <c r="B112" s="19"/>
      <c r="C112" s="17" t="s">
        <v>12</v>
      </c>
      <c r="D112" s="20"/>
      <c r="E112" s="20"/>
      <c r="F112" s="15" t="str">
        <f>F9</f>
        <v xml:space="preserve"> </v>
      </c>
      <c r="G112" s="20"/>
      <c r="H112" s="20"/>
      <c r="I112" s="20"/>
      <c r="J112" s="20"/>
      <c r="K112" s="17" t="s">
        <v>14</v>
      </c>
      <c r="L112" s="20"/>
      <c r="M112" s="140" t="str">
        <f>IF(O9="","",O9)</f>
        <v/>
      </c>
      <c r="N112" s="127"/>
      <c r="O112" s="127"/>
      <c r="P112" s="127"/>
      <c r="Q112" s="20"/>
      <c r="R112" s="21"/>
    </row>
    <row r="113" spans="2:18" s="1" customFormat="1" ht="6.9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2:18" s="1" customFormat="1" ht="15">
      <c r="B114" s="19"/>
      <c r="C114" s="17" t="s">
        <v>15</v>
      </c>
      <c r="D114" s="20"/>
      <c r="E114" s="20"/>
      <c r="F114" s="15"/>
      <c r="G114" s="20"/>
      <c r="H114" s="20"/>
      <c r="I114" s="20"/>
      <c r="J114" s="20"/>
      <c r="K114" s="17" t="s">
        <v>19</v>
      </c>
      <c r="L114" s="20"/>
      <c r="M114" s="129"/>
      <c r="N114" s="127"/>
      <c r="O114" s="127"/>
      <c r="P114" s="127"/>
      <c r="Q114" s="127"/>
      <c r="R114" s="21"/>
    </row>
    <row r="115" spans="2:18" s="1" customFormat="1" ht="14.45" customHeight="1">
      <c r="B115" s="19"/>
      <c r="C115" s="17" t="s">
        <v>18</v>
      </c>
      <c r="D115" s="20"/>
      <c r="E115" s="20"/>
      <c r="F115" s="15" t="str">
        <f>IF(E15="","",E15)</f>
        <v>Vyplň údaj</v>
      </c>
      <c r="G115" s="20"/>
      <c r="H115" s="20"/>
      <c r="I115" s="20"/>
      <c r="J115" s="20"/>
      <c r="K115" s="17" t="s">
        <v>20</v>
      </c>
      <c r="L115" s="20"/>
      <c r="M115" s="129"/>
      <c r="N115" s="127"/>
      <c r="O115" s="127"/>
      <c r="P115" s="127"/>
      <c r="Q115" s="127"/>
      <c r="R115" s="21"/>
    </row>
    <row r="116" spans="2:18" s="1" customFormat="1" ht="10.3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27" s="4" customFormat="1" ht="29.25" customHeight="1">
      <c r="B117" s="80"/>
      <c r="C117" s="81" t="s">
        <v>73</v>
      </c>
      <c r="D117" s="82" t="s">
        <v>74</v>
      </c>
      <c r="E117" s="82" t="s">
        <v>39</v>
      </c>
      <c r="F117" s="154" t="s">
        <v>75</v>
      </c>
      <c r="G117" s="155"/>
      <c r="H117" s="155"/>
      <c r="I117" s="155"/>
      <c r="J117" s="82" t="s">
        <v>76</v>
      </c>
      <c r="K117" s="82" t="s">
        <v>77</v>
      </c>
      <c r="L117" s="156" t="s">
        <v>78</v>
      </c>
      <c r="M117" s="155"/>
      <c r="N117" s="154" t="s">
        <v>58</v>
      </c>
      <c r="O117" s="155"/>
      <c r="P117" s="155"/>
      <c r="Q117" s="157"/>
      <c r="R117" s="83"/>
      <c r="T117" s="44" t="s">
        <v>79</v>
      </c>
      <c r="U117" s="45" t="s">
        <v>23</v>
      </c>
      <c r="V117" s="45" t="s">
        <v>80</v>
      </c>
      <c r="W117" s="45" t="s">
        <v>81</v>
      </c>
      <c r="X117" s="45" t="s">
        <v>82</v>
      </c>
      <c r="Y117" s="45" t="s">
        <v>83</v>
      </c>
      <c r="Z117" s="45" t="s">
        <v>84</v>
      </c>
      <c r="AA117" s="46" t="s">
        <v>85</v>
      </c>
    </row>
    <row r="118" spans="2:63" s="1" customFormat="1" ht="29.25" customHeight="1">
      <c r="B118" s="19"/>
      <c r="C118" s="48" t="s">
        <v>55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74">
        <f>BK118</f>
        <v>0</v>
      </c>
      <c r="O118" s="175"/>
      <c r="P118" s="175"/>
      <c r="Q118" s="175"/>
      <c r="R118" s="21"/>
      <c r="T118" s="47"/>
      <c r="U118" s="26"/>
      <c r="V118" s="26"/>
      <c r="W118" s="84">
        <f>W119+W140+W147</f>
        <v>0</v>
      </c>
      <c r="X118" s="26"/>
      <c r="Y118" s="84">
        <f>Y119+Y140+Y147</f>
        <v>0</v>
      </c>
      <c r="Z118" s="26"/>
      <c r="AA118" s="85">
        <f>AA119+AA140+AA147</f>
        <v>0</v>
      </c>
      <c r="AT118" s="7" t="s">
        <v>40</v>
      </c>
      <c r="AU118" s="7" t="s">
        <v>60</v>
      </c>
      <c r="BK118" s="86">
        <f>BK119+BK140+BK147</f>
        <v>0</v>
      </c>
    </row>
    <row r="119" spans="2:63" s="5" customFormat="1" ht="37.35" customHeight="1">
      <c r="B119" s="87"/>
      <c r="C119" s="88"/>
      <c r="D119" s="89" t="s">
        <v>168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176">
        <f>BK119</f>
        <v>0</v>
      </c>
      <c r="O119" s="177"/>
      <c r="P119" s="177"/>
      <c r="Q119" s="177"/>
      <c r="R119" s="90"/>
      <c r="T119" s="91"/>
      <c r="U119" s="88"/>
      <c r="V119" s="88"/>
      <c r="W119" s="92">
        <f>SUM(W120:W139)</f>
        <v>0</v>
      </c>
      <c r="X119" s="88"/>
      <c r="Y119" s="92">
        <f>SUM(Y120:Y139)</f>
        <v>0</v>
      </c>
      <c r="Z119" s="88"/>
      <c r="AA119" s="93">
        <f>SUM(AA120:AA139)</f>
        <v>0</v>
      </c>
      <c r="AR119" s="94" t="s">
        <v>42</v>
      </c>
      <c r="AT119" s="95" t="s">
        <v>40</v>
      </c>
      <c r="AU119" s="95" t="s">
        <v>41</v>
      </c>
      <c r="AY119" s="94" t="s">
        <v>86</v>
      </c>
      <c r="BK119" s="96">
        <f>SUM(BK120:BK139)</f>
        <v>0</v>
      </c>
    </row>
    <row r="120" spans="2:65" s="1" customFormat="1" ht="31.5" customHeight="1">
      <c r="B120" s="69"/>
      <c r="C120" s="98" t="s">
        <v>42</v>
      </c>
      <c r="D120" s="98" t="s">
        <v>87</v>
      </c>
      <c r="E120" s="99" t="s">
        <v>170</v>
      </c>
      <c r="F120" s="158" t="s">
        <v>171</v>
      </c>
      <c r="G120" s="159"/>
      <c r="H120" s="159"/>
      <c r="I120" s="159"/>
      <c r="J120" s="100" t="s">
        <v>172</v>
      </c>
      <c r="K120" s="101">
        <v>150</v>
      </c>
      <c r="L120" s="160">
        <v>0</v>
      </c>
      <c r="M120" s="159"/>
      <c r="N120" s="161">
        <f aca="true" t="shared" si="5" ref="N120:N139">ROUND(L120*K120,2)</f>
        <v>0</v>
      </c>
      <c r="O120" s="159"/>
      <c r="P120" s="159"/>
      <c r="Q120" s="159"/>
      <c r="R120" s="71"/>
      <c r="T120" s="102" t="s">
        <v>1</v>
      </c>
      <c r="U120" s="24" t="s">
        <v>24</v>
      </c>
      <c r="V120" s="20"/>
      <c r="W120" s="103">
        <f aca="true" t="shared" si="6" ref="W120:W139">V120*K120</f>
        <v>0</v>
      </c>
      <c r="X120" s="103">
        <v>0</v>
      </c>
      <c r="Y120" s="103">
        <f aca="true" t="shared" si="7" ref="Y120:Y139">X120*K120</f>
        <v>0</v>
      </c>
      <c r="Z120" s="103">
        <v>0</v>
      </c>
      <c r="AA120" s="104">
        <f aca="true" t="shared" si="8" ref="AA120:AA139">Z120*K120</f>
        <v>0</v>
      </c>
      <c r="AR120" s="7" t="s">
        <v>91</v>
      </c>
      <c r="AT120" s="7" t="s">
        <v>87</v>
      </c>
      <c r="AU120" s="7" t="s">
        <v>42</v>
      </c>
      <c r="AY120" s="7" t="s">
        <v>86</v>
      </c>
      <c r="BE120" s="50">
        <f aca="true" t="shared" si="9" ref="BE120:BE139">IF(U120="základní",N120,0)</f>
        <v>0</v>
      </c>
      <c r="BF120" s="50">
        <f aca="true" t="shared" si="10" ref="BF120:BF139">IF(U120="snížená",N120,0)</f>
        <v>0</v>
      </c>
      <c r="BG120" s="50">
        <f aca="true" t="shared" si="11" ref="BG120:BG139">IF(U120="zákl. přenesená",N120,0)</f>
        <v>0</v>
      </c>
      <c r="BH120" s="50">
        <f aca="true" t="shared" si="12" ref="BH120:BH139">IF(U120="sníž. přenesená",N120,0)</f>
        <v>0</v>
      </c>
      <c r="BI120" s="50">
        <f aca="true" t="shared" si="13" ref="BI120:BI139">IF(U120="nulová",N120,0)</f>
        <v>0</v>
      </c>
      <c r="BJ120" s="7" t="s">
        <v>42</v>
      </c>
      <c r="BK120" s="50">
        <f aca="true" t="shared" si="14" ref="BK120:BK139">ROUND(L120*K120,2)</f>
        <v>0</v>
      </c>
      <c r="BL120" s="7" t="s">
        <v>91</v>
      </c>
      <c r="BM120" s="7" t="s">
        <v>51</v>
      </c>
    </row>
    <row r="121" spans="2:65" s="1" customFormat="1" ht="31.5" customHeight="1">
      <c r="B121" s="69"/>
      <c r="C121" s="98" t="s">
        <v>51</v>
      </c>
      <c r="D121" s="98" t="s">
        <v>87</v>
      </c>
      <c r="E121" s="99" t="s">
        <v>173</v>
      </c>
      <c r="F121" s="158" t="s">
        <v>174</v>
      </c>
      <c r="G121" s="159"/>
      <c r="H121" s="159"/>
      <c r="I121" s="159"/>
      <c r="J121" s="100" t="s">
        <v>175</v>
      </c>
      <c r="K121" s="101">
        <v>3400</v>
      </c>
      <c r="L121" s="160">
        <v>0</v>
      </c>
      <c r="M121" s="159"/>
      <c r="N121" s="161">
        <f t="shared" si="5"/>
        <v>0</v>
      </c>
      <c r="O121" s="159"/>
      <c r="P121" s="159"/>
      <c r="Q121" s="159"/>
      <c r="R121" s="71"/>
      <c r="T121" s="102" t="s">
        <v>1</v>
      </c>
      <c r="U121" s="24" t="s">
        <v>24</v>
      </c>
      <c r="V121" s="20"/>
      <c r="W121" s="103">
        <f t="shared" si="6"/>
        <v>0</v>
      </c>
      <c r="X121" s="103">
        <v>0</v>
      </c>
      <c r="Y121" s="103">
        <f t="shared" si="7"/>
        <v>0</v>
      </c>
      <c r="Z121" s="103">
        <v>0</v>
      </c>
      <c r="AA121" s="104">
        <f t="shared" si="8"/>
        <v>0</v>
      </c>
      <c r="AR121" s="7" t="s">
        <v>91</v>
      </c>
      <c r="AT121" s="7" t="s">
        <v>87</v>
      </c>
      <c r="AU121" s="7" t="s">
        <v>42</v>
      </c>
      <c r="AY121" s="7" t="s">
        <v>86</v>
      </c>
      <c r="BE121" s="50">
        <f t="shared" si="9"/>
        <v>0</v>
      </c>
      <c r="BF121" s="50">
        <f t="shared" si="10"/>
        <v>0</v>
      </c>
      <c r="BG121" s="50">
        <f t="shared" si="11"/>
        <v>0</v>
      </c>
      <c r="BH121" s="50">
        <f t="shared" si="12"/>
        <v>0</v>
      </c>
      <c r="BI121" s="50">
        <f t="shared" si="13"/>
        <v>0</v>
      </c>
      <c r="BJ121" s="7" t="s">
        <v>42</v>
      </c>
      <c r="BK121" s="50">
        <f t="shared" si="14"/>
        <v>0</v>
      </c>
      <c r="BL121" s="7" t="s">
        <v>91</v>
      </c>
      <c r="BM121" s="7" t="s">
        <v>91</v>
      </c>
    </row>
    <row r="122" spans="2:65" s="1" customFormat="1" ht="31.5" customHeight="1">
      <c r="B122" s="69"/>
      <c r="C122" s="98" t="s">
        <v>94</v>
      </c>
      <c r="D122" s="98" t="s">
        <v>87</v>
      </c>
      <c r="E122" s="99" t="s">
        <v>176</v>
      </c>
      <c r="F122" s="158" t="s">
        <v>177</v>
      </c>
      <c r="G122" s="159"/>
      <c r="H122" s="159"/>
      <c r="I122" s="159"/>
      <c r="J122" s="100" t="s">
        <v>97</v>
      </c>
      <c r="K122" s="101">
        <v>4</v>
      </c>
      <c r="L122" s="160">
        <v>0</v>
      </c>
      <c r="M122" s="159"/>
      <c r="N122" s="161">
        <f t="shared" si="5"/>
        <v>0</v>
      </c>
      <c r="O122" s="159"/>
      <c r="P122" s="159"/>
      <c r="Q122" s="159"/>
      <c r="R122" s="71"/>
      <c r="T122" s="102" t="s">
        <v>1</v>
      </c>
      <c r="U122" s="24" t="s">
        <v>24</v>
      </c>
      <c r="V122" s="20"/>
      <c r="W122" s="103">
        <f t="shared" si="6"/>
        <v>0</v>
      </c>
      <c r="X122" s="103">
        <v>0</v>
      </c>
      <c r="Y122" s="103">
        <f t="shared" si="7"/>
        <v>0</v>
      </c>
      <c r="Z122" s="103">
        <v>0</v>
      </c>
      <c r="AA122" s="104">
        <f t="shared" si="8"/>
        <v>0</v>
      </c>
      <c r="AR122" s="7" t="s">
        <v>91</v>
      </c>
      <c r="AT122" s="7" t="s">
        <v>87</v>
      </c>
      <c r="AU122" s="7" t="s">
        <v>42</v>
      </c>
      <c r="AY122" s="7" t="s">
        <v>86</v>
      </c>
      <c r="BE122" s="50">
        <f t="shared" si="9"/>
        <v>0</v>
      </c>
      <c r="BF122" s="50">
        <f t="shared" si="10"/>
        <v>0</v>
      </c>
      <c r="BG122" s="50">
        <f t="shared" si="11"/>
        <v>0</v>
      </c>
      <c r="BH122" s="50">
        <f t="shared" si="12"/>
        <v>0</v>
      </c>
      <c r="BI122" s="50">
        <f t="shared" si="13"/>
        <v>0</v>
      </c>
      <c r="BJ122" s="7" t="s">
        <v>42</v>
      </c>
      <c r="BK122" s="50">
        <f t="shared" si="14"/>
        <v>0</v>
      </c>
      <c r="BL122" s="7" t="s">
        <v>91</v>
      </c>
      <c r="BM122" s="7" t="s">
        <v>98</v>
      </c>
    </row>
    <row r="123" spans="2:65" s="1" customFormat="1" ht="22.5" customHeight="1">
      <c r="B123" s="69"/>
      <c r="C123" s="98" t="s">
        <v>91</v>
      </c>
      <c r="D123" s="98" t="s">
        <v>87</v>
      </c>
      <c r="E123" s="99" t="s">
        <v>178</v>
      </c>
      <c r="F123" s="158" t="s">
        <v>179</v>
      </c>
      <c r="G123" s="159"/>
      <c r="H123" s="159"/>
      <c r="I123" s="159"/>
      <c r="J123" s="100" t="s">
        <v>90</v>
      </c>
      <c r="K123" s="101">
        <v>245</v>
      </c>
      <c r="L123" s="160">
        <v>0</v>
      </c>
      <c r="M123" s="159"/>
      <c r="N123" s="161">
        <f t="shared" si="5"/>
        <v>0</v>
      </c>
      <c r="O123" s="159"/>
      <c r="P123" s="159"/>
      <c r="Q123" s="159"/>
      <c r="R123" s="71"/>
      <c r="T123" s="102" t="s">
        <v>1</v>
      </c>
      <c r="U123" s="24" t="s">
        <v>24</v>
      </c>
      <c r="V123" s="20"/>
      <c r="W123" s="103">
        <f t="shared" si="6"/>
        <v>0</v>
      </c>
      <c r="X123" s="103">
        <v>0</v>
      </c>
      <c r="Y123" s="103">
        <f t="shared" si="7"/>
        <v>0</v>
      </c>
      <c r="Z123" s="103">
        <v>0</v>
      </c>
      <c r="AA123" s="104">
        <f t="shared" si="8"/>
        <v>0</v>
      </c>
      <c r="AR123" s="7" t="s">
        <v>91</v>
      </c>
      <c r="AT123" s="7" t="s">
        <v>87</v>
      </c>
      <c r="AU123" s="7" t="s">
        <v>42</v>
      </c>
      <c r="AY123" s="7" t="s">
        <v>86</v>
      </c>
      <c r="BE123" s="50">
        <f t="shared" si="9"/>
        <v>0</v>
      </c>
      <c r="BF123" s="50">
        <f t="shared" si="10"/>
        <v>0</v>
      </c>
      <c r="BG123" s="50">
        <f t="shared" si="11"/>
        <v>0</v>
      </c>
      <c r="BH123" s="50">
        <f t="shared" si="12"/>
        <v>0</v>
      </c>
      <c r="BI123" s="50">
        <f t="shared" si="13"/>
        <v>0</v>
      </c>
      <c r="BJ123" s="7" t="s">
        <v>42</v>
      </c>
      <c r="BK123" s="50">
        <f t="shared" si="14"/>
        <v>0</v>
      </c>
      <c r="BL123" s="7" t="s">
        <v>91</v>
      </c>
      <c r="BM123" s="7" t="s">
        <v>101</v>
      </c>
    </row>
    <row r="124" spans="2:65" s="1" customFormat="1" ht="31.5" customHeight="1">
      <c r="B124" s="69"/>
      <c r="C124" s="98" t="s">
        <v>102</v>
      </c>
      <c r="D124" s="98" t="s">
        <v>87</v>
      </c>
      <c r="E124" s="99" t="s">
        <v>180</v>
      </c>
      <c r="F124" s="158" t="s">
        <v>181</v>
      </c>
      <c r="G124" s="159"/>
      <c r="H124" s="159"/>
      <c r="I124" s="159"/>
      <c r="J124" s="100" t="s">
        <v>97</v>
      </c>
      <c r="K124" s="101">
        <v>1.5</v>
      </c>
      <c r="L124" s="160">
        <v>0</v>
      </c>
      <c r="M124" s="159"/>
      <c r="N124" s="161">
        <f t="shared" si="5"/>
        <v>0</v>
      </c>
      <c r="O124" s="159"/>
      <c r="P124" s="159"/>
      <c r="Q124" s="159"/>
      <c r="R124" s="71"/>
      <c r="T124" s="102" t="s">
        <v>1</v>
      </c>
      <c r="U124" s="24" t="s">
        <v>24</v>
      </c>
      <c r="V124" s="20"/>
      <c r="W124" s="103">
        <f t="shared" si="6"/>
        <v>0</v>
      </c>
      <c r="X124" s="103">
        <v>0</v>
      </c>
      <c r="Y124" s="103">
        <f t="shared" si="7"/>
        <v>0</v>
      </c>
      <c r="Z124" s="103">
        <v>0</v>
      </c>
      <c r="AA124" s="104">
        <f t="shared" si="8"/>
        <v>0</v>
      </c>
      <c r="AR124" s="7" t="s">
        <v>91</v>
      </c>
      <c r="AT124" s="7" t="s">
        <v>87</v>
      </c>
      <c r="AU124" s="7" t="s">
        <v>42</v>
      </c>
      <c r="AY124" s="7" t="s">
        <v>86</v>
      </c>
      <c r="BE124" s="50">
        <f t="shared" si="9"/>
        <v>0</v>
      </c>
      <c r="BF124" s="50">
        <f t="shared" si="10"/>
        <v>0</v>
      </c>
      <c r="BG124" s="50">
        <f t="shared" si="11"/>
        <v>0</v>
      </c>
      <c r="BH124" s="50">
        <f t="shared" si="12"/>
        <v>0</v>
      </c>
      <c r="BI124" s="50">
        <f t="shared" si="13"/>
        <v>0</v>
      </c>
      <c r="BJ124" s="7" t="s">
        <v>42</v>
      </c>
      <c r="BK124" s="50">
        <f t="shared" si="14"/>
        <v>0</v>
      </c>
      <c r="BL124" s="7" t="s">
        <v>91</v>
      </c>
      <c r="BM124" s="7" t="s">
        <v>105</v>
      </c>
    </row>
    <row r="125" spans="2:65" s="1" customFormat="1" ht="22.5" customHeight="1">
      <c r="B125" s="69"/>
      <c r="C125" s="98" t="s">
        <v>98</v>
      </c>
      <c r="D125" s="98" t="s">
        <v>87</v>
      </c>
      <c r="E125" s="99" t="s">
        <v>182</v>
      </c>
      <c r="F125" s="158" t="s">
        <v>183</v>
      </c>
      <c r="G125" s="159"/>
      <c r="H125" s="159"/>
      <c r="I125" s="159"/>
      <c r="J125" s="100" t="s">
        <v>159</v>
      </c>
      <c r="K125" s="101">
        <v>43</v>
      </c>
      <c r="L125" s="160">
        <v>0</v>
      </c>
      <c r="M125" s="159"/>
      <c r="N125" s="161">
        <f t="shared" si="5"/>
        <v>0</v>
      </c>
      <c r="O125" s="159"/>
      <c r="P125" s="159"/>
      <c r="Q125" s="159"/>
      <c r="R125" s="71"/>
      <c r="T125" s="102" t="s">
        <v>1</v>
      </c>
      <c r="U125" s="24" t="s">
        <v>24</v>
      </c>
      <c r="V125" s="20"/>
      <c r="W125" s="103">
        <f t="shared" si="6"/>
        <v>0</v>
      </c>
      <c r="X125" s="103">
        <v>0</v>
      </c>
      <c r="Y125" s="103">
        <f t="shared" si="7"/>
        <v>0</v>
      </c>
      <c r="Z125" s="103">
        <v>0</v>
      </c>
      <c r="AA125" s="104">
        <f t="shared" si="8"/>
        <v>0</v>
      </c>
      <c r="AR125" s="7" t="s">
        <v>91</v>
      </c>
      <c r="AT125" s="7" t="s">
        <v>87</v>
      </c>
      <c r="AU125" s="7" t="s">
        <v>42</v>
      </c>
      <c r="AY125" s="7" t="s">
        <v>86</v>
      </c>
      <c r="BE125" s="50">
        <f t="shared" si="9"/>
        <v>0</v>
      </c>
      <c r="BF125" s="50">
        <f t="shared" si="10"/>
        <v>0</v>
      </c>
      <c r="BG125" s="50">
        <f t="shared" si="11"/>
        <v>0</v>
      </c>
      <c r="BH125" s="50">
        <f t="shared" si="12"/>
        <v>0</v>
      </c>
      <c r="BI125" s="50">
        <f t="shared" si="13"/>
        <v>0</v>
      </c>
      <c r="BJ125" s="7" t="s">
        <v>42</v>
      </c>
      <c r="BK125" s="50">
        <f t="shared" si="14"/>
        <v>0</v>
      </c>
      <c r="BL125" s="7" t="s">
        <v>91</v>
      </c>
      <c r="BM125" s="7" t="s">
        <v>108</v>
      </c>
    </row>
    <row r="126" spans="2:65" s="1" customFormat="1" ht="31.5" customHeight="1">
      <c r="B126" s="69"/>
      <c r="C126" s="98" t="s">
        <v>109</v>
      </c>
      <c r="D126" s="98" t="s">
        <v>87</v>
      </c>
      <c r="E126" s="99" t="s">
        <v>184</v>
      </c>
      <c r="F126" s="158" t="s">
        <v>185</v>
      </c>
      <c r="G126" s="159"/>
      <c r="H126" s="159"/>
      <c r="I126" s="159"/>
      <c r="J126" s="100" t="s">
        <v>175</v>
      </c>
      <c r="K126" s="101">
        <v>25</v>
      </c>
      <c r="L126" s="160">
        <v>0</v>
      </c>
      <c r="M126" s="159"/>
      <c r="N126" s="161">
        <f t="shared" si="5"/>
        <v>0</v>
      </c>
      <c r="O126" s="159"/>
      <c r="P126" s="159"/>
      <c r="Q126" s="159"/>
      <c r="R126" s="71"/>
      <c r="T126" s="102" t="s">
        <v>1</v>
      </c>
      <c r="U126" s="24" t="s">
        <v>24</v>
      </c>
      <c r="V126" s="20"/>
      <c r="W126" s="103">
        <f t="shared" si="6"/>
        <v>0</v>
      </c>
      <c r="X126" s="103">
        <v>0</v>
      </c>
      <c r="Y126" s="103">
        <f t="shared" si="7"/>
        <v>0</v>
      </c>
      <c r="Z126" s="103">
        <v>0</v>
      </c>
      <c r="AA126" s="104">
        <f t="shared" si="8"/>
        <v>0</v>
      </c>
      <c r="AR126" s="7" t="s">
        <v>91</v>
      </c>
      <c r="AT126" s="7" t="s">
        <v>87</v>
      </c>
      <c r="AU126" s="7" t="s">
        <v>42</v>
      </c>
      <c r="AY126" s="7" t="s">
        <v>86</v>
      </c>
      <c r="BE126" s="50">
        <f t="shared" si="9"/>
        <v>0</v>
      </c>
      <c r="BF126" s="50">
        <f t="shared" si="10"/>
        <v>0</v>
      </c>
      <c r="BG126" s="50">
        <f t="shared" si="11"/>
        <v>0</v>
      </c>
      <c r="BH126" s="50">
        <f t="shared" si="12"/>
        <v>0</v>
      </c>
      <c r="BI126" s="50">
        <f t="shared" si="13"/>
        <v>0</v>
      </c>
      <c r="BJ126" s="7" t="s">
        <v>42</v>
      </c>
      <c r="BK126" s="50">
        <f t="shared" si="14"/>
        <v>0</v>
      </c>
      <c r="BL126" s="7" t="s">
        <v>91</v>
      </c>
      <c r="BM126" s="7" t="s">
        <v>112</v>
      </c>
    </row>
    <row r="127" spans="2:65" s="1" customFormat="1" ht="31.5" customHeight="1">
      <c r="B127" s="69"/>
      <c r="C127" s="98" t="s">
        <v>101</v>
      </c>
      <c r="D127" s="98" t="s">
        <v>87</v>
      </c>
      <c r="E127" s="99" t="s">
        <v>186</v>
      </c>
      <c r="F127" s="158" t="s">
        <v>187</v>
      </c>
      <c r="G127" s="159"/>
      <c r="H127" s="159"/>
      <c r="I127" s="159"/>
      <c r="J127" s="100" t="s">
        <v>159</v>
      </c>
      <c r="K127" s="101">
        <v>24</v>
      </c>
      <c r="L127" s="160">
        <v>0</v>
      </c>
      <c r="M127" s="159"/>
      <c r="N127" s="161">
        <f t="shared" si="5"/>
        <v>0</v>
      </c>
      <c r="O127" s="159"/>
      <c r="P127" s="159"/>
      <c r="Q127" s="159"/>
      <c r="R127" s="71"/>
      <c r="T127" s="102" t="s">
        <v>1</v>
      </c>
      <c r="U127" s="24" t="s">
        <v>24</v>
      </c>
      <c r="V127" s="20"/>
      <c r="W127" s="103">
        <f t="shared" si="6"/>
        <v>0</v>
      </c>
      <c r="X127" s="103">
        <v>0</v>
      </c>
      <c r="Y127" s="103">
        <f t="shared" si="7"/>
        <v>0</v>
      </c>
      <c r="Z127" s="103">
        <v>0</v>
      </c>
      <c r="AA127" s="104">
        <f t="shared" si="8"/>
        <v>0</v>
      </c>
      <c r="AR127" s="7" t="s">
        <v>91</v>
      </c>
      <c r="AT127" s="7" t="s">
        <v>87</v>
      </c>
      <c r="AU127" s="7" t="s">
        <v>42</v>
      </c>
      <c r="AY127" s="7" t="s">
        <v>86</v>
      </c>
      <c r="BE127" s="50">
        <f t="shared" si="9"/>
        <v>0</v>
      </c>
      <c r="BF127" s="50">
        <f t="shared" si="10"/>
        <v>0</v>
      </c>
      <c r="BG127" s="50">
        <f t="shared" si="11"/>
        <v>0</v>
      </c>
      <c r="BH127" s="50">
        <f t="shared" si="12"/>
        <v>0</v>
      </c>
      <c r="BI127" s="50">
        <f t="shared" si="13"/>
        <v>0</v>
      </c>
      <c r="BJ127" s="7" t="s">
        <v>42</v>
      </c>
      <c r="BK127" s="50">
        <f t="shared" si="14"/>
        <v>0</v>
      </c>
      <c r="BL127" s="7" t="s">
        <v>91</v>
      </c>
      <c r="BM127" s="7" t="s">
        <v>115</v>
      </c>
    </row>
    <row r="128" spans="2:65" s="1" customFormat="1" ht="22.5" customHeight="1">
      <c r="B128" s="69"/>
      <c r="C128" s="98" t="s">
        <v>116</v>
      </c>
      <c r="D128" s="98" t="s">
        <v>87</v>
      </c>
      <c r="E128" s="99" t="s">
        <v>188</v>
      </c>
      <c r="F128" s="158" t="s">
        <v>189</v>
      </c>
      <c r="G128" s="159"/>
      <c r="H128" s="159"/>
      <c r="I128" s="159"/>
      <c r="J128" s="100" t="s">
        <v>90</v>
      </c>
      <c r="K128" s="101">
        <v>15</v>
      </c>
      <c r="L128" s="160">
        <v>0</v>
      </c>
      <c r="M128" s="159"/>
      <c r="N128" s="161">
        <f t="shared" si="5"/>
        <v>0</v>
      </c>
      <c r="O128" s="159"/>
      <c r="P128" s="159"/>
      <c r="Q128" s="159"/>
      <c r="R128" s="71"/>
      <c r="T128" s="102" t="s">
        <v>1</v>
      </c>
      <c r="U128" s="24" t="s">
        <v>24</v>
      </c>
      <c r="V128" s="20"/>
      <c r="W128" s="103">
        <f t="shared" si="6"/>
        <v>0</v>
      </c>
      <c r="X128" s="103">
        <v>0</v>
      </c>
      <c r="Y128" s="103">
        <f t="shared" si="7"/>
        <v>0</v>
      </c>
      <c r="Z128" s="103">
        <v>0</v>
      </c>
      <c r="AA128" s="104">
        <f t="shared" si="8"/>
        <v>0</v>
      </c>
      <c r="AR128" s="7" t="s">
        <v>91</v>
      </c>
      <c r="AT128" s="7" t="s">
        <v>87</v>
      </c>
      <c r="AU128" s="7" t="s">
        <v>42</v>
      </c>
      <c r="AY128" s="7" t="s">
        <v>86</v>
      </c>
      <c r="BE128" s="50">
        <f t="shared" si="9"/>
        <v>0</v>
      </c>
      <c r="BF128" s="50">
        <f t="shared" si="10"/>
        <v>0</v>
      </c>
      <c r="BG128" s="50">
        <f t="shared" si="11"/>
        <v>0</v>
      </c>
      <c r="BH128" s="50">
        <f t="shared" si="12"/>
        <v>0</v>
      </c>
      <c r="BI128" s="50">
        <f t="shared" si="13"/>
        <v>0</v>
      </c>
      <c r="BJ128" s="7" t="s">
        <v>42</v>
      </c>
      <c r="BK128" s="50">
        <f t="shared" si="14"/>
        <v>0</v>
      </c>
      <c r="BL128" s="7" t="s">
        <v>91</v>
      </c>
      <c r="BM128" s="7" t="s">
        <v>119</v>
      </c>
    </row>
    <row r="129" spans="2:65" s="1" customFormat="1" ht="22.5" customHeight="1">
      <c r="B129" s="69"/>
      <c r="C129" s="98" t="s">
        <v>105</v>
      </c>
      <c r="D129" s="98" t="s">
        <v>87</v>
      </c>
      <c r="E129" s="99" t="s">
        <v>190</v>
      </c>
      <c r="F129" s="158" t="s">
        <v>191</v>
      </c>
      <c r="G129" s="159"/>
      <c r="H129" s="159"/>
      <c r="I129" s="159"/>
      <c r="J129" s="100" t="s">
        <v>172</v>
      </c>
      <c r="K129" s="101">
        <v>60</v>
      </c>
      <c r="L129" s="160">
        <v>0</v>
      </c>
      <c r="M129" s="159"/>
      <c r="N129" s="161">
        <f t="shared" si="5"/>
        <v>0</v>
      </c>
      <c r="O129" s="159"/>
      <c r="P129" s="159"/>
      <c r="Q129" s="159"/>
      <c r="R129" s="71"/>
      <c r="T129" s="102" t="s">
        <v>1</v>
      </c>
      <c r="U129" s="24" t="s">
        <v>24</v>
      </c>
      <c r="V129" s="20"/>
      <c r="W129" s="103">
        <f t="shared" si="6"/>
        <v>0</v>
      </c>
      <c r="X129" s="103">
        <v>0</v>
      </c>
      <c r="Y129" s="103">
        <f t="shared" si="7"/>
        <v>0</v>
      </c>
      <c r="Z129" s="103">
        <v>0</v>
      </c>
      <c r="AA129" s="104">
        <f t="shared" si="8"/>
        <v>0</v>
      </c>
      <c r="AR129" s="7" t="s">
        <v>91</v>
      </c>
      <c r="AT129" s="7" t="s">
        <v>87</v>
      </c>
      <c r="AU129" s="7" t="s">
        <v>42</v>
      </c>
      <c r="AY129" s="7" t="s">
        <v>86</v>
      </c>
      <c r="BE129" s="50">
        <f t="shared" si="9"/>
        <v>0</v>
      </c>
      <c r="BF129" s="50">
        <f t="shared" si="10"/>
        <v>0</v>
      </c>
      <c r="BG129" s="50">
        <f t="shared" si="11"/>
        <v>0</v>
      </c>
      <c r="BH129" s="50">
        <f t="shared" si="12"/>
        <v>0</v>
      </c>
      <c r="BI129" s="50">
        <f t="shared" si="13"/>
        <v>0</v>
      </c>
      <c r="BJ129" s="7" t="s">
        <v>42</v>
      </c>
      <c r="BK129" s="50">
        <f t="shared" si="14"/>
        <v>0</v>
      </c>
      <c r="BL129" s="7" t="s">
        <v>91</v>
      </c>
      <c r="BM129" s="7" t="s">
        <v>123</v>
      </c>
    </row>
    <row r="130" spans="2:65" s="1" customFormat="1" ht="22.5" customHeight="1">
      <c r="B130" s="69"/>
      <c r="C130" s="98" t="s">
        <v>124</v>
      </c>
      <c r="D130" s="98" t="s">
        <v>87</v>
      </c>
      <c r="E130" s="99" t="s">
        <v>192</v>
      </c>
      <c r="F130" s="158" t="s">
        <v>193</v>
      </c>
      <c r="G130" s="159"/>
      <c r="H130" s="159"/>
      <c r="I130" s="159"/>
      <c r="J130" s="100" t="s">
        <v>159</v>
      </c>
      <c r="K130" s="101">
        <v>37</v>
      </c>
      <c r="L130" s="160">
        <v>0</v>
      </c>
      <c r="M130" s="159"/>
      <c r="N130" s="161">
        <f t="shared" si="5"/>
        <v>0</v>
      </c>
      <c r="O130" s="159"/>
      <c r="P130" s="159"/>
      <c r="Q130" s="159"/>
      <c r="R130" s="71"/>
      <c r="T130" s="102" t="s">
        <v>1</v>
      </c>
      <c r="U130" s="24" t="s">
        <v>24</v>
      </c>
      <c r="V130" s="20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91</v>
      </c>
      <c r="AT130" s="7" t="s">
        <v>87</v>
      </c>
      <c r="AU130" s="7" t="s">
        <v>42</v>
      </c>
      <c r="AY130" s="7" t="s">
        <v>86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91</v>
      </c>
      <c r="BM130" s="7" t="s">
        <v>127</v>
      </c>
    </row>
    <row r="131" spans="2:65" s="1" customFormat="1" ht="22.5" customHeight="1">
      <c r="B131" s="69"/>
      <c r="C131" s="98" t="s">
        <v>108</v>
      </c>
      <c r="D131" s="98" t="s">
        <v>87</v>
      </c>
      <c r="E131" s="99" t="s">
        <v>194</v>
      </c>
      <c r="F131" s="158" t="s">
        <v>195</v>
      </c>
      <c r="G131" s="159"/>
      <c r="H131" s="159"/>
      <c r="I131" s="159"/>
      <c r="J131" s="100" t="s">
        <v>196</v>
      </c>
      <c r="K131" s="101">
        <v>300</v>
      </c>
      <c r="L131" s="160">
        <v>0</v>
      </c>
      <c r="M131" s="159"/>
      <c r="N131" s="161">
        <f t="shared" si="5"/>
        <v>0</v>
      </c>
      <c r="O131" s="159"/>
      <c r="P131" s="159"/>
      <c r="Q131" s="159"/>
      <c r="R131" s="71"/>
      <c r="T131" s="102" t="s">
        <v>1</v>
      </c>
      <c r="U131" s="24" t="s">
        <v>24</v>
      </c>
      <c r="V131" s="20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91</v>
      </c>
      <c r="AT131" s="7" t="s">
        <v>87</v>
      </c>
      <c r="AU131" s="7" t="s">
        <v>42</v>
      </c>
      <c r="AY131" s="7" t="s">
        <v>86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91</v>
      </c>
      <c r="BM131" s="7" t="s">
        <v>131</v>
      </c>
    </row>
    <row r="132" spans="2:65" s="1" customFormat="1" ht="31.5" customHeight="1">
      <c r="B132" s="69"/>
      <c r="C132" s="98" t="s">
        <v>132</v>
      </c>
      <c r="D132" s="98" t="s">
        <v>87</v>
      </c>
      <c r="E132" s="99" t="s">
        <v>197</v>
      </c>
      <c r="F132" s="158" t="s">
        <v>198</v>
      </c>
      <c r="G132" s="159"/>
      <c r="H132" s="159"/>
      <c r="I132" s="159"/>
      <c r="J132" s="100" t="s">
        <v>196</v>
      </c>
      <c r="K132" s="101">
        <v>8000</v>
      </c>
      <c r="L132" s="160">
        <v>0</v>
      </c>
      <c r="M132" s="159"/>
      <c r="N132" s="161">
        <f t="shared" si="5"/>
        <v>0</v>
      </c>
      <c r="O132" s="159"/>
      <c r="P132" s="159"/>
      <c r="Q132" s="159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91</v>
      </c>
      <c r="AT132" s="7" t="s">
        <v>87</v>
      </c>
      <c r="AU132" s="7" t="s">
        <v>42</v>
      </c>
      <c r="AY132" s="7" t="s">
        <v>86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91</v>
      </c>
      <c r="BM132" s="7" t="s">
        <v>135</v>
      </c>
    </row>
    <row r="133" spans="2:65" s="1" customFormat="1" ht="22.5" customHeight="1">
      <c r="B133" s="69"/>
      <c r="C133" s="98" t="s">
        <v>112</v>
      </c>
      <c r="D133" s="98" t="s">
        <v>87</v>
      </c>
      <c r="E133" s="99" t="s">
        <v>199</v>
      </c>
      <c r="F133" s="158" t="s">
        <v>200</v>
      </c>
      <c r="G133" s="159"/>
      <c r="H133" s="159"/>
      <c r="I133" s="159"/>
      <c r="J133" s="100" t="s">
        <v>196</v>
      </c>
      <c r="K133" s="101">
        <v>5000</v>
      </c>
      <c r="L133" s="160">
        <v>0</v>
      </c>
      <c r="M133" s="159"/>
      <c r="N133" s="161">
        <f t="shared" si="5"/>
        <v>0</v>
      </c>
      <c r="O133" s="159"/>
      <c r="P133" s="159"/>
      <c r="Q133" s="159"/>
      <c r="R133" s="71"/>
      <c r="T133" s="102" t="s">
        <v>1</v>
      </c>
      <c r="U133" s="24" t="s">
        <v>24</v>
      </c>
      <c r="V133" s="20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91</v>
      </c>
      <c r="AT133" s="7" t="s">
        <v>87</v>
      </c>
      <c r="AU133" s="7" t="s">
        <v>42</v>
      </c>
      <c r="AY133" s="7" t="s">
        <v>86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91</v>
      </c>
      <c r="BM133" s="7" t="s">
        <v>139</v>
      </c>
    </row>
    <row r="134" spans="2:65" s="1" customFormat="1" ht="22.5" customHeight="1">
      <c r="B134" s="69"/>
      <c r="C134" s="98" t="s">
        <v>6</v>
      </c>
      <c r="D134" s="98" t="s">
        <v>87</v>
      </c>
      <c r="E134" s="99" t="s">
        <v>201</v>
      </c>
      <c r="F134" s="158" t="s">
        <v>202</v>
      </c>
      <c r="G134" s="159"/>
      <c r="H134" s="159"/>
      <c r="I134" s="159"/>
      <c r="J134" s="100" t="s">
        <v>196</v>
      </c>
      <c r="K134" s="101">
        <v>1000</v>
      </c>
      <c r="L134" s="160">
        <v>0</v>
      </c>
      <c r="M134" s="159"/>
      <c r="N134" s="161">
        <f t="shared" si="5"/>
        <v>0</v>
      </c>
      <c r="O134" s="159"/>
      <c r="P134" s="159"/>
      <c r="Q134" s="159"/>
      <c r="R134" s="71"/>
      <c r="T134" s="102" t="s">
        <v>1</v>
      </c>
      <c r="U134" s="24" t="s">
        <v>24</v>
      </c>
      <c r="V134" s="20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91</v>
      </c>
      <c r="AT134" s="7" t="s">
        <v>87</v>
      </c>
      <c r="AU134" s="7" t="s">
        <v>42</v>
      </c>
      <c r="AY134" s="7" t="s">
        <v>86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91</v>
      </c>
      <c r="BM134" s="7" t="s">
        <v>142</v>
      </c>
    </row>
    <row r="135" spans="2:65" s="1" customFormat="1" ht="22.5" customHeight="1">
      <c r="B135" s="69"/>
      <c r="C135" s="98" t="s">
        <v>115</v>
      </c>
      <c r="D135" s="98" t="s">
        <v>87</v>
      </c>
      <c r="E135" s="99" t="s">
        <v>203</v>
      </c>
      <c r="F135" s="158" t="s">
        <v>204</v>
      </c>
      <c r="G135" s="159"/>
      <c r="H135" s="159"/>
      <c r="I135" s="159"/>
      <c r="J135" s="100" t="s">
        <v>175</v>
      </c>
      <c r="K135" s="101">
        <v>30</v>
      </c>
      <c r="L135" s="160">
        <v>0</v>
      </c>
      <c r="M135" s="159"/>
      <c r="N135" s="161">
        <f t="shared" si="5"/>
        <v>0</v>
      </c>
      <c r="O135" s="159"/>
      <c r="P135" s="159"/>
      <c r="Q135" s="159"/>
      <c r="R135" s="71"/>
      <c r="T135" s="102" t="s">
        <v>1</v>
      </c>
      <c r="U135" s="24" t="s">
        <v>24</v>
      </c>
      <c r="V135" s="20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91</v>
      </c>
      <c r="AT135" s="7" t="s">
        <v>87</v>
      </c>
      <c r="AU135" s="7" t="s">
        <v>42</v>
      </c>
      <c r="AY135" s="7" t="s">
        <v>86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91</v>
      </c>
      <c r="BM135" s="7" t="s">
        <v>145</v>
      </c>
    </row>
    <row r="136" spans="2:65" s="1" customFormat="1" ht="22.5" customHeight="1">
      <c r="B136" s="69"/>
      <c r="C136" s="98" t="s">
        <v>146</v>
      </c>
      <c r="D136" s="98" t="s">
        <v>87</v>
      </c>
      <c r="E136" s="99" t="s">
        <v>205</v>
      </c>
      <c r="F136" s="158" t="s">
        <v>206</v>
      </c>
      <c r="G136" s="159"/>
      <c r="H136" s="159"/>
      <c r="I136" s="159"/>
      <c r="J136" s="100" t="s">
        <v>172</v>
      </c>
      <c r="K136" s="101">
        <v>580</v>
      </c>
      <c r="L136" s="160">
        <v>0</v>
      </c>
      <c r="M136" s="159"/>
      <c r="N136" s="161">
        <f t="shared" si="5"/>
        <v>0</v>
      </c>
      <c r="O136" s="159"/>
      <c r="P136" s="159"/>
      <c r="Q136" s="159"/>
      <c r="R136" s="71"/>
      <c r="T136" s="102" t="s">
        <v>1</v>
      </c>
      <c r="U136" s="24" t="s">
        <v>24</v>
      </c>
      <c r="V136" s="20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91</v>
      </c>
      <c r="AT136" s="7" t="s">
        <v>87</v>
      </c>
      <c r="AU136" s="7" t="s">
        <v>42</v>
      </c>
      <c r="AY136" s="7" t="s">
        <v>86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91</v>
      </c>
      <c r="BM136" s="7" t="s">
        <v>149</v>
      </c>
    </row>
    <row r="137" spans="2:65" s="1" customFormat="1" ht="22.5" customHeight="1">
      <c r="B137" s="69"/>
      <c r="C137" s="98" t="s">
        <v>119</v>
      </c>
      <c r="D137" s="98" t="s">
        <v>87</v>
      </c>
      <c r="E137" s="99" t="s">
        <v>207</v>
      </c>
      <c r="F137" s="158" t="s">
        <v>208</v>
      </c>
      <c r="G137" s="159"/>
      <c r="H137" s="159"/>
      <c r="I137" s="159"/>
      <c r="J137" s="100" t="s">
        <v>172</v>
      </c>
      <c r="K137" s="101">
        <v>60</v>
      </c>
      <c r="L137" s="160">
        <v>0</v>
      </c>
      <c r="M137" s="159"/>
      <c r="N137" s="161">
        <f t="shared" si="5"/>
        <v>0</v>
      </c>
      <c r="O137" s="159"/>
      <c r="P137" s="159"/>
      <c r="Q137" s="159"/>
      <c r="R137" s="71"/>
      <c r="T137" s="102" t="s">
        <v>1</v>
      </c>
      <c r="U137" s="24" t="s">
        <v>24</v>
      </c>
      <c r="V137" s="20"/>
      <c r="W137" s="103">
        <f t="shared" si="6"/>
        <v>0</v>
      </c>
      <c r="X137" s="103">
        <v>0</v>
      </c>
      <c r="Y137" s="103">
        <f t="shared" si="7"/>
        <v>0</v>
      </c>
      <c r="Z137" s="103">
        <v>0</v>
      </c>
      <c r="AA137" s="104">
        <f t="shared" si="8"/>
        <v>0</v>
      </c>
      <c r="AR137" s="7" t="s">
        <v>91</v>
      </c>
      <c r="AT137" s="7" t="s">
        <v>87</v>
      </c>
      <c r="AU137" s="7" t="s">
        <v>42</v>
      </c>
      <c r="AY137" s="7" t="s">
        <v>86</v>
      </c>
      <c r="BE137" s="50">
        <f t="shared" si="9"/>
        <v>0</v>
      </c>
      <c r="BF137" s="50">
        <f t="shared" si="10"/>
        <v>0</v>
      </c>
      <c r="BG137" s="50">
        <f t="shared" si="11"/>
        <v>0</v>
      </c>
      <c r="BH137" s="50">
        <f t="shared" si="12"/>
        <v>0</v>
      </c>
      <c r="BI137" s="50">
        <f t="shared" si="13"/>
        <v>0</v>
      </c>
      <c r="BJ137" s="7" t="s">
        <v>42</v>
      </c>
      <c r="BK137" s="50">
        <f t="shared" si="14"/>
        <v>0</v>
      </c>
      <c r="BL137" s="7" t="s">
        <v>91</v>
      </c>
      <c r="BM137" s="7" t="s">
        <v>152</v>
      </c>
    </row>
    <row r="138" spans="2:65" s="1" customFormat="1" ht="22.5" customHeight="1">
      <c r="B138" s="69"/>
      <c r="C138" s="98" t="s">
        <v>153</v>
      </c>
      <c r="D138" s="98" t="s">
        <v>87</v>
      </c>
      <c r="E138" s="99" t="s">
        <v>209</v>
      </c>
      <c r="F138" s="158" t="s">
        <v>210</v>
      </c>
      <c r="G138" s="159"/>
      <c r="H138" s="159"/>
      <c r="I138" s="159"/>
      <c r="J138" s="100" t="s">
        <v>211</v>
      </c>
      <c r="K138" s="101">
        <v>120</v>
      </c>
      <c r="L138" s="160">
        <v>0</v>
      </c>
      <c r="M138" s="159"/>
      <c r="N138" s="161">
        <f t="shared" si="5"/>
        <v>0</v>
      </c>
      <c r="O138" s="159"/>
      <c r="P138" s="159"/>
      <c r="Q138" s="159"/>
      <c r="R138" s="71"/>
      <c r="T138" s="102" t="s">
        <v>1</v>
      </c>
      <c r="U138" s="24" t="s">
        <v>24</v>
      </c>
      <c r="V138" s="20"/>
      <c r="W138" s="103">
        <f t="shared" si="6"/>
        <v>0</v>
      </c>
      <c r="X138" s="103">
        <v>0</v>
      </c>
      <c r="Y138" s="103">
        <f t="shared" si="7"/>
        <v>0</v>
      </c>
      <c r="Z138" s="103">
        <v>0</v>
      </c>
      <c r="AA138" s="104">
        <f t="shared" si="8"/>
        <v>0</v>
      </c>
      <c r="AR138" s="7" t="s">
        <v>91</v>
      </c>
      <c r="AT138" s="7" t="s">
        <v>87</v>
      </c>
      <c r="AU138" s="7" t="s">
        <v>42</v>
      </c>
      <c r="AY138" s="7" t="s">
        <v>86</v>
      </c>
      <c r="BE138" s="50">
        <f t="shared" si="9"/>
        <v>0</v>
      </c>
      <c r="BF138" s="50">
        <f t="shared" si="10"/>
        <v>0</v>
      </c>
      <c r="BG138" s="50">
        <f t="shared" si="11"/>
        <v>0</v>
      </c>
      <c r="BH138" s="50">
        <f t="shared" si="12"/>
        <v>0</v>
      </c>
      <c r="BI138" s="50">
        <f t="shared" si="13"/>
        <v>0</v>
      </c>
      <c r="BJ138" s="7" t="s">
        <v>42</v>
      </c>
      <c r="BK138" s="50">
        <f t="shared" si="14"/>
        <v>0</v>
      </c>
      <c r="BL138" s="7" t="s">
        <v>91</v>
      </c>
      <c r="BM138" s="7" t="s">
        <v>156</v>
      </c>
    </row>
    <row r="139" spans="2:65" s="1" customFormat="1" ht="22.5" customHeight="1">
      <c r="B139" s="69"/>
      <c r="C139" s="98" t="s">
        <v>123</v>
      </c>
      <c r="D139" s="98" t="s">
        <v>87</v>
      </c>
      <c r="E139" s="99" t="s">
        <v>212</v>
      </c>
      <c r="F139" s="158" t="s">
        <v>213</v>
      </c>
      <c r="G139" s="159"/>
      <c r="H139" s="159"/>
      <c r="I139" s="159"/>
      <c r="J139" s="100" t="s">
        <v>211</v>
      </c>
      <c r="K139" s="101">
        <v>40</v>
      </c>
      <c r="L139" s="160">
        <v>0</v>
      </c>
      <c r="M139" s="159"/>
      <c r="N139" s="161">
        <f t="shared" si="5"/>
        <v>0</v>
      </c>
      <c r="O139" s="159"/>
      <c r="P139" s="159"/>
      <c r="Q139" s="159"/>
      <c r="R139" s="71"/>
      <c r="T139" s="102" t="s">
        <v>1</v>
      </c>
      <c r="U139" s="24" t="s">
        <v>24</v>
      </c>
      <c r="V139" s="20"/>
      <c r="W139" s="103">
        <f t="shared" si="6"/>
        <v>0</v>
      </c>
      <c r="X139" s="103">
        <v>0</v>
      </c>
      <c r="Y139" s="103">
        <f t="shared" si="7"/>
        <v>0</v>
      </c>
      <c r="Z139" s="103">
        <v>0</v>
      </c>
      <c r="AA139" s="104">
        <f t="shared" si="8"/>
        <v>0</v>
      </c>
      <c r="AR139" s="7" t="s">
        <v>91</v>
      </c>
      <c r="AT139" s="7" t="s">
        <v>87</v>
      </c>
      <c r="AU139" s="7" t="s">
        <v>42</v>
      </c>
      <c r="AY139" s="7" t="s">
        <v>86</v>
      </c>
      <c r="BE139" s="50">
        <f t="shared" si="9"/>
        <v>0</v>
      </c>
      <c r="BF139" s="50">
        <f t="shared" si="10"/>
        <v>0</v>
      </c>
      <c r="BG139" s="50">
        <f t="shared" si="11"/>
        <v>0</v>
      </c>
      <c r="BH139" s="50">
        <f t="shared" si="12"/>
        <v>0</v>
      </c>
      <c r="BI139" s="50">
        <f t="shared" si="13"/>
        <v>0</v>
      </c>
      <c r="BJ139" s="7" t="s">
        <v>42</v>
      </c>
      <c r="BK139" s="50">
        <f t="shared" si="14"/>
        <v>0</v>
      </c>
      <c r="BL139" s="7" t="s">
        <v>91</v>
      </c>
      <c r="BM139" s="7" t="s">
        <v>160</v>
      </c>
    </row>
    <row r="140" spans="2:63" s="5" customFormat="1" ht="37.35" customHeight="1">
      <c r="B140" s="87"/>
      <c r="C140" s="88"/>
      <c r="D140" s="89" t="s">
        <v>169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178">
        <f>BK140</f>
        <v>0</v>
      </c>
      <c r="O140" s="179"/>
      <c r="P140" s="179"/>
      <c r="Q140" s="179"/>
      <c r="R140" s="90"/>
      <c r="T140" s="91"/>
      <c r="U140" s="88"/>
      <c r="V140" s="88"/>
      <c r="W140" s="92">
        <f>SUM(W141:W146)</f>
        <v>0</v>
      </c>
      <c r="X140" s="88"/>
      <c r="Y140" s="92">
        <f>SUM(Y141:Y146)</f>
        <v>0</v>
      </c>
      <c r="Z140" s="88"/>
      <c r="AA140" s="93">
        <f>SUM(AA141:AA146)</f>
        <v>0</v>
      </c>
      <c r="AR140" s="94" t="s">
        <v>42</v>
      </c>
      <c r="AT140" s="95" t="s">
        <v>40</v>
      </c>
      <c r="AU140" s="95" t="s">
        <v>41</v>
      </c>
      <c r="AY140" s="94" t="s">
        <v>86</v>
      </c>
      <c r="BK140" s="96">
        <f>SUM(BK141:BK146)</f>
        <v>0</v>
      </c>
    </row>
    <row r="141" spans="2:65" s="1" customFormat="1" ht="22.5" customHeight="1">
      <c r="B141" s="69"/>
      <c r="C141" s="98" t="s">
        <v>5</v>
      </c>
      <c r="D141" s="98" t="s">
        <v>87</v>
      </c>
      <c r="E141" s="99" t="s">
        <v>214</v>
      </c>
      <c r="F141" s="158" t="s">
        <v>215</v>
      </c>
      <c r="G141" s="159"/>
      <c r="H141" s="159"/>
      <c r="I141" s="159"/>
      <c r="J141" s="100" t="s">
        <v>196</v>
      </c>
      <c r="K141" s="101">
        <v>1</v>
      </c>
      <c r="L141" s="160">
        <v>0</v>
      </c>
      <c r="M141" s="159"/>
      <c r="N141" s="161">
        <f aca="true" t="shared" si="15" ref="N141:N146">ROUND(L141*K141,2)</f>
        <v>0</v>
      </c>
      <c r="O141" s="159"/>
      <c r="P141" s="159"/>
      <c r="Q141" s="159"/>
      <c r="R141" s="71"/>
      <c r="T141" s="102" t="s">
        <v>1</v>
      </c>
      <c r="U141" s="24" t="s">
        <v>24</v>
      </c>
      <c r="V141" s="20"/>
      <c r="W141" s="103">
        <f aca="true" t="shared" si="16" ref="W141:W146">V141*K141</f>
        <v>0</v>
      </c>
      <c r="X141" s="103">
        <v>0</v>
      </c>
      <c r="Y141" s="103">
        <f aca="true" t="shared" si="17" ref="Y141:Y146">X141*K141</f>
        <v>0</v>
      </c>
      <c r="Z141" s="103">
        <v>0</v>
      </c>
      <c r="AA141" s="104">
        <f aca="true" t="shared" si="18" ref="AA141:AA146">Z141*K141</f>
        <v>0</v>
      </c>
      <c r="AR141" s="7" t="s">
        <v>91</v>
      </c>
      <c r="AT141" s="7" t="s">
        <v>87</v>
      </c>
      <c r="AU141" s="7" t="s">
        <v>42</v>
      </c>
      <c r="AY141" s="7" t="s">
        <v>86</v>
      </c>
      <c r="BE141" s="50">
        <f aca="true" t="shared" si="19" ref="BE141:BE146">IF(U141="základní",N141,0)</f>
        <v>0</v>
      </c>
      <c r="BF141" s="50">
        <f aca="true" t="shared" si="20" ref="BF141:BF146">IF(U141="snížená",N141,0)</f>
        <v>0</v>
      </c>
      <c r="BG141" s="50">
        <f aca="true" t="shared" si="21" ref="BG141:BG146">IF(U141="zákl. přenesená",N141,0)</f>
        <v>0</v>
      </c>
      <c r="BH141" s="50">
        <f aca="true" t="shared" si="22" ref="BH141:BH146">IF(U141="sníž. přenesená",N141,0)</f>
        <v>0</v>
      </c>
      <c r="BI141" s="50">
        <f aca="true" t="shared" si="23" ref="BI141:BI146">IF(U141="nulová",N141,0)</f>
        <v>0</v>
      </c>
      <c r="BJ141" s="7" t="s">
        <v>42</v>
      </c>
      <c r="BK141" s="50">
        <f aca="true" t="shared" si="24" ref="BK141:BK146">ROUND(L141*K141,2)</f>
        <v>0</v>
      </c>
      <c r="BL141" s="7" t="s">
        <v>91</v>
      </c>
      <c r="BM141" s="7" t="s">
        <v>164</v>
      </c>
    </row>
    <row r="142" spans="2:65" s="1" customFormat="1" ht="22.5" customHeight="1">
      <c r="B142" s="69"/>
      <c r="C142" s="98" t="s">
        <v>127</v>
      </c>
      <c r="D142" s="98" t="s">
        <v>87</v>
      </c>
      <c r="E142" s="99" t="s">
        <v>216</v>
      </c>
      <c r="F142" s="158" t="s">
        <v>217</v>
      </c>
      <c r="G142" s="159"/>
      <c r="H142" s="159"/>
      <c r="I142" s="159"/>
      <c r="J142" s="100" t="s">
        <v>196</v>
      </c>
      <c r="K142" s="101">
        <v>1</v>
      </c>
      <c r="L142" s="160">
        <v>0</v>
      </c>
      <c r="M142" s="159"/>
      <c r="N142" s="161">
        <f t="shared" si="15"/>
        <v>0</v>
      </c>
      <c r="O142" s="159"/>
      <c r="P142" s="159"/>
      <c r="Q142" s="159"/>
      <c r="R142" s="71"/>
      <c r="T142" s="102" t="s">
        <v>1</v>
      </c>
      <c r="U142" s="24" t="s">
        <v>24</v>
      </c>
      <c r="V142" s="20"/>
      <c r="W142" s="103">
        <f t="shared" si="16"/>
        <v>0</v>
      </c>
      <c r="X142" s="103">
        <v>0</v>
      </c>
      <c r="Y142" s="103">
        <f t="shared" si="17"/>
        <v>0</v>
      </c>
      <c r="Z142" s="103">
        <v>0</v>
      </c>
      <c r="AA142" s="104">
        <f t="shared" si="18"/>
        <v>0</v>
      </c>
      <c r="AR142" s="7" t="s">
        <v>91</v>
      </c>
      <c r="AT142" s="7" t="s">
        <v>87</v>
      </c>
      <c r="AU142" s="7" t="s">
        <v>42</v>
      </c>
      <c r="AY142" s="7" t="s">
        <v>86</v>
      </c>
      <c r="BE142" s="50">
        <f t="shared" si="19"/>
        <v>0</v>
      </c>
      <c r="BF142" s="50">
        <f t="shared" si="20"/>
        <v>0</v>
      </c>
      <c r="BG142" s="50">
        <f t="shared" si="21"/>
        <v>0</v>
      </c>
      <c r="BH142" s="50">
        <f t="shared" si="22"/>
        <v>0</v>
      </c>
      <c r="BI142" s="50">
        <f t="shared" si="23"/>
        <v>0</v>
      </c>
      <c r="BJ142" s="7" t="s">
        <v>42</v>
      </c>
      <c r="BK142" s="50">
        <f t="shared" si="24"/>
        <v>0</v>
      </c>
      <c r="BL142" s="7" t="s">
        <v>91</v>
      </c>
      <c r="BM142" s="7" t="s">
        <v>218</v>
      </c>
    </row>
    <row r="143" spans="2:65" s="1" customFormat="1" ht="22.5" customHeight="1">
      <c r="B143" s="69"/>
      <c r="C143" s="98" t="s">
        <v>219</v>
      </c>
      <c r="D143" s="98" t="s">
        <v>87</v>
      </c>
      <c r="E143" s="99" t="s">
        <v>220</v>
      </c>
      <c r="F143" s="158" t="s">
        <v>221</v>
      </c>
      <c r="G143" s="159"/>
      <c r="H143" s="159"/>
      <c r="I143" s="159"/>
      <c r="J143" s="100" t="s">
        <v>196</v>
      </c>
      <c r="K143" s="101">
        <v>1</v>
      </c>
      <c r="L143" s="160">
        <v>0</v>
      </c>
      <c r="M143" s="159"/>
      <c r="N143" s="161">
        <f t="shared" si="15"/>
        <v>0</v>
      </c>
      <c r="O143" s="159"/>
      <c r="P143" s="159"/>
      <c r="Q143" s="159"/>
      <c r="R143" s="71"/>
      <c r="T143" s="102" t="s">
        <v>1</v>
      </c>
      <c r="U143" s="24" t="s">
        <v>24</v>
      </c>
      <c r="V143" s="20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91</v>
      </c>
      <c r="AT143" s="7" t="s">
        <v>87</v>
      </c>
      <c r="AU143" s="7" t="s">
        <v>42</v>
      </c>
      <c r="AY143" s="7" t="s">
        <v>86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91</v>
      </c>
      <c r="BM143" s="7" t="s">
        <v>222</v>
      </c>
    </row>
    <row r="144" spans="2:65" s="1" customFormat="1" ht="22.5" customHeight="1">
      <c r="B144" s="69"/>
      <c r="C144" s="98" t="s">
        <v>131</v>
      </c>
      <c r="D144" s="98" t="s">
        <v>87</v>
      </c>
      <c r="E144" s="99" t="s">
        <v>223</v>
      </c>
      <c r="F144" s="158" t="s">
        <v>224</v>
      </c>
      <c r="G144" s="159"/>
      <c r="H144" s="159"/>
      <c r="I144" s="159"/>
      <c r="J144" s="100" t="s">
        <v>196</v>
      </c>
      <c r="K144" s="101">
        <v>1</v>
      </c>
      <c r="L144" s="160">
        <v>0</v>
      </c>
      <c r="M144" s="159"/>
      <c r="N144" s="161">
        <f t="shared" si="15"/>
        <v>0</v>
      </c>
      <c r="O144" s="159"/>
      <c r="P144" s="159"/>
      <c r="Q144" s="159"/>
      <c r="R144" s="71"/>
      <c r="T144" s="102" t="s">
        <v>1</v>
      </c>
      <c r="U144" s="24" t="s">
        <v>24</v>
      </c>
      <c r="V144" s="20"/>
      <c r="W144" s="103">
        <f t="shared" si="16"/>
        <v>0</v>
      </c>
      <c r="X144" s="103">
        <v>0</v>
      </c>
      <c r="Y144" s="103">
        <f t="shared" si="17"/>
        <v>0</v>
      </c>
      <c r="Z144" s="103">
        <v>0</v>
      </c>
      <c r="AA144" s="104">
        <f t="shared" si="18"/>
        <v>0</v>
      </c>
      <c r="AR144" s="7" t="s">
        <v>91</v>
      </c>
      <c r="AT144" s="7" t="s">
        <v>87</v>
      </c>
      <c r="AU144" s="7" t="s">
        <v>42</v>
      </c>
      <c r="AY144" s="7" t="s">
        <v>86</v>
      </c>
      <c r="BE144" s="50">
        <f t="shared" si="19"/>
        <v>0</v>
      </c>
      <c r="BF144" s="50">
        <f t="shared" si="20"/>
        <v>0</v>
      </c>
      <c r="BG144" s="50">
        <f t="shared" si="21"/>
        <v>0</v>
      </c>
      <c r="BH144" s="50">
        <f t="shared" si="22"/>
        <v>0</v>
      </c>
      <c r="BI144" s="50">
        <f t="shared" si="23"/>
        <v>0</v>
      </c>
      <c r="BJ144" s="7" t="s">
        <v>42</v>
      </c>
      <c r="BK144" s="50">
        <f t="shared" si="24"/>
        <v>0</v>
      </c>
      <c r="BL144" s="7" t="s">
        <v>91</v>
      </c>
      <c r="BM144" s="7" t="s">
        <v>225</v>
      </c>
    </row>
    <row r="145" spans="2:65" s="1" customFormat="1" ht="22.5" customHeight="1">
      <c r="B145" s="69"/>
      <c r="C145" s="98" t="s">
        <v>226</v>
      </c>
      <c r="D145" s="98" t="s">
        <v>87</v>
      </c>
      <c r="E145" s="99" t="s">
        <v>227</v>
      </c>
      <c r="F145" s="158" t="s">
        <v>228</v>
      </c>
      <c r="G145" s="159"/>
      <c r="H145" s="159"/>
      <c r="I145" s="159"/>
      <c r="J145" s="100" t="s">
        <v>196</v>
      </c>
      <c r="K145" s="101">
        <v>1</v>
      </c>
      <c r="L145" s="160">
        <v>0</v>
      </c>
      <c r="M145" s="159"/>
      <c r="N145" s="161">
        <f t="shared" si="15"/>
        <v>0</v>
      </c>
      <c r="O145" s="159"/>
      <c r="P145" s="159"/>
      <c r="Q145" s="159"/>
      <c r="R145" s="71"/>
      <c r="T145" s="102" t="s">
        <v>1</v>
      </c>
      <c r="U145" s="24" t="s">
        <v>24</v>
      </c>
      <c r="V145" s="20"/>
      <c r="W145" s="103">
        <f t="shared" si="16"/>
        <v>0</v>
      </c>
      <c r="X145" s="103">
        <v>0</v>
      </c>
      <c r="Y145" s="103">
        <f t="shared" si="17"/>
        <v>0</v>
      </c>
      <c r="Z145" s="103">
        <v>0</v>
      </c>
      <c r="AA145" s="104">
        <f t="shared" si="18"/>
        <v>0</v>
      </c>
      <c r="AR145" s="7" t="s">
        <v>91</v>
      </c>
      <c r="AT145" s="7" t="s">
        <v>87</v>
      </c>
      <c r="AU145" s="7" t="s">
        <v>42</v>
      </c>
      <c r="AY145" s="7" t="s">
        <v>86</v>
      </c>
      <c r="BE145" s="50">
        <f t="shared" si="19"/>
        <v>0</v>
      </c>
      <c r="BF145" s="50">
        <f t="shared" si="20"/>
        <v>0</v>
      </c>
      <c r="BG145" s="50">
        <f t="shared" si="21"/>
        <v>0</v>
      </c>
      <c r="BH145" s="50">
        <f t="shared" si="22"/>
        <v>0</v>
      </c>
      <c r="BI145" s="50">
        <f t="shared" si="23"/>
        <v>0</v>
      </c>
      <c r="BJ145" s="7" t="s">
        <v>42</v>
      </c>
      <c r="BK145" s="50">
        <f t="shared" si="24"/>
        <v>0</v>
      </c>
      <c r="BL145" s="7" t="s">
        <v>91</v>
      </c>
      <c r="BM145" s="7" t="s">
        <v>229</v>
      </c>
    </row>
    <row r="146" spans="2:65" s="1" customFormat="1" ht="22.5" customHeight="1">
      <c r="B146" s="69"/>
      <c r="C146" s="98" t="s">
        <v>135</v>
      </c>
      <c r="D146" s="98" t="s">
        <v>87</v>
      </c>
      <c r="E146" s="99" t="s">
        <v>230</v>
      </c>
      <c r="F146" s="158" t="s">
        <v>231</v>
      </c>
      <c r="G146" s="159"/>
      <c r="H146" s="159"/>
      <c r="I146" s="159"/>
      <c r="J146" s="100" t="s">
        <v>196</v>
      </c>
      <c r="K146" s="101">
        <v>1</v>
      </c>
      <c r="L146" s="160">
        <v>0</v>
      </c>
      <c r="M146" s="159"/>
      <c r="N146" s="161">
        <f t="shared" si="15"/>
        <v>0</v>
      </c>
      <c r="O146" s="159"/>
      <c r="P146" s="159"/>
      <c r="Q146" s="159"/>
      <c r="R146" s="71"/>
      <c r="T146" s="102" t="s">
        <v>1</v>
      </c>
      <c r="U146" s="24" t="s">
        <v>24</v>
      </c>
      <c r="V146" s="20"/>
      <c r="W146" s="103">
        <f t="shared" si="16"/>
        <v>0</v>
      </c>
      <c r="X146" s="103">
        <v>0</v>
      </c>
      <c r="Y146" s="103">
        <f t="shared" si="17"/>
        <v>0</v>
      </c>
      <c r="Z146" s="103">
        <v>0</v>
      </c>
      <c r="AA146" s="104">
        <f t="shared" si="18"/>
        <v>0</v>
      </c>
      <c r="AR146" s="7" t="s">
        <v>91</v>
      </c>
      <c r="AT146" s="7" t="s">
        <v>87</v>
      </c>
      <c r="AU146" s="7" t="s">
        <v>42</v>
      </c>
      <c r="AY146" s="7" t="s">
        <v>86</v>
      </c>
      <c r="BE146" s="50">
        <f t="shared" si="19"/>
        <v>0</v>
      </c>
      <c r="BF146" s="50">
        <f t="shared" si="20"/>
        <v>0</v>
      </c>
      <c r="BG146" s="50">
        <f t="shared" si="21"/>
        <v>0</v>
      </c>
      <c r="BH146" s="50">
        <f t="shared" si="22"/>
        <v>0</v>
      </c>
      <c r="BI146" s="50">
        <f t="shared" si="23"/>
        <v>0</v>
      </c>
      <c r="BJ146" s="7" t="s">
        <v>42</v>
      </c>
      <c r="BK146" s="50">
        <f t="shared" si="24"/>
        <v>0</v>
      </c>
      <c r="BL146" s="7" t="s">
        <v>91</v>
      </c>
      <c r="BM146" s="7" t="s">
        <v>232</v>
      </c>
    </row>
    <row r="147" spans="2:63" s="1" customFormat="1" ht="49.9" customHeight="1">
      <c r="B147" s="19"/>
      <c r="C147" s="20"/>
      <c r="D147" s="89" t="s">
        <v>165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178">
        <f>BK147</f>
        <v>0</v>
      </c>
      <c r="O147" s="179"/>
      <c r="P147" s="179"/>
      <c r="Q147" s="179"/>
      <c r="R147" s="21"/>
      <c r="T147" s="41"/>
      <c r="U147" s="20"/>
      <c r="V147" s="20"/>
      <c r="W147" s="20"/>
      <c r="X147" s="20"/>
      <c r="Y147" s="20"/>
      <c r="Z147" s="20"/>
      <c r="AA147" s="42"/>
      <c r="AT147" s="7" t="s">
        <v>40</v>
      </c>
      <c r="AU147" s="7" t="s">
        <v>41</v>
      </c>
      <c r="AY147" s="7" t="s">
        <v>166</v>
      </c>
      <c r="BK147" s="50">
        <f>SUM(BK148:BK150)</f>
        <v>0</v>
      </c>
    </row>
    <row r="148" spans="2:63" s="1" customFormat="1" ht="22.35" customHeight="1">
      <c r="B148" s="19"/>
      <c r="C148" s="106" t="s">
        <v>1</v>
      </c>
      <c r="D148" s="106" t="s">
        <v>87</v>
      </c>
      <c r="E148" s="107" t="s">
        <v>1</v>
      </c>
      <c r="F148" s="168" t="s">
        <v>1</v>
      </c>
      <c r="G148" s="169"/>
      <c r="H148" s="169"/>
      <c r="I148" s="169"/>
      <c r="J148" s="108" t="s">
        <v>1</v>
      </c>
      <c r="K148" s="105"/>
      <c r="L148" s="160"/>
      <c r="M148" s="170"/>
      <c r="N148" s="171">
        <f>BK148</f>
        <v>0</v>
      </c>
      <c r="O148" s="170"/>
      <c r="P148" s="170"/>
      <c r="Q148" s="170"/>
      <c r="R148" s="21"/>
      <c r="T148" s="102" t="s">
        <v>1</v>
      </c>
      <c r="U148" s="109" t="s">
        <v>24</v>
      </c>
      <c r="V148" s="20"/>
      <c r="W148" s="20"/>
      <c r="X148" s="20"/>
      <c r="Y148" s="20"/>
      <c r="Z148" s="20"/>
      <c r="AA148" s="42"/>
      <c r="AT148" s="7" t="s">
        <v>166</v>
      </c>
      <c r="AU148" s="7" t="s">
        <v>42</v>
      </c>
      <c r="AY148" s="7" t="s">
        <v>166</v>
      </c>
      <c r="BE148" s="50">
        <f>IF(U148="základní",N148,0)</f>
        <v>0</v>
      </c>
      <c r="BF148" s="50">
        <f>IF(U148="snížená",N148,0)</f>
        <v>0</v>
      </c>
      <c r="BG148" s="50">
        <f>IF(U148="zákl. přenesená",N148,0)</f>
        <v>0</v>
      </c>
      <c r="BH148" s="50">
        <f>IF(U148="sníž. přenesená",N148,0)</f>
        <v>0</v>
      </c>
      <c r="BI148" s="50">
        <f>IF(U148="nulová",N148,0)</f>
        <v>0</v>
      </c>
      <c r="BJ148" s="7" t="s">
        <v>42</v>
      </c>
      <c r="BK148" s="50">
        <f>L148*K148</f>
        <v>0</v>
      </c>
    </row>
    <row r="149" spans="2:63" s="1" customFormat="1" ht="22.35" customHeight="1">
      <c r="B149" s="19"/>
      <c r="C149" s="106" t="s">
        <v>1</v>
      </c>
      <c r="D149" s="106" t="s">
        <v>87</v>
      </c>
      <c r="E149" s="107" t="s">
        <v>1</v>
      </c>
      <c r="F149" s="168" t="s">
        <v>1</v>
      </c>
      <c r="G149" s="169"/>
      <c r="H149" s="169"/>
      <c r="I149" s="169"/>
      <c r="J149" s="108" t="s">
        <v>1</v>
      </c>
      <c r="K149" s="105"/>
      <c r="L149" s="160"/>
      <c r="M149" s="170"/>
      <c r="N149" s="171">
        <f>BK149</f>
        <v>0</v>
      </c>
      <c r="O149" s="170"/>
      <c r="P149" s="170"/>
      <c r="Q149" s="170"/>
      <c r="R149" s="21"/>
      <c r="T149" s="102" t="s">
        <v>1</v>
      </c>
      <c r="U149" s="109" t="s">
        <v>24</v>
      </c>
      <c r="V149" s="20"/>
      <c r="W149" s="20"/>
      <c r="X149" s="20"/>
      <c r="Y149" s="20"/>
      <c r="Z149" s="20"/>
      <c r="AA149" s="42"/>
      <c r="AT149" s="7" t="s">
        <v>166</v>
      </c>
      <c r="AU149" s="7" t="s">
        <v>42</v>
      </c>
      <c r="AY149" s="7" t="s">
        <v>166</v>
      </c>
      <c r="BE149" s="50">
        <f>IF(U149="základní",N149,0)</f>
        <v>0</v>
      </c>
      <c r="BF149" s="50">
        <f>IF(U149="snížená",N149,0)</f>
        <v>0</v>
      </c>
      <c r="BG149" s="50">
        <f>IF(U149="zákl. přenesená",N149,0)</f>
        <v>0</v>
      </c>
      <c r="BH149" s="50">
        <f>IF(U149="sníž. přenesená",N149,0)</f>
        <v>0</v>
      </c>
      <c r="BI149" s="50">
        <f>IF(U149="nulová",N149,0)</f>
        <v>0</v>
      </c>
      <c r="BJ149" s="7" t="s">
        <v>42</v>
      </c>
      <c r="BK149" s="50">
        <f>L149*K149</f>
        <v>0</v>
      </c>
    </row>
    <row r="150" spans="2:63" s="1" customFormat="1" ht="22.35" customHeight="1">
      <c r="B150" s="19"/>
      <c r="C150" s="106" t="s">
        <v>1</v>
      </c>
      <c r="D150" s="106" t="s">
        <v>87</v>
      </c>
      <c r="E150" s="107" t="s">
        <v>1</v>
      </c>
      <c r="F150" s="168" t="s">
        <v>1</v>
      </c>
      <c r="G150" s="169"/>
      <c r="H150" s="169"/>
      <c r="I150" s="169"/>
      <c r="J150" s="108" t="s">
        <v>1</v>
      </c>
      <c r="K150" s="105"/>
      <c r="L150" s="160"/>
      <c r="M150" s="170"/>
      <c r="N150" s="171">
        <f>BK150</f>
        <v>0</v>
      </c>
      <c r="O150" s="170"/>
      <c r="P150" s="170"/>
      <c r="Q150" s="170"/>
      <c r="R150" s="21"/>
      <c r="T150" s="102" t="s">
        <v>1</v>
      </c>
      <c r="U150" s="109" t="s">
        <v>24</v>
      </c>
      <c r="V150" s="31"/>
      <c r="W150" s="31"/>
      <c r="X150" s="31"/>
      <c r="Y150" s="31"/>
      <c r="Z150" s="31"/>
      <c r="AA150" s="33"/>
      <c r="AT150" s="7" t="s">
        <v>166</v>
      </c>
      <c r="AU150" s="7" t="s">
        <v>42</v>
      </c>
      <c r="AY150" s="7" t="s">
        <v>166</v>
      </c>
      <c r="BE150" s="50">
        <f>IF(U150="základní",N150,0)</f>
        <v>0</v>
      </c>
      <c r="BF150" s="50">
        <f>IF(U150="snížená",N150,0)</f>
        <v>0</v>
      </c>
      <c r="BG150" s="50">
        <f>IF(U150="zákl. přenesená",N150,0)</f>
        <v>0</v>
      </c>
      <c r="BH150" s="50">
        <f>IF(U150="sníž. přenesená",N150,0)</f>
        <v>0</v>
      </c>
      <c r="BI150" s="50">
        <f>IF(U150="nulová",N150,0)</f>
        <v>0</v>
      </c>
      <c r="BJ150" s="7" t="s">
        <v>42</v>
      </c>
      <c r="BK150" s="50">
        <f>L150*K150</f>
        <v>0</v>
      </c>
    </row>
    <row r="151" spans="2:18" s="1" customFormat="1" ht="6.95" customHeight="1"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6"/>
    </row>
  </sheetData>
  <mergeCells count="156">
    <mergeCell ref="F150:I150"/>
    <mergeCell ref="L150:M150"/>
    <mergeCell ref="N150:Q150"/>
    <mergeCell ref="N118:Q118"/>
    <mergeCell ref="N119:Q119"/>
    <mergeCell ref="N140:Q140"/>
    <mergeCell ref="N147:Q147"/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48:D151">
      <formula1>"K,M"</formula1>
    </dataValidation>
    <dataValidation type="list" allowBlank="1" showInputMessage="1" showErrorMessage="1" error="Povoleny jsou hodnoty základní, snížená, zákl. přenesená, sníž. přenesená, nulová." sqref="U148:U15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717</v>
      </c>
      <c r="G1" s="118"/>
      <c r="H1" s="172" t="s">
        <v>718</v>
      </c>
      <c r="I1" s="172"/>
      <c r="J1" s="172"/>
      <c r="K1" s="172"/>
      <c r="L1" s="118" t="s">
        <v>719</v>
      </c>
      <c r="M1" s="116"/>
      <c r="N1" s="116"/>
      <c r="O1" s="117" t="s">
        <v>50</v>
      </c>
      <c r="P1" s="116"/>
      <c r="Q1" s="116"/>
      <c r="R1" s="116"/>
      <c r="S1" s="118" t="s">
        <v>720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73" t="s">
        <v>4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7" t="s">
        <v>45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51</v>
      </c>
    </row>
    <row r="4" spans="2:46" ht="36.95" customHeight="1">
      <c r="B4" s="11"/>
      <c r="C4" s="123" t="s">
        <v>52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25" t="s">
        <v>9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"/>
      <c r="R6" s="13"/>
    </row>
    <row r="7" spans="2:18" s="1" customFormat="1" ht="32.85" customHeight="1">
      <c r="B7" s="19"/>
      <c r="C7" s="20"/>
      <c r="D7" s="16" t="s">
        <v>53</v>
      </c>
      <c r="E7" s="20"/>
      <c r="F7" s="126" t="s">
        <v>233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28"/>
      <c r="P9" s="127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29"/>
      <c r="P11" s="127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29"/>
      <c r="P12" s="127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120"/>
      <c r="F14" s="120"/>
      <c r="G14" s="120"/>
      <c r="H14" s="120"/>
      <c r="I14" s="120"/>
      <c r="J14" s="120"/>
      <c r="K14" s="120"/>
      <c r="L14" s="120"/>
      <c r="M14" s="17" t="s">
        <v>16</v>
      </c>
      <c r="N14" s="120"/>
      <c r="O14" s="130" t="s">
        <v>737</v>
      </c>
      <c r="P14" s="131"/>
      <c r="Q14" s="20"/>
      <c r="R14" s="21"/>
    </row>
    <row r="15" spans="2:18" s="1" customFormat="1" ht="18" customHeight="1">
      <c r="B15" s="19"/>
      <c r="C15" s="20"/>
      <c r="D15" s="120"/>
      <c r="E15" s="130" t="s">
        <v>737</v>
      </c>
      <c r="F15" s="131"/>
      <c r="G15" s="131"/>
      <c r="H15" s="131"/>
      <c r="I15" s="131"/>
      <c r="J15" s="131"/>
      <c r="K15" s="131"/>
      <c r="L15" s="131"/>
      <c r="M15" s="17" t="s">
        <v>17</v>
      </c>
      <c r="N15" s="120"/>
      <c r="O15" s="130" t="s">
        <v>737</v>
      </c>
      <c r="P15" s="131"/>
      <c r="Q15" s="20"/>
      <c r="R15" s="21"/>
    </row>
    <row r="16" spans="2:18" s="1" customFormat="1" ht="6.95" customHeight="1">
      <c r="B16" s="19"/>
      <c r="C16" s="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29"/>
      <c r="P17" s="127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29"/>
      <c r="P18" s="127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29"/>
      <c r="P20" s="127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29"/>
      <c r="P21" s="127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32" t="s">
        <v>1</v>
      </c>
      <c r="F24" s="127"/>
      <c r="G24" s="127"/>
      <c r="H24" s="127"/>
      <c r="I24" s="127"/>
      <c r="J24" s="127"/>
      <c r="K24" s="127"/>
      <c r="L24" s="127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55</v>
      </c>
      <c r="E27" s="20"/>
      <c r="F27" s="20"/>
      <c r="G27" s="20"/>
      <c r="H27" s="20"/>
      <c r="I27" s="20"/>
      <c r="J27" s="20"/>
      <c r="K27" s="20"/>
      <c r="L27" s="20"/>
      <c r="M27" s="133">
        <f>N88</f>
        <v>0</v>
      </c>
      <c r="N27" s="127"/>
      <c r="O27" s="127"/>
      <c r="P27" s="127"/>
      <c r="Q27" s="20"/>
      <c r="R27" s="21"/>
    </row>
    <row r="28" spans="2:18" s="1" customFormat="1" ht="14.45" customHeight="1">
      <c r="B28" s="19"/>
      <c r="C28" s="20"/>
      <c r="D28" s="18" t="s">
        <v>48</v>
      </c>
      <c r="E28" s="20"/>
      <c r="F28" s="20"/>
      <c r="G28" s="20"/>
      <c r="H28" s="20"/>
      <c r="I28" s="20"/>
      <c r="J28" s="20"/>
      <c r="K28" s="20"/>
      <c r="L28" s="20"/>
      <c r="M28" s="133">
        <f>N101</f>
        <v>0</v>
      </c>
      <c r="N28" s="127"/>
      <c r="O28" s="127"/>
      <c r="P28" s="127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34">
        <f>ROUND(M27+M28,2)</f>
        <v>0</v>
      </c>
      <c r="N30" s="127"/>
      <c r="O30" s="127"/>
      <c r="P30" s="127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35">
        <f>ROUND((((SUM(BE101:BE108)+SUM(BE126:BE255))+SUM(BE257:BE259))),2)</f>
        <v>0</v>
      </c>
      <c r="I32" s="127"/>
      <c r="J32" s="127"/>
      <c r="K32" s="20"/>
      <c r="L32" s="20"/>
      <c r="M32" s="135">
        <f>ROUND(((ROUND((SUM(BE101:BE108)+SUM(BE126:BE255)),2)*F32)+SUM(BE257:BE259)*F32),2)</f>
        <v>0</v>
      </c>
      <c r="N32" s="127"/>
      <c r="O32" s="127"/>
      <c r="P32" s="127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35">
        <f>ROUND((((SUM(BF101:BF108)+SUM(BF126:BF255))+SUM(BF257:BF259))),2)</f>
        <v>0</v>
      </c>
      <c r="I33" s="127"/>
      <c r="J33" s="127"/>
      <c r="K33" s="20"/>
      <c r="L33" s="20"/>
      <c r="M33" s="135">
        <f>ROUND(((ROUND((SUM(BF101:BF108)+SUM(BF126:BF255)),2)*F33)+SUM(BF257:BF259)*F33),2)</f>
        <v>0</v>
      </c>
      <c r="N33" s="127"/>
      <c r="O33" s="127"/>
      <c r="P33" s="127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35">
        <f>ROUND((((SUM(BG101:BG108)+SUM(BG126:BG255))+SUM(BG257:BG259))),2)</f>
        <v>0</v>
      </c>
      <c r="I34" s="127"/>
      <c r="J34" s="127"/>
      <c r="K34" s="20"/>
      <c r="L34" s="20"/>
      <c r="M34" s="135">
        <v>0</v>
      </c>
      <c r="N34" s="127"/>
      <c r="O34" s="127"/>
      <c r="P34" s="127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35">
        <f>ROUND((((SUM(BH101:BH108)+SUM(BH126:BH255))+SUM(BH257:BH259))),2)</f>
        <v>0</v>
      </c>
      <c r="I35" s="127"/>
      <c r="J35" s="127"/>
      <c r="K35" s="20"/>
      <c r="L35" s="20"/>
      <c r="M35" s="135">
        <v>0</v>
      </c>
      <c r="N35" s="127"/>
      <c r="O35" s="127"/>
      <c r="P35" s="127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35">
        <f>ROUND((((SUM(BI101:BI108)+SUM(BI126:BI255))+SUM(BI257:BI259))),2)</f>
        <v>0</v>
      </c>
      <c r="I36" s="127"/>
      <c r="J36" s="127"/>
      <c r="K36" s="20"/>
      <c r="L36" s="20"/>
      <c r="M36" s="135">
        <v>0</v>
      </c>
      <c r="N36" s="127"/>
      <c r="O36" s="127"/>
      <c r="P36" s="127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36">
        <f>SUM(M30:M36)</f>
        <v>0</v>
      </c>
      <c r="M38" s="137"/>
      <c r="N38" s="137"/>
      <c r="O38" s="137"/>
      <c r="P38" s="138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23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25" t="str">
        <f>F6</f>
        <v>AS Kostelec nad Orlicí - samostatný rozpočet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20"/>
      <c r="R78" s="21"/>
    </row>
    <row r="79" spans="2:18" s="1" customFormat="1" ht="36.95" customHeight="1">
      <c r="B79" s="19"/>
      <c r="C79" s="40" t="s">
        <v>53</v>
      </c>
      <c r="D79" s="20"/>
      <c r="E79" s="20"/>
      <c r="F79" s="139" t="str">
        <f>F7</f>
        <v>IO01 - Areálové osvětlení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40" t="str">
        <f>IF(O9="","",O9)</f>
        <v/>
      </c>
      <c r="N81" s="127"/>
      <c r="O81" s="127"/>
      <c r="P81" s="127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29"/>
      <c r="N83" s="127"/>
      <c r="O83" s="127"/>
      <c r="P83" s="127"/>
      <c r="Q83" s="127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29"/>
      <c r="N84" s="127"/>
      <c r="O84" s="127"/>
      <c r="P84" s="127"/>
      <c r="Q84" s="127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1" t="s">
        <v>57</v>
      </c>
      <c r="D86" s="142"/>
      <c r="E86" s="142"/>
      <c r="F86" s="142"/>
      <c r="G86" s="142"/>
      <c r="H86" s="52"/>
      <c r="I86" s="52"/>
      <c r="J86" s="52"/>
      <c r="K86" s="52"/>
      <c r="L86" s="52"/>
      <c r="M86" s="52"/>
      <c r="N86" s="141" t="s">
        <v>58</v>
      </c>
      <c r="O86" s="127"/>
      <c r="P86" s="127"/>
      <c r="Q86" s="127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3">
        <f>N126</f>
        <v>0</v>
      </c>
      <c r="O88" s="127"/>
      <c r="P88" s="127"/>
      <c r="Q88" s="127"/>
      <c r="R88" s="21"/>
      <c r="AU88" s="7" t="s">
        <v>60</v>
      </c>
    </row>
    <row r="89" spans="2:18" s="2" customFormat="1" ht="24.95" customHeight="1">
      <c r="B89" s="60"/>
      <c r="C89" s="61"/>
      <c r="D89" s="62" t="s">
        <v>234</v>
      </c>
      <c r="E89" s="114"/>
      <c r="F89" s="61"/>
      <c r="G89" s="61"/>
      <c r="H89" s="61"/>
      <c r="I89" s="61"/>
      <c r="J89" s="61"/>
      <c r="K89" s="61"/>
      <c r="L89" s="61"/>
      <c r="M89" s="61"/>
      <c r="N89" s="144">
        <f>N127</f>
        <v>0</v>
      </c>
      <c r="O89" s="145"/>
      <c r="P89" s="145"/>
      <c r="Q89" s="145"/>
      <c r="R89" s="63"/>
    </row>
    <row r="90" spans="2:18" s="3" customFormat="1" ht="19.9" customHeight="1">
      <c r="B90" s="64"/>
      <c r="C90" s="65"/>
      <c r="D90" s="49" t="s">
        <v>235</v>
      </c>
      <c r="E90" s="115"/>
      <c r="F90" s="65"/>
      <c r="G90" s="65"/>
      <c r="H90" s="65"/>
      <c r="I90" s="65"/>
      <c r="J90" s="65"/>
      <c r="K90" s="65"/>
      <c r="L90" s="65"/>
      <c r="M90" s="65"/>
      <c r="N90" s="146">
        <f>N128</f>
        <v>0</v>
      </c>
      <c r="O90" s="147"/>
      <c r="P90" s="147"/>
      <c r="Q90" s="147"/>
      <c r="R90" s="66"/>
    </row>
    <row r="91" spans="2:18" s="3" customFormat="1" ht="19.9" customHeight="1">
      <c r="B91" s="64"/>
      <c r="C91" s="65"/>
      <c r="D91" s="49" t="s">
        <v>236</v>
      </c>
      <c r="E91" s="115"/>
      <c r="F91" s="65"/>
      <c r="G91" s="65"/>
      <c r="H91" s="65"/>
      <c r="I91" s="65"/>
      <c r="J91" s="65"/>
      <c r="K91" s="65"/>
      <c r="L91" s="65"/>
      <c r="M91" s="65"/>
      <c r="N91" s="146">
        <f>N137</f>
        <v>0</v>
      </c>
      <c r="O91" s="147"/>
      <c r="P91" s="147"/>
      <c r="Q91" s="147"/>
      <c r="R91" s="66"/>
    </row>
    <row r="92" spans="2:18" s="2" customFormat="1" ht="24.95" customHeight="1">
      <c r="B92" s="60"/>
      <c r="C92" s="61"/>
      <c r="D92" s="62" t="s">
        <v>237</v>
      </c>
      <c r="E92" s="114"/>
      <c r="F92" s="61"/>
      <c r="G92" s="61"/>
      <c r="H92" s="61"/>
      <c r="I92" s="61"/>
      <c r="J92" s="61"/>
      <c r="K92" s="61"/>
      <c r="L92" s="61"/>
      <c r="M92" s="61"/>
      <c r="N92" s="144">
        <f>N151</f>
        <v>0</v>
      </c>
      <c r="O92" s="145"/>
      <c r="P92" s="145"/>
      <c r="Q92" s="145"/>
      <c r="R92" s="63"/>
    </row>
    <row r="93" spans="2:18" s="3" customFormat="1" ht="19.9" customHeight="1">
      <c r="B93" s="64"/>
      <c r="C93" s="65"/>
      <c r="D93" s="49" t="s">
        <v>723</v>
      </c>
      <c r="E93" s="115"/>
      <c r="F93" s="65"/>
      <c r="G93" s="65"/>
      <c r="H93" s="65"/>
      <c r="I93" s="65"/>
      <c r="J93" s="65"/>
      <c r="K93" s="65"/>
      <c r="L93" s="65"/>
      <c r="M93" s="65"/>
      <c r="N93" s="146">
        <f>N194</f>
        <v>0</v>
      </c>
      <c r="O93" s="147"/>
      <c r="P93" s="147"/>
      <c r="Q93" s="147"/>
      <c r="R93" s="66"/>
    </row>
    <row r="94" spans="2:18" s="2" customFormat="1" ht="24.95" customHeight="1">
      <c r="B94" s="60"/>
      <c r="C94" s="61"/>
      <c r="D94" s="62" t="s">
        <v>238</v>
      </c>
      <c r="E94" s="114"/>
      <c r="F94" s="61"/>
      <c r="G94" s="61"/>
      <c r="H94" s="61"/>
      <c r="I94" s="61"/>
      <c r="J94" s="61"/>
      <c r="K94" s="61"/>
      <c r="L94" s="61"/>
      <c r="M94" s="61"/>
      <c r="N94" s="144">
        <f>N221</f>
        <v>0</v>
      </c>
      <c r="O94" s="145"/>
      <c r="P94" s="145"/>
      <c r="Q94" s="145"/>
      <c r="R94" s="63"/>
    </row>
    <row r="95" spans="2:18" s="3" customFormat="1" ht="19.9" customHeight="1">
      <c r="B95" s="64"/>
      <c r="C95" s="65"/>
      <c r="D95" s="49" t="s">
        <v>724</v>
      </c>
      <c r="E95" s="115"/>
      <c r="F95" s="65"/>
      <c r="G95" s="65"/>
      <c r="H95" s="65"/>
      <c r="I95" s="65"/>
      <c r="J95" s="65"/>
      <c r="K95" s="65"/>
      <c r="L95" s="65"/>
      <c r="M95" s="65"/>
      <c r="N95" s="146">
        <f>N229</f>
        <v>0</v>
      </c>
      <c r="O95" s="147"/>
      <c r="P95" s="147"/>
      <c r="Q95" s="147"/>
      <c r="R95" s="66"/>
    </row>
    <row r="96" spans="2:18" s="2" customFormat="1" ht="24.95" customHeight="1">
      <c r="B96" s="60"/>
      <c r="C96" s="61"/>
      <c r="D96" s="62" t="s">
        <v>239</v>
      </c>
      <c r="E96" s="114"/>
      <c r="F96" s="61"/>
      <c r="G96" s="61"/>
      <c r="H96" s="61"/>
      <c r="I96" s="61"/>
      <c r="J96" s="61"/>
      <c r="K96" s="61"/>
      <c r="L96" s="61"/>
      <c r="M96" s="61"/>
      <c r="N96" s="144">
        <f>N237</f>
        <v>0</v>
      </c>
      <c r="O96" s="145"/>
      <c r="P96" s="145"/>
      <c r="Q96" s="145"/>
      <c r="R96" s="63"/>
    </row>
    <row r="97" spans="2:18" s="3" customFormat="1" ht="19.9" customHeight="1">
      <c r="B97" s="64"/>
      <c r="C97" s="65"/>
      <c r="D97" s="49" t="s">
        <v>725</v>
      </c>
      <c r="E97" s="115"/>
      <c r="F97" s="65"/>
      <c r="G97" s="65"/>
      <c r="H97" s="65"/>
      <c r="I97" s="65"/>
      <c r="J97" s="65"/>
      <c r="K97" s="65"/>
      <c r="L97" s="65"/>
      <c r="M97" s="65"/>
      <c r="N97" s="146">
        <f>N242</f>
        <v>0</v>
      </c>
      <c r="O97" s="147"/>
      <c r="P97" s="147"/>
      <c r="Q97" s="147"/>
      <c r="R97" s="66"/>
    </row>
    <row r="98" spans="2:18" s="2" customFormat="1" ht="24.95" customHeight="1">
      <c r="B98" s="60"/>
      <c r="C98" s="61"/>
      <c r="D98" s="62" t="s">
        <v>240</v>
      </c>
      <c r="E98" s="114"/>
      <c r="F98" s="61"/>
      <c r="G98" s="61"/>
      <c r="H98" s="61"/>
      <c r="I98" s="61"/>
      <c r="J98" s="61"/>
      <c r="K98" s="61"/>
      <c r="L98" s="61"/>
      <c r="M98" s="61"/>
      <c r="N98" s="144">
        <f>N247</f>
        <v>0</v>
      </c>
      <c r="O98" s="145"/>
      <c r="P98" s="145"/>
      <c r="Q98" s="145"/>
      <c r="R98" s="63"/>
    </row>
    <row r="99" spans="2:18" s="2" customFormat="1" ht="21.75" customHeight="1">
      <c r="B99" s="60"/>
      <c r="C99" s="61"/>
      <c r="D99" s="62" t="s">
        <v>62</v>
      </c>
      <c r="E99" s="61"/>
      <c r="F99" s="61"/>
      <c r="G99" s="61"/>
      <c r="H99" s="61"/>
      <c r="I99" s="61"/>
      <c r="J99" s="61"/>
      <c r="K99" s="61"/>
      <c r="L99" s="61"/>
      <c r="M99" s="61"/>
      <c r="N99" s="148">
        <f>N256</f>
        <v>0</v>
      </c>
      <c r="O99" s="145"/>
      <c r="P99" s="145"/>
      <c r="Q99" s="145"/>
      <c r="R99" s="63"/>
    </row>
    <row r="100" spans="2:18" s="1" customFormat="1" ht="21.75" customHeight="1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21" s="1" customFormat="1" ht="29.25" customHeight="1">
      <c r="B101" s="19"/>
      <c r="C101" s="59" t="s">
        <v>63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49">
        <f>ROUND(N102+N103+N104+N105+N106+N107,2)</f>
        <v>0</v>
      </c>
      <c r="O101" s="127"/>
      <c r="P101" s="127"/>
      <c r="Q101" s="127"/>
      <c r="R101" s="21"/>
      <c r="T101" s="67"/>
      <c r="U101" s="68" t="s">
        <v>23</v>
      </c>
    </row>
    <row r="102" spans="2:65" s="1" customFormat="1" ht="18" customHeight="1">
      <c r="B102" s="69"/>
      <c r="C102" s="70"/>
      <c r="D102" s="150" t="s">
        <v>64</v>
      </c>
      <c r="E102" s="151"/>
      <c r="F102" s="151"/>
      <c r="G102" s="151"/>
      <c r="H102" s="151"/>
      <c r="I102" s="70"/>
      <c r="J102" s="70"/>
      <c r="K102" s="70"/>
      <c r="L102" s="70"/>
      <c r="M102" s="70"/>
      <c r="N102" s="152">
        <f>ROUND(N88*T102,2)</f>
        <v>0</v>
      </c>
      <c r="O102" s="151"/>
      <c r="P102" s="151"/>
      <c r="Q102" s="151"/>
      <c r="R102" s="71"/>
      <c r="S102" s="70"/>
      <c r="T102" s="72"/>
      <c r="U102" s="73" t="s">
        <v>24</v>
      </c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5" t="s">
        <v>65</v>
      </c>
      <c r="AZ102" s="74"/>
      <c r="BA102" s="74"/>
      <c r="BB102" s="74"/>
      <c r="BC102" s="74"/>
      <c r="BD102" s="74"/>
      <c r="BE102" s="76">
        <f aca="true" t="shared" si="0" ref="BE102:BE107">IF(U102="základní",N102,0)</f>
        <v>0</v>
      </c>
      <c r="BF102" s="76">
        <f aca="true" t="shared" si="1" ref="BF102:BF107">IF(U102="snížená",N102,0)</f>
        <v>0</v>
      </c>
      <c r="BG102" s="76">
        <f aca="true" t="shared" si="2" ref="BG102:BG107">IF(U102="zákl. přenesená",N102,0)</f>
        <v>0</v>
      </c>
      <c r="BH102" s="76">
        <f aca="true" t="shared" si="3" ref="BH102:BH107">IF(U102="sníž. přenesená",N102,0)</f>
        <v>0</v>
      </c>
      <c r="BI102" s="76">
        <f aca="true" t="shared" si="4" ref="BI102:BI107">IF(U102="nulová",N102,0)</f>
        <v>0</v>
      </c>
      <c r="BJ102" s="75" t="s">
        <v>42</v>
      </c>
      <c r="BK102" s="74"/>
      <c r="BL102" s="74"/>
      <c r="BM102" s="74"/>
    </row>
    <row r="103" spans="2:65" s="1" customFormat="1" ht="18" customHeight="1">
      <c r="B103" s="69"/>
      <c r="C103" s="70"/>
      <c r="D103" s="150" t="s">
        <v>66</v>
      </c>
      <c r="E103" s="151"/>
      <c r="F103" s="151"/>
      <c r="G103" s="151"/>
      <c r="H103" s="151"/>
      <c r="I103" s="70"/>
      <c r="J103" s="70"/>
      <c r="K103" s="70"/>
      <c r="L103" s="70"/>
      <c r="M103" s="70"/>
      <c r="N103" s="152">
        <f>ROUND(N88*T103,2)</f>
        <v>0</v>
      </c>
      <c r="O103" s="151"/>
      <c r="P103" s="151"/>
      <c r="Q103" s="151"/>
      <c r="R103" s="71"/>
      <c r="S103" s="70"/>
      <c r="T103" s="72"/>
      <c r="U103" s="73" t="s">
        <v>24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5" t="s">
        <v>65</v>
      </c>
      <c r="AZ103" s="74"/>
      <c r="BA103" s="74"/>
      <c r="BB103" s="74"/>
      <c r="BC103" s="74"/>
      <c r="BD103" s="74"/>
      <c r="BE103" s="76">
        <f t="shared" si="0"/>
        <v>0</v>
      </c>
      <c r="BF103" s="76">
        <f t="shared" si="1"/>
        <v>0</v>
      </c>
      <c r="BG103" s="76">
        <f t="shared" si="2"/>
        <v>0</v>
      </c>
      <c r="BH103" s="76">
        <f t="shared" si="3"/>
        <v>0</v>
      </c>
      <c r="BI103" s="76">
        <f t="shared" si="4"/>
        <v>0</v>
      </c>
      <c r="BJ103" s="75" t="s">
        <v>42</v>
      </c>
      <c r="BK103" s="74"/>
      <c r="BL103" s="74"/>
      <c r="BM103" s="74"/>
    </row>
    <row r="104" spans="2:65" s="1" customFormat="1" ht="18" customHeight="1">
      <c r="B104" s="69"/>
      <c r="C104" s="70"/>
      <c r="D104" s="150" t="s">
        <v>67</v>
      </c>
      <c r="E104" s="151"/>
      <c r="F104" s="151"/>
      <c r="G104" s="151"/>
      <c r="H104" s="151"/>
      <c r="I104" s="70"/>
      <c r="J104" s="70"/>
      <c r="K104" s="70"/>
      <c r="L104" s="70"/>
      <c r="M104" s="70"/>
      <c r="N104" s="152">
        <f>ROUND(N88*T104,2)</f>
        <v>0</v>
      </c>
      <c r="O104" s="151"/>
      <c r="P104" s="151"/>
      <c r="Q104" s="151"/>
      <c r="R104" s="71"/>
      <c r="S104" s="70"/>
      <c r="T104" s="72"/>
      <c r="U104" s="73" t="s">
        <v>24</v>
      </c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5" t="s">
        <v>65</v>
      </c>
      <c r="AZ104" s="74"/>
      <c r="BA104" s="74"/>
      <c r="BB104" s="74"/>
      <c r="BC104" s="74"/>
      <c r="BD104" s="74"/>
      <c r="BE104" s="76">
        <f t="shared" si="0"/>
        <v>0</v>
      </c>
      <c r="BF104" s="76">
        <f t="shared" si="1"/>
        <v>0</v>
      </c>
      <c r="BG104" s="76">
        <f t="shared" si="2"/>
        <v>0</v>
      </c>
      <c r="BH104" s="76">
        <f t="shared" si="3"/>
        <v>0</v>
      </c>
      <c r="BI104" s="76">
        <f t="shared" si="4"/>
        <v>0</v>
      </c>
      <c r="BJ104" s="75" t="s">
        <v>42</v>
      </c>
      <c r="BK104" s="74"/>
      <c r="BL104" s="74"/>
      <c r="BM104" s="74"/>
    </row>
    <row r="105" spans="2:65" s="1" customFormat="1" ht="18" customHeight="1">
      <c r="B105" s="69"/>
      <c r="C105" s="70"/>
      <c r="D105" s="150" t="s">
        <v>68</v>
      </c>
      <c r="E105" s="151"/>
      <c r="F105" s="151"/>
      <c r="G105" s="151"/>
      <c r="H105" s="151"/>
      <c r="I105" s="70"/>
      <c r="J105" s="70"/>
      <c r="K105" s="70"/>
      <c r="L105" s="70"/>
      <c r="M105" s="70"/>
      <c r="N105" s="152">
        <f>ROUND(N88*T105,2)</f>
        <v>0</v>
      </c>
      <c r="O105" s="151"/>
      <c r="P105" s="151"/>
      <c r="Q105" s="151"/>
      <c r="R105" s="71"/>
      <c r="S105" s="70"/>
      <c r="T105" s="72"/>
      <c r="U105" s="73" t="s">
        <v>24</v>
      </c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 t="s">
        <v>65</v>
      </c>
      <c r="AZ105" s="74"/>
      <c r="BA105" s="74"/>
      <c r="BB105" s="74"/>
      <c r="BC105" s="74"/>
      <c r="BD105" s="74"/>
      <c r="BE105" s="76">
        <f t="shared" si="0"/>
        <v>0</v>
      </c>
      <c r="BF105" s="76">
        <f t="shared" si="1"/>
        <v>0</v>
      </c>
      <c r="BG105" s="76">
        <f t="shared" si="2"/>
        <v>0</v>
      </c>
      <c r="BH105" s="76">
        <f t="shared" si="3"/>
        <v>0</v>
      </c>
      <c r="BI105" s="76">
        <f t="shared" si="4"/>
        <v>0</v>
      </c>
      <c r="BJ105" s="75" t="s">
        <v>42</v>
      </c>
      <c r="BK105" s="74"/>
      <c r="BL105" s="74"/>
      <c r="BM105" s="74"/>
    </row>
    <row r="106" spans="2:65" s="1" customFormat="1" ht="18" customHeight="1">
      <c r="B106" s="69"/>
      <c r="C106" s="70"/>
      <c r="D106" s="150" t="s">
        <v>69</v>
      </c>
      <c r="E106" s="151"/>
      <c r="F106" s="151"/>
      <c r="G106" s="151"/>
      <c r="H106" s="151"/>
      <c r="I106" s="70"/>
      <c r="J106" s="70"/>
      <c r="K106" s="70"/>
      <c r="L106" s="70"/>
      <c r="M106" s="70"/>
      <c r="N106" s="152">
        <f>ROUND(N88*T106,2)</f>
        <v>0</v>
      </c>
      <c r="O106" s="151"/>
      <c r="P106" s="151"/>
      <c r="Q106" s="151"/>
      <c r="R106" s="71"/>
      <c r="S106" s="70"/>
      <c r="T106" s="72"/>
      <c r="U106" s="73" t="s">
        <v>24</v>
      </c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5" t="s">
        <v>65</v>
      </c>
      <c r="AZ106" s="74"/>
      <c r="BA106" s="74"/>
      <c r="BB106" s="74"/>
      <c r="BC106" s="74"/>
      <c r="BD106" s="74"/>
      <c r="BE106" s="76">
        <f t="shared" si="0"/>
        <v>0</v>
      </c>
      <c r="BF106" s="76">
        <f t="shared" si="1"/>
        <v>0</v>
      </c>
      <c r="BG106" s="76">
        <f t="shared" si="2"/>
        <v>0</v>
      </c>
      <c r="BH106" s="76">
        <f t="shared" si="3"/>
        <v>0</v>
      </c>
      <c r="BI106" s="76">
        <f t="shared" si="4"/>
        <v>0</v>
      </c>
      <c r="BJ106" s="75" t="s">
        <v>42</v>
      </c>
      <c r="BK106" s="74"/>
      <c r="BL106" s="74"/>
      <c r="BM106" s="74"/>
    </row>
    <row r="107" spans="2:65" s="1" customFormat="1" ht="18" customHeight="1">
      <c r="B107" s="69"/>
      <c r="C107" s="70"/>
      <c r="D107" s="77" t="s">
        <v>70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152">
        <f>ROUND(N88*T107,2)</f>
        <v>0</v>
      </c>
      <c r="O107" s="151"/>
      <c r="P107" s="151"/>
      <c r="Q107" s="151"/>
      <c r="R107" s="71"/>
      <c r="S107" s="70"/>
      <c r="T107" s="78"/>
      <c r="U107" s="79" t="s">
        <v>24</v>
      </c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5" t="s">
        <v>71</v>
      </c>
      <c r="AZ107" s="74"/>
      <c r="BA107" s="74"/>
      <c r="BB107" s="74"/>
      <c r="BC107" s="74"/>
      <c r="BD107" s="74"/>
      <c r="BE107" s="76">
        <f t="shared" si="0"/>
        <v>0</v>
      </c>
      <c r="BF107" s="76">
        <f t="shared" si="1"/>
        <v>0</v>
      </c>
      <c r="BG107" s="76">
        <f t="shared" si="2"/>
        <v>0</v>
      </c>
      <c r="BH107" s="76">
        <f t="shared" si="3"/>
        <v>0</v>
      </c>
      <c r="BI107" s="76">
        <f t="shared" si="4"/>
        <v>0</v>
      </c>
      <c r="BJ107" s="75" t="s">
        <v>42</v>
      </c>
      <c r="BK107" s="74"/>
      <c r="BL107" s="74"/>
      <c r="BM107" s="74"/>
    </row>
    <row r="108" spans="2:18" s="1" customFormat="1" ht="13.5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18" s="1" customFormat="1" ht="29.25" customHeight="1">
      <c r="B109" s="19"/>
      <c r="C109" s="51" t="s">
        <v>49</v>
      </c>
      <c r="D109" s="52"/>
      <c r="E109" s="52"/>
      <c r="F109" s="52"/>
      <c r="G109" s="52"/>
      <c r="H109" s="52"/>
      <c r="I109" s="52"/>
      <c r="J109" s="52"/>
      <c r="K109" s="52"/>
      <c r="L109" s="153">
        <f>ROUND(SUM(N88+N101),2)</f>
        <v>0</v>
      </c>
      <c r="M109" s="142"/>
      <c r="N109" s="142"/>
      <c r="O109" s="142"/>
      <c r="P109" s="142"/>
      <c r="Q109" s="142"/>
      <c r="R109" s="21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4" spans="2:18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18" s="1" customFormat="1" ht="36.95" customHeight="1">
      <c r="B115" s="19"/>
      <c r="C115" s="123" t="s">
        <v>72</v>
      </c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21"/>
    </row>
    <row r="116" spans="2:18" s="1" customFormat="1" ht="6.9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1" customFormat="1" ht="30" customHeight="1">
      <c r="B117" s="19"/>
      <c r="C117" s="17" t="s">
        <v>8</v>
      </c>
      <c r="D117" s="20"/>
      <c r="E117" s="20"/>
      <c r="F117" s="125" t="str">
        <f>F6</f>
        <v>AS Kostelec nad Orlicí - samostatný rozpočet</v>
      </c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20"/>
      <c r="R117" s="21"/>
    </row>
    <row r="118" spans="2:18" s="1" customFormat="1" ht="36.95" customHeight="1">
      <c r="B118" s="19"/>
      <c r="C118" s="40" t="s">
        <v>53</v>
      </c>
      <c r="D118" s="20"/>
      <c r="E118" s="20"/>
      <c r="F118" s="139" t="str">
        <f>F7</f>
        <v>IO01 - Areálové osvětlení</v>
      </c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20"/>
      <c r="R118" s="21"/>
    </row>
    <row r="119" spans="2:18" s="1" customFormat="1" ht="6.9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1" customFormat="1" ht="18" customHeight="1">
      <c r="B120" s="19"/>
      <c r="C120" s="17" t="s">
        <v>12</v>
      </c>
      <c r="D120" s="20"/>
      <c r="E120" s="20"/>
      <c r="F120" s="15" t="str">
        <f>F9</f>
        <v xml:space="preserve"> </v>
      </c>
      <c r="G120" s="20"/>
      <c r="H120" s="20"/>
      <c r="I120" s="20"/>
      <c r="J120" s="20"/>
      <c r="K120" s="17" t="s">
        <v>14</v>
      </c>
      <c r="L120" s="20"/>
      <c r="M120" s="140" t="str">
        <f>IF(O9="","",O9)</f>
        <v/>
      </c>
      <c r="N120" s="127"/>
      <c r="O120" s="127"/>
      <c r="P120" s="127"/>
      <c r="Q120" s="20"/>
      <c r="R120" s="21"/>
    </row>
    <row r="121" spans="2:18" s="1" customFormat="1" ht="6.95" customHeight="1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</row>
    <row r="122" spans="2:18" s="1" customFormat="1" ht="15">
      <c r="B122" s="19"/>
      <c r="C122" s="17" t="s">
        <v>15</v>
      </c>
      <c r="D122" s="20"/>
      <c r="E122" s="20"/>
      <c r="F122" s="15"/>
      <c r="G122" s="20"/>
      <c r="H122" s="20"/>
      <c r="I122" s="20"/>
      <c r="J122" s="20"/>
      <c r="K122" s="17" t="s">
        <v>19</v>
      </c>
      <c r="L122" s="20"/>
      <c r="M122" s="129"/>
      <c r="N122" s="127"/>
      <c r="O122" s="127"/>
      <c r="P122" s="127"/>
      <c r="Q122" s="127"/>
      <c r="R122" s="21"/>
    </row>
    <row r="123" spans="2:18" s="1" customFormat="1" ht="14.45" customHeight="1">
      <c r="B123" s="19"/>
      <c r="C123" s="17" t="s">
        <v>18</v>
      </c>
      <c r="D123" s="20"/>
      <c r="E123" s="20"/>
      <c r="F123" s="15" t="str">
        <f>IF(E15="","",E15)</f>
        <v>Vyplň údaj</v>
      </c>
      <c r="G123" s="20"/>
      <c r="H123" s="20"/>
      <c r="I123" s="20"/>
      <c r="J123" s="20"/>
      <c r="K123" s="17" t="s">
        <v>20</v>
      </c>
      <c r="L123" s="20"/>
      <c r="M123" s="129"/>
      <c r="N123" s="127"/>
      <c r="O123" s="127"/>
      <c r="P123" s="127"/>
      <c r="Q123" s="127"/>
      <c r="R123" s="21"/>
    </row>
    <row r="124" spans="2:18" s="1" customFormat="1" ht="10.35" customHeigh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2:27" s="4" customFormat="1" ht="29.25" customHeight="1">
      <c r="B125" s="80"/>
      <c r="C125" s="81" t="s">
        <v>73</v>
      </c>
      <c r="D125" s="82" t="s">
        <v>74</v>
      </c>
      <c r="E125" s="82" t="s">
        <v>39</v>
      </c>
      <c r="F125" s="154" t="s">
        <v>75</v>
      </c>
      <c r="G125" s="155"/>
      <c r="H125" s="155"/>
      <c r="I125" s="155"/>
      <c r="J125" s="82" t="s">
        <v>76</v>
      </c>
      <c r="K125" s="82" t="s">
        <v>77</v>
      </c>
      <c r="L125" s="156" t="s">
        <v>78</v>
      </c>
      <c r="M125" s="155"/>
      <c r="N125" s="154" t="s">
        <v>58</v>
      </c>
      <c r="O125" s="155"/>
      <c r="P125" s="155"/>
      <c r="Q125" s="157"/>
      <c r="R125" s="83"/>
      <c r="T125" s="44" t="s">
        <v>79</v>
      </c>
      <c r="U125" s="45" t="s">
        <v>23</v>
      </c>
      <c r="V125" s="45" t="s">
        <v>80</v>
      </c>
      <c r="W125" s="45" t="s">
        <v>81</v>
      </c>
      <c r="X125" s="45" t="s">
        <v>82</v>
      </c>
      <c r="Y125" s="45" t="s">
        <v>83</v>
      </c>
      <c r="Z125" s="45" t="s">
        <v>84</v>
      </c>
      <c r="AA125" s="46" t="s">
        <v>85</v>
      </c>
    </row>
    <row r="126" spans="2:63" s="1" customFormat="1" ht="29.25" customHeight="1">
      <c r="B126" s="19"/>
      <c r="C126" s="48" t="s">
        <v>55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74">
        <f>BK126</f>
        <v>0</v>
      </c>
      <c r="O126" s="175"/>
      <c r="P126" s="175"/>
      <c r="Q126" s="175"/>
      <c r="R126" s="21"/>
      <c r="T126" s="47"/>
      <c r="U126" s="26"/>
      <c r="V126" s="26"/>
      <c r="W126" s="84">
        <f>W127+W151+W221+W237+W247+W256</f>
        <v>0</v>
      </c>
      <c r="X126" s="26"/>
      <c r="Y126" s="84">
        <f>Y127+Y151+Y221+Y237+Y247+Y256</f>
        <v>0</v>
      </c>
      <c r="Z126" s="26"/>
      <c r="AA126" s="85">
        <f>AA127+AA151+AA221+AA237+AA247+AA256</f>
        <v>0</v>
      </c>
      <c r="AT126" s="7" t="s">
        <v>40</v>
      </c>
      <c r="AU126" s="7" t="s">
        <v>60</v>
      </c>
      <c r="BK126" s="86">
        <f>BK127+BK151+BK221+BK237+BK247+BK256</f>
        <v>0</v>
      </c>
    </row>
    <row r="127" spans="2:63" s="5" customFormat="1" ht="37.35" customHeight="1">
      <c r="B127" s="87"/>
      <c r="C127" s="88"/>
      <c r="D127" s="89" t="s">
        <v>234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148">
        <f>BK127</f>
        <v>0</v>
      </c>
      <c r="O127" s="144"/>
      <c r="P127" s="144"/>
      <c r="Q127" s="144"/>
      <c r="R127" s="90"/>
      <c r="T127" s="91"/>
      <c r="U127" s="88"/>
      <c r="V127" s="88"/>
      <c r="W127" s="92">
        <f>W128+W137</f>
        <v>0</v>
      </c>
      <c r="X127" s="88"/>
      <c r="Y127" s="92">
        <f>Y128+Y137</f>
        <v>0</v>
      </c>
      <c r="Z127" s="88"/>
      <c r="AA127" s="93">
        <f>AA128+AA137</f>
        <v>0</v>
      </c>
      <c r="AR127" s="94" t="s">
        <v>42</v>
      </c>
      <c r="AT127" s="95" t="s">
        <v>40</v>
      </c>
      <c r="AU127" s="95" t="s">
        <v>41</v>
      </c>
      <c r="AY127" s="94" t="s">
        <v>86</v>
      </c>
      <c r="BK127" s="96">
        <f>BK128+BK137</f>
        <v>0</v>
      </c>
    </row>
    <row r="128" spans="2:63" s="5" customFormat="1" ht="19.9" customHeight="1">
      <c r="B128" s="87"/>
      <c r="C128" s="88"/>
      <c r="D128" s="97" t="s">
        <v>235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84">
        <f>BK128</f>
        <v>0</v>
      </c>
      <c r="O128" s="185"/>
      <c r="P128" s="185"/>
      <c r="Q128" s="185"/>
      <c r="R128" s="90"/>
      <c r="T128" s="91"/>
      <c r="U128" s="88"/>
      <c r="V128" s="88"/>
      <c r="W128" s="92">
        <f>SUM(W129:W136)</f>
        <v>0</v>
      </c>
      <c r="X128" s="88"/>
      <c r="Y128" s="92">
        <f>SUM(Y129:Y136)</f>
        <v>0</v>
      </c>
      <c r="Z128" s="88"/>
      <c r="AA128" s="93">
        <f>SUM(AA129:AA136)</f>
        <v>0</v>
      </c>
      <c r="AR128" s="94" t="s">
        <v>42</v>
      </c>
      <c r="AT128" s="95" t="s">
        <v>40</v>
      </c>
      <c r="AU128" s="95" t="s">
        <v>42</v>
      </c>
      <c r="AY128" s="94" t="s">
        <v>86</v>
      </c>
      <c r="BK128" s="96">
        <f>SUM(BK129:BK136)</f>
        <v>0</v>
      </c>
    </row>
    <row r="129" spans="2:65" s="1" customFormat="1" ht="31.5" customHeight="1">
      <c r="B129" s="69"/>
      <c r="C129" s="98" t="s">
        <v>42</v>
      </c>
      <c r="D129" s="98" t="s">
        <v>87</v>
      </c>
      <c r="E129" s="99" t="s">
        <v>241</v>
      </c>
      <c r="F129" s="158" t="s">
        <v>242</v>
      </c>
      <c r="G129" s="159"/>
      <c r="H129" s="159"/>
      <c r="I129" s="159"/>
      <c r="J129" s="100" t="s">
        <v>196</v>
      </c>
      <c r="K129" s="101">
        <v>1</v>
      </c>
      <c r="L129" s="160">
        <v>0</v>
      </c>
      <c r="M129" s="159"/>
      <c r="N129" s="161">
        <f aca="true" t="shared" si="5" ref="N129:N136">ROUND(L129*K129,2)</f>
        <v>0</v>
      </c>
      <c r="O129" s="159"/>
      <c r="P129" s="159"/>
      <c r="Q129" s="159"/>
      <c r="R129" s="71"/>
      <c r="T129" s="102" t="s">
        <v>1</v>
      </c>
      <c r="U129" s="24" t="s">
        <v>24</v>
      </c>
      <c r="V129" s="20"/>
      <c r="W129" s="103">
        <f aca="true" t="shared" si="6" ref="W129:W136">V129*K129</f>
        <v>0</v>
      </c>
      <c r="X129" s="103">
        <v>0</v>
      </c>
      <c r="Y129" s="103">
        <f aca="true" t="shared" si="7" ref="Y129:Y136">X129*K129</f>
        <v>0</v>
      </c>
      <c r="Z129" s="103">
        <v>0</v>
      </c>
      <c r="AA129" s="104">
        <f aca="true" t="shared" si="8" ref="AA129:AA136">Z129*K129</f>
        <v>0</v>
      </c>
      <c r="AR129" s="7" t="s">
        <v>91</v>
      </c>
      <c r="AT129" s="7" t="s">
        <v>87</v>
      </c>
      <c r="AU129" s="7" t="s">
        <v>51</v>
      </c>
      <c r="AY129" s="7" t="s">
        <v>86</v>
      </c>
      <c r="BE129" s="50">
        <f aca="true" t="shared" si="9" ref="BE129:BE136">IF(U129="základní",N129,0)</f>
        <v>0</v>
      </c>
      <c r="BF129" s="50">
        <f aca="true" t="shared" si="10" ref="BF129:BF136">IF(U129="snížená",N129,0)</f>
        <v>0</v>
      </c>
      <c r="BG129" s="50">
        <f aca="true" t="shared" si="11" ref="BG129:BG136">IF(U129="zákl. přenesená",N129,0)</f>
        <v>0</v>
      </c>
      <c r="BH129" s="50">
        <f aca="true" t="shared" si="12" ref="BH129:BH136">IF(U129="sníž. přenesená",N129,0)</f>
        <v>0</v>
      </c>
      <c r="BI129" s="50">
        <f aca="true" t="shared" si="13" ref="BI129:BI136">IF(U129="nulová",N129,0)</f>
        <v>0</v>
      </c>
      <c r="BJ129" s="7" t="s">
        <v>42</v>
      </c>
      <c r="BK129" s="50">
        <f aca="true" t="shared" si="14" ref="BK129:BK136">ROUND(L129*K129,2)</f>
        <v>0</v>
      </c>
      <c r="BL129" s="7" t="s">
        <v>91</v>
      </c>
      <c r="BM129" s="7" t="s">
        <v>51</v>
      </c>
    </row>
    <row r="130" spans="2:65" s="1" customFormat="1" ht="22.5" customHeight="1">
      <c r="B130" s="69"/>
      <c r="C130" s="98" t="s">
        <v>51</v>
      </c>
      <c r="D130" s="98" t="s">
        <v>87</v>
      </c>
      <c r="E130" s="99" t="s">
        <v>243</v>
      </c>
      <c r="F130" s="158" t="s">
        <v>244</v>
      </c>
      <c r="G130" s="159"/>
      <c r="H130" s="159"/>
      <c r="I130" s="159"/>
      <c r="J130" s="100" t="s">
        <v>196</v>
      </c>
      <c r="K130" s="101">
        <v>1</v>
      </c>
      <c r="L130" s="160">
        <v>0</v>
      </c>
      <c r="M130" s="159"/>
      <c r="N130" s="161">
        <f t="shared" si="5"/>
        <v>0</v>
      </c>
      <c r="O130" s="159"/>
      <c r="P130" s="159"/>
      <c r="Q130" s="159"/>
      <c r="R130" s="71"/>
      <c r="T130" s="102" t="s">
        <v>1</v>
      </c>
      <c r="U130" s="24" t="s">
        <v>24</v>
      </c>
      <c r="V130" s="20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91</v>
      </c>
      <c r="AT130" s="7" t="s">
        <v>87</v>
      </c>
      <c r="AU130" s="7" t="s">
        <v>51</v>
      </c>
      <c r="AY130" s="7" t="s">
        <v>86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91</v>
      </c>
      <c r="BM130" s="7" t="s">
        <v>91</v>
      </c>
    </row>
    <row r="131" spans="2:65" s="1" customFormat="1" ht="22.5" customHeight="1">
      <c r="B131" s="69"/>
      <c r="C131" s="98" t="s">
        <v>94</v>
      </c>
      <c r="D131" s="98" t="s">
        <v>87</v>
      </c>
      <c r="E131" s="99" t="s">
        <v>245</v>
      </c>
      <c r="F131" s="158" t="s">
        <v>246</v>
      </c>
      <c r="G131" s="159"/>
      <c r="H131" s="159"/>
      <c r="I131" s="159"/>
      <c r="J131" s="100" t="s">
        <v>196</v>
      </c>
      <c r="K131" s="101">
        <v>1</v>
      </c>
      <c r="L131" s="160">
        <v>0</v>
      </c>
      <c r="M131" s="159"/>
      <c r="N131" s="161">
        <f t="shared" si="5"/>
        <v>0</v>
      </c>
      <c r="O131" s="159"/>
      <c r="P131" s="159"/>
      <c r="Q131" s="159"/>
      <c r="R131" s="71"/>
      <c r="T131" s="102" t="s">
        <v>1</v>
      </c>
      <c r="U131" s="24" t="s">
        <v>24</v>
      </c>
      <c r="V131" s="20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91</v>
      </c>
      <c r="AT131" s="7" t="s">
        <v>87</v>
      </c>
      <c r="AU131" s="7" t="s">
        <v>51</v>
      </c>
      <c r="AY131" s="7" t="s">
        <v>86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91</v>
      </c>
      <c r="BM131" s="7" t="s">
        <v>98</v>
      </c>
    </row>
    <row r="132" spans="2:65" s="1" customFormat="1" ht="22.5" customHeight="1">
      <c r="B132" s="69"/>
      <c r="C132" s="98" t="s">
        <v>91</v>
      </c>
      <c r="D132" s="98" t="s">
        <v>87</v>
      </c>
      <c r="E132" s="99" t="s">
        <v>247</v>
      </c>
      <c r="F132" s="158" t="s">
        <v>248</v>
      </c>
      <c r="G132" s="159"/>
      <c r="H132" s="159"/>
      <c r="I132" s="159"/>
      <c r="J132" s="100" t="s">
        <v>196</v>
      </c>
      <c r="K132" s="101">
        <v>3</v>
      </c>
      <c r="L132" s="160">
        <v>0</v>
      </c>
      <c r="M132" s="159"/>
      <c r="N132" s="161">
        <f t="shared" si="5"/>
        <v>0</v>
      </c>
      <c r="O132" s="159"/>
      <c r="P132" s="159"/>
      <c r="Q132" s="159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91</v>
      </c>
      <c r="AT132" s="7" t="s">
        <v>87</v>
      </c>
      <c r="AU132" s="7" t="s">
        <v>51</v>
      </c>
      <c r="AY132" s="7" t="s">
        <v>86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91</v>
      </c>
      <c r="BM132" s="7" t="s">
        <v>101</v>
      </c>
    </row>
    <row r="133" spans="2:65" s="1" customFormat="1" ht="22.5" customHeight="1">
      <c r="B133" s="69"/>
      <c r="C133" s="98" t="s">
        <v>102</v>
      </c>
      <c r="D133" s="98" t="s">
        <v>87</v>
      </c>
      <c r="E133" s="99" t="s">
        <v>249</v>
      </c>
      <c r="F133" s="158" t="s">
        <v>250</v>
      </c>
      <c r="G133" s="159"/>
      <c r="H133" s="159"/>
      <c r="I133" s="159"/>
      <c r="J133" s="100" t="s">
        <v>196</v>
      </c>
      <c r="K133" s="101">
        <v>1</v>
      </c>
      <c r="L133" s="160">
        <v>0</v>
      </c>
      <c r="M133" s="159"/>
      <c r="N133" s="161">
        <f t="shared" si="5"/>
        <v>0</v>
      </c>
      <c r="O133" s="159"/>
      <c r="P133" s="159"/>
      <c r="Q133" s="159"/>
      <c r="R133" s="71"/>
      <c r="T133" s="102" t="s">
        <v>1</v>
      </c>
      <c r="U133" s="24" t="s">
        <v>24</v>
      </c>
      <c r="V133" s="20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91</v>
      </c>
      <c r="AT133" s="7" t="s">
        <v>87</v>
      </c>
      <c r="AU133" s="7" t="s">
        <v>51</v>
      </c>
      <c r="AY133" s="7" t="s">
        <v>86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91</v>
      </c>
      <c r="BM133" s="7" t="s">
        <v>105</v>
      </c>
    </row>
    <row r="134" spans="2:65" s="1" customFormat="1" ht="22.5" customHeight="1">
      <c r="B134" s="69"/>
      <c r="C134" s="98" t="s">
        <v>98</v>
      </c>
      <c r="D134" s="98" t="s">
        <v>87</v>
      </c>
      <c r="E134" s="99" t="s">
        <v>251</v>
      </c>
      <c r="F134" s="158" t="s">
        <v>252</v>
      </c>
      <c r="G134" s="159"/>
      <c r="H134" s="159"/>
      <c r="I134" s="159"/>
      <c r="J134" s="100" t="s">
        <v>196</v>
      </c>
      <c r="K134" s="101">
        <v>1</v>
      </c>
      <c r="L134" s="160">
        <v>0</v>
      </c>
      <c r="M134" s="159"/>
      <c r="N134" s="161">
        <f t="shared" si="5"/>
        <v>0</v>
      </c>
      <c r="O134" s="159"/>
      <c r="P134" s="159"/>
      <c r="Q134" s="159"/>
      <c r="R134" s="71"/>
      <c r="T134" s="102" t="s">
        <v>1</v>
      </c>
      <c r="U134" s="24" t="s">
        <v>24</v>
      </c>
      <c r="V134" s="20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91</v>
      </c>
      <c r="AT134" s="7" t="s">
        <v>87</v>
      </c>
      <c r="AU134" s="7" t="s">
        <v>51</v>
      </c>
      <c r="AY134" s="7" t="s">
        <v>86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91</v>
      </c>
      <c r="BM134" s="7" t="s">
        <v>108</v>
      </c>
    </row>
    <row r="135" spans="2:65" s="1" customFormat="1" ht="22.5" customHeight="1">
      <c r="B135" s="69"/>
      <c r="C135" s="98" t="s">
        <v>109</v>
      </c>
      <c r="D135" s="98" t="s">
        <v>87</v>
      </c>
      <c r="E135" s="99" t="s">
        <v>253</v>
      </c>
      <c r="F135" s="158" t="s">
        <v>254</v>
      </c>
      <c r="G135" s="159"/>
      <c r="H135" s="159"/>
      <c r="I135" s="159"/>
      <c r="J135" s="100" t="s">
        <v>196</v>
      </c>
      <c r="K135" s="101">
        <v>1</v>
      </c>
      <c r="L135" s="160">
        <v>0</v>
      </c>
      <c r="M135" s="159"/>
      <c r="N135" s="161">
        <f t="shared" si="5"/>
        <v>0</v>
      </c>
      <c r="O135" s="159"/>
      <c r="P135" s="159"/>
      <c r="Q135" s="159"/>
      <c r="R135" s="71"/>
      <c r="T135" s="102" t="s">
        <v>1</v>
      </c>
      <c r="U135" s="24" t="s">
        <v>24</v>
      </c>
      <c r="V135" s="20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91</v>
      </c>
      <c r="AT135" s="7" t="s">
        <v>87</v>
      </c>
      <c r="AU135" s="7" t="s">
        <v>51</v>
      </c>
      <c r="AY135" s="7" t="s">
        <v>86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91</v>
      </c>
      <c r="BM135" s="7" t="s">
        <v>112</v>
      </c>
    </row>
    <row r="136" spans="2:65" s="1" customFormat="1" ht="22.5" customHeight="1">
      <c r="B136" s="69"/>
      <c r="C136" s="98" t="s">
        <v>101</v>
      </c>
      <c r="D136" s="98" t="s">
        <v>87</v>
      </c>
      <c r="E136" s="99" t="s">
        <v>255</v>
      </c>
      <c r="F136" s="158" t="s">
        <v>256</v>
      </c>
      <c r="G136" s="159"/>
      <c r="H136" s="159"/>
      <c r="I136" s="159"/>
      <c r="J136" s="100" t="s">
        <v>257</v>
      </c>
      <c r="K136" s="101">
        <v>1</v>
      </c>
      <c r="L136" s="160">
        <v>0</v>
      </c>
      <c r="M136" s="159"/>
      <c r="N136" s="161">
        <f t="shared" si="5"/>
        <v>0</v>
      </c>
      <c r="O136" s="159"/>
      <c r="P136" s="159"/>
      <c r="Q136" s="159"/>
      <c r="R136" s="71"/>
      <c r="T136" s="102" t="s">
        <v>1</v>
      </c>
      <c r="U136" s="24" t="s">
        <v>24</v>
      </c>
      <c r="V136" s="20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91</v>
      </c>
      <c r="AT136" s="7" t="s">
        <v>87</v>
      </c>
      <c r="AU136" s="7" t="s">
        <v>51</v>
      </c>
      <c r="AY136" s="7" t="s">
        <v>86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91</v>
      </c>
      <c r="BM136" s="7" t="s">
        <v>115</v>
      </c>
    </row>
    <row r="137" spans="2:63" s="5" customFormat="1" ht="29.85" customHeight="1">
      <c r="B137" s="87"/>
      <c r="C137" s="88"/>
      <c r="D137" s="97" t="s">
        <v>236</v>
      </c>
      <c r="E137" s="97"/>
      <c r="F137" s="97"/>
      <c r="G137" s="97"/>
      <c r="H137" s="97"/>
      <c r="I137" s="97"/>
      <c r="J137" s="97"/>
      <c r="K137" s="97"/>
      <c r="L137" s="97"/>
      <c r="M137" s="97"/>
      <c r="N137" s="180">
        <f>BK137</f>
        <v>0</v>
      </c>
      <c r="O137" s="181"/>
      <c r="P137" s="181"/>
      <c r="Q137" s="181"/>
      <c r="R137" s="90"/>
      <c r="T137" s="91"/>
      <c r="U137" s="88"/>
      <c r="V137" s="88"/>
      <c r="W137" s="92">
        <f>SUM(W138:W150)</f>
        <v>0</v>
      </c>
      <c r="X137" s="88"/>
      <c r="Y137" s="92">
        <f>SUM(Y138:Y150)</f>
        <v>0</v>
      </c>
      <c r="Z137" s="88"/>
      <c r="AA137" s="93">
        <f>SUM(AA138:AA150)</f>
        <v>0</v>
      </c>
      <c r="AR137" s="94" t="s">
        <v>42</v>
      </c>
      <c r="AT137" s="95" t="s">
        <v>40</v>
      </c>
      <c r="AU137" s="95" t="s">
        <v>42</v>
      </c>
      <c r="AY137" s="94" t="s">
        <v>86</v>
      </c>
      <c r="BK137" s="96">
        <f>SUM(BK138:BK150)</f>
        <v>0</v>
      </c>
    </row>
    <row r="138" spans="2:65" s="1" customFormat="1" ht="57" customHeight="1">
      <c r="B138" s="69"/>
      <c r="C138" s="98" t="s">
        <v>116</v>
      </c>
      <c r="D138" s="98" t="s">
        <v>87</v>
      </c>
      <c r="E138" s="99" t="s">
        <v>258</v>
      </c>
      <c r="F138" s="158" t="s">
        <v>259</v>
      </c>
      <c r="G138" s="159"/>
      <c r="H138" s="159"/>
      <c r="I138" s="159"/>
      <c r="J138" s="100" t="s">
        <v>196</v>
      </c>
      <c r="K138" s="101">
        <v>1</v>
      </c>
      <c r="L138" s="160">
        <v>0</v>
      </c>
      <c r="M138" s="159"/>
      <c r="N138" s="161">
        <f aca="true" t="shared" si="15" ref="N138:N150">ROUND(L138*K138,2)</f>
        <v>0</v>
      </c>
      <c r="O138" s="159"/>
      <c r="P138" s="159"/>
      <c r="Q138" s="159"/>
      <c r="R138" s="71"/>
      <c r="T138" s="102" t="s">
        <v>1</v>
      </c>
      <c r="U138" s="24" t="s">
        <v>24</v>
      </c>
      <c r="V138" s="20"/>
      <c r="W138" s="103">
        <f aca="true" t="shared" si="16" ref="W138:W150">V138*K138</f>
        <v>0</v>
      </c>
      <c r="X138" s="103">
        <v>0</v>
      </c>
      <c r="Y138" s="103">
        <f aca="true" t="shared" si="17" ref="Y138:Y150">X138*K138</f>
        <v>0</v>
      </c>
      <c r="Z138" s="103">
        <v>0</v>
      </c>
      <c r="AA138" s="104">
        <f aca="true" t="shared" si="18" ref="AA138:AA150">Z138*K138</f>
        <v>0</v>
      </c>
      <c r="AR138" s="7" t="s">
        <v>91</v>
      </c>
      <c r="AT138" s="7" t="s">
        <v>87</v>
      </c>
      <c r="AU138" s="7" t="s">
        <v>51</v>
      </c>
      <c r="AY138" s="7" t="s">
        <v>86</v>
      </c>
      <c r="BE138" s="50">
        <f aca="true" t="shared" si="19" ref="BE138:BE150">IF(U138="základní",N138,0)</f>
        <v>0</v>
      </c>
      <c r="BF138" s="50">
        <f aca="true" t="shared" si="20" ref="BF138:BF150">IF(U138="snížená",N138,0)</f>
        <v>0</v>
      </c>
      <c r="BG138" s="50">
        <f aca="true" t="shared" si="21" ref="BG138:BG150">IF(U138="zákl. přenesená",N138,0)</f>
        <v>0</v>
      </c>
      <c r="BH138" s="50">
        <f aca="true" t="shared" si="22" ref="BH138:BH150">IF(U138="sníž. přenesená",N138,0)</f>
        <v>0</v>
      </c>
      <c r="BI138" s="50">
        <f aca="true" t="shared" si="23" ref="BI138:BI150">IF(U138="nulová",N138,0)</f>
        <v>0</v>
      </c>
      <c r="BJ138" s="7" t="s">
        <v>42</v>
      </c>
      <c r="BK138" s="50">
        <f aca="true" t="shared" si="24" ref="BK138:BK150">ROUND(L138*K138,2)</f>
        <v>0</v>
      </c>
      <c r="BL138" s="7" t="s">
        <v>91</v>
      </c>
      <c r="BM138" s="7" t="s">
        <v>119</v>
      </c>
    </row>
    <row r="139" spans="2:65" s="1" customFormat="1" ht="22.5" customHeight="1">
      <c r="B139" s="69"/>
      <c r="C139" s="98" t="s">
        <v>105</v>
      </c>
      <c r="D139" s="98" t="s">
        <v>87</v>
      </c>
      <c r="E139" s="99" t="s">
        <v>260</v>
      </c>
      <c r="F139" s="158" t="s">
        <v>261</v>
      </c>
      <c r="G139" s="159"/>
      <c r="H139" s="159"/>
      <c r="I139" s="159"/>
      <c r="J139" s="100" t="s">
        <v>196</v>
      </c>
      <c r="K139" s="101">
        <v>14</v>
      </c>
      <c r="L139" s="160">
        <v>0</v>
      </c>
      <c r="M139" s="159"/>
      <c r="N139" s="161">
        <f t="shared" si="15"/>
        <v>0</v>
      </c>
      <c r="O139" s="159"/>
      <c r="P139" s="159"/>
      <c r="Q139" s="159"/>
      <c r="R139" s="71"/>
      <c r="T139" s="102" t="s">
        <v>1</v>
      </c>
      <c r="U139" s="24" t="s">
        <v>24</v>
      </c>
      <c r="V139" s="20"/>
      <c r="W139" s="103">
        <f t="shared" si="16"/>
        <v>0</v>
      </c>
      <c r="X139" s="103">
        <v>0</v>
      </c>
      <c r="Y139" s="103">
        <f t="shared" si="17"/>
        <v>0</v>
      </c>
      <c r="Z139" s="103">
        <v>0</v>
      </c>
      <c r="AA139" s="104">
        <f t="shared" si="18"/>
        <v>0</v>
      </c>
      <c r="AR139" s="7" t="s">
        <v>91</v>
      </c>
      <c r="AT139" s="7" t="s">
        <v>87</v>
      </c>
      <c r="AU139" s="7" t="s">
        <v>51</v>
      </c>
      <c r="AY139" s="7" t="s">
        <v>86</v>
      </c>
      <c r="BE139" s="50">
        <f t="shared" si="19"/>
        <v>0</v>
      </c>
      <c r="BF139" s="50">
        <f t="shared" si="20"/>
        <v>0</v>
      </c>
      <c r="BG139" s="50">
        <f t="shared" si="21"/>
        <v>0</v>
      </c>
      <c r="BH139" s="50">
        <f t="shared" si="22"/>
        <v>0</v>
      </c>
      <c r="BI139" s="50">
        <f t="shared" si="23"/>
        <v>0</v>
      </c>
      <c r="BJ139" s="7" t="s">
        <v>42</v>
      </c>
      <c r="BK139" s="50">
        <f t="shared" si="24"/>
        <v>0</v>
      </c>
      <c r="BL139" s="7" t="s">
        <v>91</v>
      </c>
      <c r="BM139" s="7" t="s">
        <v>123</v>
      </c>
    </row>
    <row r="140" spans="2:65" s="1" customFormat="1" ht="22.5" customHeight="1">
      <c r="B140" s="69"/>
      <c r="C140" s="98" t="s">
        <v>124</v>
      </c>
      <c r="D140" s="98" t="s">
        <v>87</v>
      </c>
      <c r="E140" s="99" t="s">
        <v>262</v>
      </c>
      <c r="F140" s="158" t="s">
        <v>263</v>
      </c>
      <c r="G140" s="159"/>
      <c r="H140" s="159"/>
      <c r="I140" s="159"/>
      <c r="J140" s="100" t="s">
        <v>196</v>
      </c>
      <c r="K140" s="101">
        <v>1</v>
      </c>
      <c r="L140" s="160">
        <v>0</v>
      </c>
      <c r="M140" s="159"/>
      <c r="N140" s="161">
        <f t="shared" si="15"/>
        <v>0</v>
      </c>
      <c r="O140" s="159"/>
      <c r="P140" s="159"/>
      <c r="Q140" s="159"/>
      <c r="R140" s="71"/>
      <c r="T140" s="102" t="s">
        <v>1</v>
      </c>
      <c r="U140" s="24" t="s">
        <v>24</v>
      </c>
      <c r="V140" s="20"/>
      <c r="W140" s="103">
        <f t="shared" si="16"/>
        <v>0</v>
      </c>
      <c r="X140" s="103">
        <v>0</v>
      </c>
      <c r="Y140" s="103">
        <f t="shared" si="17"/>
        <v>0</v>
      </c>
      <c r="Z140" s="103">
        <v>0</v>
      </c>
      <c r="AA140" s="104">
        <f t="shared" si="18"/>
        <v>0</v>
      </c>
      <c r="AR140" s="7" t="s">
        <v>91</v>
      </c>
      <c r="AT140" s="7" t="s">
        <v>87</v>
      </c>
      <c r="AU140" s="7" t="s">
        <v>51</v>
      </c>
      <c r="AY140" s="7" t="s">
        <v>86</v>
      </c>
      <c r="BE140" s="50">
        <f t="shared" si="19"/>
        <v>0</v>
      </c>
      <c r="BF140" s="50">
        <f t="shared" si="20"/>
        <v>0</v>
      </c>
      <c r="BG140" s="50">
        <f t="shared" si="21"/>
        <v>0</v>
      </c>
      <c r="BH140" s="50">
        <f t="shared" si="22"/>
        <v>0</v>
      </c>
      <c r="BI140" s="50">
        <f t="shared" si="23"/>
        <v>0</v>
      </c>
      <c r="BJ140" s="7" t="s">
        <v>42</v>
      </c>
      <c r="BK140" s="50">
        <f t="shared" si="24"/>
        <v>0</v>
      </c>
      <c r="BL140" s="7" t="s">
        <v>91</v>
      </c>
      <c r="BM140" s="7" t="s">
        <v>127</v>
      </c>
    </row>
    <row r="141" spans="2:65" s="1" customFormat="1" ht="22.5" customHeight="1">
      <c r="B141" s="69"/>
      <c r="C141" s="98" t="s">
        <v>108</v>
      </c>
      <c r="D141" s="98" t="s">
        <v>87</v>
      </c>
      <c r="E141" s="99" t="s">
        <v>264</v>
      </c>
      <c r="F141" s="158" t="s">
        <v>265</v>
      </c>
      <c r="G141" s="159"/>
      <c r="H141" s="159"/>
      <c r="I141" s="159"/>
      <c r="J141" s="100" t="s">
        <v>196</v>
      </c>
      <c r="K141" s="101">
        <v>5</v>
      </c>
      <c r="L141" s="160">
        <v>0</v>
      </c>
      <c r="M141" s="159"/>
      <c r="N141" s="161">
        <f t="shared" si="15"/>
        <v>0</v>
      </c>
      <c r="O141" s="159"/>
      <c r="P141" s="159"/>
      <c r="Q141" s="159"/>
      <c r="R141" s="71"/>
      <c r="T141" s="102" t="s">
        <v>1</v>
      </c>
      <c r="U141" s="24" t="s">
        <v>24</v>
      </c>
      <c r="V141" s="20"/>
      <c r="W141" s="103">
        <f t="shared" si="16"/>
        <v>0</v>
      </c>
      <c r="X141" s="103">
        <v>0</v>
      </c>
      <c r="Y141" s="103">
        <f t="shared" si="17"/>
        <v>0</v>
      </c>
      <c r="Z141" s="103">
        <v>0</v>
      </c>
      <c r="AA141" s="104">
        <f t="shared" si="18"/>
        <v>0</v>
      </c>
      <c r="AR141" s="7" t="s">
        <v>91</v>
      </c>
      <c r="AT141" s="7" t="s">
        <v>87</v>
      </c>
      <c r="AU141" s="7" t="s">
        <v>51</v>
      </c>
      <c r="AY141" s="7" t="s">
        <v>86</v>
      </c>
      <c r="BE141" s="50">
        <f t="shared" si="19"/>
        <v>0</v>
      </c>
      <c r="BF141" s="50">
        <f t="shared" si="20"/>
        <v>0</v>
      </c>
      <c r="BG141" s="50">
        <f t="shared" si="21"/>
        <v>0</v>
      </c>
      <c r="BH141" s="50">
        <f t="shared" si="22"/>
        <v>0</v>
      </c>
      <c r="BI141" s="50">
        <f t="shared" si="23"/>
        <v>0</v>
      </c>
      <c r="BJ141" s="7" t="s">
        <v>42</v>
      </c>
      <c r="BK141" s="50">
        <f t="shared" si="24"/>
        <v>0</v>
      </c>
      <c r="BL141" s="7" t="s">
        <v>91</v>
      </c>
      <c r="BM141" s="7" t="s">
        <v>131</v>
      </c>
    </row>
    <row r="142" spans="2:65" s="1" customFormat="1" ht="22.5" customHeight="1">
      <c r="B142" s="69"/>
      <c r="C142" s="98" t="s">
        <v>132</v>
      </c>
      <c r="D142" s="98" t="s">
        <v>87</v>
      </c>
      <c r="E142" s="99" t="s">
        <v>266</v>
      </c>
      <c r="F142" s="158" t="s">
        <v>267</v>
      </c>
      <c r="G142" s="159"/>
      <c r="H142" s="159"/>
      <c r="I142" s="159"/>
      <c r="J142" s="100" t="s">
        <v>196</v>
      </c>
      <c r="K142" s="101">
        <v>5</v>
      </c>
      <c r="L142" s="160">
        <v>0</v>
      </c>
      <c r="M142" s="159"/>
      <c r="N142" s="161">
        <f t="shared" si="15"/>
        <v>0</v>
      </c>
      <c r="O142" s="159"/>
      <c r="P142" s="159"/>
      <c r="Q142" s="159"/>
      <c r="R142" s="71"/>
      <c r="T142" s="102" t="s">
        <v>1</v>
      </c>
      <c r="U142" s="24" t="s">
        <v>24</v>
      </c>
      <c r="V142" s="20"/>
      <c r="W142" s="103">
        <f t="shared" si="16"/>
        <v>0</v>
      </c>
      <c r="X142" s="103">
        <v>0</v>
      </c>
      <c r="Y142" s="103">
        <f t="shared" si="17"/>
        <v>0</v>
      </c>
      <c r="Z142" s="103">
        <v>0</v>
      </c>
      <c r="AA142" s="104">
        <f t="shared" si="18"/>
        <v>0</v>
      </c>
      <c r="AR142" s="7" t="s">
        <v>91</v>
      </c>
      <c r="AT142" s="7" t="s">
        <v>87</v>
      </c>
      <c r="AU142" s="7" t="s">
        <v>51</v>
      </c>
      <c r="AY142" s="7" t="s">
        <v>86</v>
      </c>
      <c r="BE142" s="50">
        <f t="shared" si="19"/>
        <v>0</v>
      </c>
      <c r="BF142" s="50">
        <f t="shared" si="20"/>
        <v>0</v>
      </c>
      <c r="BG142" s="50">
        <f t="shared" si="21"/>
        <v>0</v>
      </c>
      <c r="BH142" s="50">
        <f t="shared" si="22"/>
        <v>0</v>
      </c>
      <c r="BI142" s="50">
        <f t="shared" si="23"/>
        <v>0</v>
      </c>
      <c r="BJ142" s="7" t="s">
        <v>42</v>
      </c>
      <c r="BK142" s="50">
        <f t="shared" si="24"/>
        <v>0</v>
      </c>
      <c r="BL142" s="7" t="s">
        <v>91</v>
      </c>
      <c r="BM142" s="7" t="s">
        <v>135</v>
      </c>
    </row>
    <row r="143" spans="2:65" s="1" customFormat="1" ht="22.5" customHeight="1">
      <c r="B143" s="69"/>
      <c r="C143" s="98" t="s">
        <v>112</v>
      </c>
      <c r="D143" s="98" t="s">
        <v>87</v>
      </c>
      <c r="E143" s="99" t="s">
        <v>243</v>
      </c>
      <c r="F143" s="158" t="s">
        <v>244</v>
      </c>
      <c r="G143" s="159"/>
      <c r="H143" s="159"/>
      <c r="I143" s="159"/>
      <c r="J143" s="100" t="s">
        <v>196</v>
      </c>
      <c r="K143" s="101">
        <v>1</v>
      </c>
      <c r="L143" s="160">
        <v>0</v>
      </c>
      <c r="M143" s="159"/>
      <c r="N143" s="161">
        <f t="shared" si="15"/>
        <v>0</v>
      </c>
      <c r="O143" s="159"/>
      <c r="P143" s="159"/>
      <c r="Q143" s="159"/>
      <c r="R143" s="71"/>
      <c r="T143" s="102" t="s">
        <v>1</v>
      </c>
      <c r="U143" s="24" t="s">
        <v>24</v>
      </c>
      <c r="V143" s="20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91</v>
      </c>
      <c r="AT143" s="7" t="s">
        <v>87</v>
      </c>
      <c r="AU143" s="7" t="s">
        <v>51</v>
      </c>
      <c r="AY143" s="7" t="s">
        <v>86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91</v>
      </c>
      <c r="BM143" s="7" t="s">
        <v>139</v>
      </c>
    </row>
    <row r="144" spans="2:65" s="1" customFormat="1" ht="22.5" customHeight="1">
      <c r="B144" s="69"/>
      <c r="C144" s="98" t="s">
        <v>6</v>
      </c>
      <c r="D144" s="98" t="s">
        <v>87</v>
      </c>
      <c r="E144" s="99" t="s">
        <v>268</v>
      </c>
      <c r="F144" s="158" t="s">
        <v>269</v>
      </c>
      <c r="G144" s="159"/>
      <c r="H144" s="159"/>
      <c r="I144" s="159"/>
      <c r="J144" s="100" t="s">
        <v>196</v>
      </c>
      <c r="K144" s="101">
        <v>5</v>
      </c>
      <c r="L144" s="160">
        <v>0</v>
      </c>
      <c r="M144" s="159"/>
      <c r="N144" s="161">
        <f t="shared" si="15"/>
        <v>0</v>
      </c>
      <c r="O144" s="159"/>
      <c r="P144" s="159"/>
      <c r="Q144" s="159"/>
      <c r="R144" s="71"/>
      <c r="T144" s="102" t="s">
        <v>1</v>
      </c>
      <c r="U144" s="24" t="s">
        <v>24</v>
      </c>
      <c r="V144" s="20"/>
      <c r="W144" s="103">
        <f t="shared" si="16"/>
        <v>0</v>
      </c>
      <c r="X144" s="103">
        <v>0</v>
      </c>
      <c r="Y144" s="103">
        <f t="shared" si="17"/>
        <v>0</v>
      </c>
      <c r="Z144" s="103">
        <v>0</v>
      </c>
      <c r="AA144" s="104">
        <f t="shared" si="18"/>
        <v>0</v>
      </c>
      <c r="AR144" s="7" t="s">
        <v>91</v>
      </c>
      <c r="AT144" s="7" t="s">
        <v>87</v>
      </c>
      <c r="AU144" s="7" t="s">
        <v>51</v>
      </c>
      <c r="AY144" s="7" t="s">
        <v>86</v>
      </c>
      <c r="BE144" s="50">
        <f t="shared" si="19"/>
        <v>0</v>
      </c>
      <c r="BF144" s="50">
        <f t="shared" si="20"/>
        <v>0</v>
      </c>
      <c r="BG144" s="50">
        <f t="shared" si="21"/>
        <v>0</v>
      </c>
      <c r="BH144" s="50">
        <f t="shared" si="22"/>
        <v>0</v>
      </c>
      <c r="BI144" s="50">
        <f t="shared" si="23"/>
        <v>0</v>
      </c>
      <c r="BJ144" s="7" t="s">
        <v>42</v>
      </c>
      <c r="BK144" s="50">
        <f t="shared" si="24"/>
        <v>0</v>
      </c>
      <c r="BL144" s="7" t="s">
        <v>91</v>
      </c>
      <c r="BM144" s="7" t="s">
        <v>142</v>
      </c>
    </row>
    <row r="145" spans="2:65" s="1" customFormat="1" ht="22.5" customHeight="1">
      <c r="B145" s="69"/>
      <c r="C145" s="98" t="s">
        <v>115</v>
      </c>
      <c r="D145" s="98" t="s">
        <v>87</v>
      </c>
      <c r="E145" s="99" t="s">
        <v>270</v>
      </c>
      <c r="F145" s="158" t="s">
        <v>271</v>
      </c>
      <c r="G145" s="159"/>
      <c r="H145" s="159"/>
      <c r="I145" s="159"/>
      <c r="J145" s="100" t="s">
        <v>196</v>
      </c>
      <c r="K145" s="101">
        <v>1</v>
      </c>
      <c r="L145" s="160">
        <v>0</v>
      </c>
      <c r="M145" s="159"/>
      <c r="N145" s="161">
        <f t="shared" si="15"/>
        <v>0</v>
      </c>
      <c r="O145" s="159"/>
      <c r="P145" s="159"/>
      <c r="Q145" s="159"/>
      <c r="R145" s="71"/>
      <c r="T145" s="102" t="s">
        <v>1</v>
      </c>
      <c r="U145" s="24" t="s">
        <v>24</v>
      </c>
      <c r="V145" s="20"/>
      <c r="W145" s="103">
        <f t="shared" si="16"/>
        <v>0</v>
      </c>
      <c r="X145" s="103">
        <v>0</v>
      </c>
      <c r="Y145" s="103">
        <f t="shared" si="17"/>
        <v>0</v>
      </c>
      <c r="Z145" s="103">
        <v>0</v>
      </c>
      <c r="AA145" s="104">
        <f t="shared" si="18"/>
        <v>0</v>
      </c>
      <c r="AR145" s="7" t="s">
        <v>91</v>
      </c>
      <c r="AT145" s="7" t="s">
        <v>87</v>
      </c>
      <c r="AU145" s="7" t="s">
        <v>51</v>
      </c>
      <c r="AY145" s="7" t="s">
        <v>86</v>
      </c>
      <c r="BE145" s="50">
        <f t="shared" si="19"/>
        <v>0</v>
      </c>
      <c r="BF145" s="50">
        <f t="shared" si="20"/>
        <v>0</v>
      </c>
      <c r="BG145" s="50">
        <f t="shared" si="21"/>
        <v>0</v>
      </c>
      <c r="BH145" s="50">
        <f t="shared" si="22"/>
        <v>0</v>
      </c>
      <c r="BI145" s="50">
        <f t="shared" si="23"/>
        <v>0</v>
      </c>
      <c r="BJ145" s="7" t="s">
        <v>42</v>
      </c>
      <c r="BK145" s="50">
        <f t="shared" si="24"/>
        <v>0</v>
      </c>
      <c r="BL145" s="7" t="s">
        <v>91</v>
      </c>
      <c r="BM145" s="7" t="s">
        <v>145</v>
      </c>
    </row>
    <row r="146" spans="2:65" s="1" customFormat="1" ht="22.5" customHeight="1">
      <c r="B146" s="69"/>
      <c r="C146" s="98" t="s">
        <v>146</v>
      </c>
      <c r="D146" s="98" t="s">
        <v>87</v>
      </c>
      <c r="E146" s="99" t="s">
        <v>272</v>
      </c>
      <c r="F146" s="158" t="s">
        <v>273</v>
      </c>
      <c r="G146" s="159"/>
      <c r="H146" s="159"/>
      <c r="I146" s="159"/>
      <c r="J146" s="100" t="s">
        <v>196</v>
      </c>
      <c r="K146" s="101">
        <v>5</v>
      </c>
      <c r="L146" s="160">
        <v>0</v>
      </c>
      <c r="M146" s="159"/>
      <c r="N146" s="161">
        <f t="shared" si="15"/>
        <v>0</v>
      </c>
      <c r="O146" s="159"/>
      <c r="P146" s="159"/>
      <c r="Q146" s="159"/>
      <c r="R146" s="71"/>
      <c r="T146" s="102" t="s">
        <v>1</v>
      </c>
      <c r="U146" s="24" t="s">
        <v>24</v>
      </c>
      <c r="V146" s="20"/>
      <c r="W146" s="103">
        <f t="shared" si="16"/>
        <v>0</v>
      </c>
      <c r="X146" s="103">
        <v>0</v>
      </c>
      <c r="Y146" s="103">
        <f t="shared" si="17"/>
        <v>0</v>
      </c>
      <c r="Z146" s="103">
        <v>0</v>
      </c>
      <c r="AA146" s="104">
        <f t="shared" si="18"/>
        <v>0</v>
      </c>
      <c r="AR146" s="7" t="s">
        <v>91</v>
      </c>
      <c r="AT146" s="7" t="s">
        <v>87</v>
      </c>
      <c r="AU146" s="7" t="s">
        <v>51</v>
      </c>
      <c r="AY146" s="7" t="s">
        <v>86</v>
      </c>
      <c r="BE146" s="50">
        <f t="shared" si="19"/>
        <v>0</v>
      </c>
      <c r="BF146" s="50">
        <f t="shared" si="20"/>
        <v>0</v>
      </c>
      <c r="BG146" s="50">
        <f t="shared" si="21"/>
        <v>0</v>
      </c>
      <c r="BH146" s="50">
        <f t="shared" si="22"/>
        <v>0</v>
      </c>
      <c r="BI146" s="50">
        <f t="shared" si="23"/>
        <v>0</v>
      </c>
      <c r="BJ146" s="7" t="s">
        <v>42</v>
      </c>
      <c r="BK146" s="50">
        <f t="shared" si="24"/>
        <v>0</v>
      </c>
      <c r="BL146" s="7" t="s">
        <v>91</v>
      </c>
      <c r="BM146" s="7" t="s">
        <v>149</v>
      </c>
    </row>
    <row r="147" spans="2:65" s="1" customFormat="1" ht="22.5" customHeight="1">
      <c r="B147" s="69"/>
      <c r="C147" s="98" t="s">
        <v>119</v>
      </c>
      <c r="D147" s="98" t="s">
        <v>87</v>
      </c>
      <c r="E147" s="99" t="s">
        <v>274</v>
      </c>
      <c r="F147" s="158" t="s">
        <v>275</v>
      </c>
      <c r="G147" s="159"/>
      <c r="H147" s="159"/>
      <c r="I147" s="159"/>
      <c r="J147" s="100" t="s">
        <v>196</v>
      </c>
      <c r="K147" s="101">
        <v>5</v>
      </c>
      <c r="L147" s="160">
        <v>0</v>
      </c>
      <c r="M147" s="159"/>
      <c r="N147" s="161">
        <f t="shared" si="15"/>
        <v>0</v>
      </c>
      <c r="O147" s="159"/>
      <c r="P147" s="159"/>
      <c r="Q147" s="159"/>
      <c r="R147" s="71"/>
      <c r="T147" s="102" t="s">
        <v>1</v>
      </c>
      <c r="U147" s="24" t="s">
        <v>24</v>
      </c>
      <c r="V147" s="20"/>
      <c r="W147" s="103">
        <f t="shared" si="16"/>
        <v>0</v>
      </c>
      <c r="X147" s="103">
        <v>0</v>
      </c>
      <c r="Y147" s="103">
        <f t="shared" si="17"/>
        <v>0</v>
      </c>
      <c r="Z147" s="103">
        <v>0</v>
      </c>
      <c r="AA147" s="104">
        <f t="shared" si="18"/>
        <v>0</v>
      </c>
      <c r="AR147" s="7" t="s">
        <v>91</v>
      </c>
      <c r="AT147" s="7" t="s">
        <v>87</v>
      </c>
      <c r="AU147" s="7" t="s">
        <v>51</v>
      </c>
      <c r="AY147" s="7" t="s">
        <v>86</v>
      </c>
      <c r="BE147" s="50">
        <f t="shared" si="19"/>
        <v>0</v>
      </c>
      <c r="BF147" s="50">
        <f t="shared" si="20"/>
        <v>0</v>
      </c>
      <c r="BG147" s="50">
        <f t="shared" si="21"/>
        <v>0</v>
      </c>
      <c r="BH147" s="50">
        <f t="shared" si="22"/>
        <v>0</v>
      </c>
      <c r="BI147" s="50">
        <f t="shared" si="23"/>
        <v>0</v>
      </c>
      <c r="BJ147" s="7" t="s">
        <v>42</v>
      </c>
      <c r="BK147" s="50">
        <f t="shared" si="24"/>
        <v>0</v>
      </c>
      <c r="BL147" s="7" t="s">
        <v>91</v>
      </c>
      <c r="BM147" s="7" t="s">
        <v>152</v>
      </c>
    </row>
    <row r="148" spans="2:65" s="1" customFormat="1" ht="22.5" customHeight="1">
      <c r="B148" s="69"/>
      <c r="C148" s="98" t="s">
        <v>153</v>
      </c>
      <c r="D148" s="98" t="s">
        <v>87</v>
      </c>
      <c r="E148" s="99" t="s">
        <v>276</v>
      </c>
      <c r="F148" s="158" t="s">
        <v>277</v>
      </c>
      <c r="G148" s="159"/>
      <c r="H148" s="159"/>
      <c r="I148" s="159"/>
      <c r="J148" s="100" t="s">
        <v>196</v>
      </c>
      <c r="K148" s="101">
        <v>1</v>
      </c>
      <c r="L148" s="160">
        <v>0</v>
      </c>
      <c r="M148" s="159"/>
      <c r="N148" s="161">
        <f t="shared" si="15"/>
        <v>0</v>
      </c>
      <c r="O148" s="159"/>
      <c r="P148" s="159"/>
      <c r="Q148" s="159"/>
      <c r="R148" s="71"/>
      <c r="T148" s="102" t="s">
        <v>1</v>
      </c>
      <c r="U148" s="24" t="s">
        <v>24</v>
      </c>
      <c r="V148" s="20"/>
      <c r="W148" s="103">
        <f t="shared" si="16"/>
        <v>0</v>
      </c>
      <c r="X148" s="103">
        <v>0</v>
      </c>
      <c r="Y148" s="103">
        <f t="shared" si="17"/>
        <v>0</v>
      </c>
      <c r="Z148" s="103">
        <v>0</v>
      </c>
      <c r="AA148" s="104">
        <f t="shared" si="18"/>
        <v>0</v>
      </c>
      <c r="AR148" s="7" t="s">
        <v>91</v>
      </c>
      <c r="AT148" s="7" t="s">
        <v>87</v>
      </c>
      <c r="AU148" s="7" t="s">
        <v>51</v>
      </c>
      <c r="AY148" s="7" t="s">
        <v>86</v>
      </c>
      <c r="BE148" s="50">
        <f t="shared" si="19"/>
        <v>0</v>
      </c>
      <c r="BF148" s="50">
        <f t="shared" si="20"/>
        <v>0</v>
      </c>
      <c r="BG148" s="50">
        <f t="shared" si="21"/>
        <v>0</v>
      </c>
      <c r="BH148" s="50">
        <f t="shared" si="22"/>
        <v>0</v>
      </c>
      <c r="BI148" s="50">
        <f t="shared" si="23"/>
        <v>0</v>
      </c>
      <c r="BJ148" s="7" t="s">
        <v>42</v>
      </c>
      <c r="BK148" s="50">
        <f t="shared" si="24"/>
        <v>0</v>
      </c>
      <c r="BL148" s="7" t="s">
        <v>91</v>
      </c>
      <c r="BM148" s="7" t="s">
        <v>156</v>
      </c>
    </row>
    <row r="149" spans="2:65" s="1" customFormat="1" ht="22.5" customHeight="1">
      <c r="B149" s="69"/>
      <c r="C149" s="98" t="s">
        <v>123</v>
      </c>
      <c r="D149" s="98" t="s">
        <v>87</v>
      </c>
      <c r="E149" s="99" t="s">
        <v>253</v>
      </c>
      <c r="F149" s="158" t="s">
        <v>254</v>
      </c>
      <c r="G149" s="159"/>
      <c r="H149" s="159"/>
      <c r="I149" s="159"/>
      <c r="J149" s="100" t="s">
        <v>196</v>
      </c>
      <c r="K149" s="101">
        <v>1</v>
      </c>
      <c r="L149" s="160">
        <v>0</v>
      </c>
      <c r="M149" s="159"/>
      <c r="N149" s="161">
        <f t="shared" si="15"/>
        <v>0</v>
      </c>
      <c r="O149" s="159"/>
      <c r="P149" s="159"/>
      <c r="Q149" s="159"/>
      <c r="R149" s="71"/>
      <c r="T149" s="102" t="s">
        <v>1</v>
      </c>
      <c r="U149" s="24" t="s">
        <v>24</v>
      </c>
      <c r="V149" s="20"/>
      <c r="W149" s="103">
        <f t="shared" si="16"/>
        <v>0</v>
      </c>
      <c r="X149" s="103">
        <v>0</v>
      </c>
      <c r="Y149" s="103">
        <f t="shared" si="17"/>
        <v>0</v>
      </c>
      <c r="Z149" s="103">
        <v>0</v>
      </c>
      <c r="AA149" s="104">
        <f t="shared" si="18"/>
        <v>0</v>
      </c>
      <c r="AR149" s="7" t="s">
        <v>91</v>
      </c>
      <c r="AT149" s="7" t="s">
        <v>87</v>
      </c>
      <c r="AU149" s="7" t="s">
        <v>51</v>
      </c>
      <c r="AY149" s="7" t="s">
        <v>86</v>
      </c>
      <c r="BE149" s="50">
        <f t="shared" si="19"/>
        <v>0</v>
      </c>
      <c r="BF149" s="50">
        <f t="shared" si="20"/>
        <v>0</v>
      </c>
      <c r="BG149" s="50">
        <f t="shared" si="21"/>
        <v>0</v>
      </c>
      <c r="BH149" s="50">
        <f t="shared" si="22"/>
        <v>0</v>
      </c>
      <c r="BI149" s="50">
        <f t="shared" si="23"/>
        <v>0</v>
      </c>
      <c r="BJ149" s="7" t="s">
        <v>42</v>
      </c>
      <c r="BK149" s="50">
        <f t="shared" si="24"/>
        <v>0</v>
      </c>
      <c r="BL149" s="7" t="s">
        <v>91</v>
      </c>
      <c r="BM149" s="7" t="s">
        <v>160</v>
      </c>
    </row>
    <row r="150" spans="2:65" s="1" customFormat="1" ht="22.5" customHeight="1">
      <c r="B150" s="69"/>
      <c r="C150" s="98" t="s">
        <v>5</v>
      </c>
      <c r="D150" s="98" t="s">
        <v>87</v>
      </c>
      <c r="E150" s="99" t="s">
        <v>278</v>
      </c>
      <c r="F150" s="158" t="s">
        <v>279</v>
      </c>
      <c r="G150" s="159"/>
      <c r="H150" s="159"/>
      <c r="I150" s="159"/>
      <c r="J150" s="100" t="s">
        <v>196</v>
      </c>
      <c r="K150" s="101">
        <v>1</v>
      </c>
      <c r="L150" s="160">
        <v>0</v>
      </c>
      <c r="M150" s="159"/>
      <c r="N150" s="161">
        <f t="shared" si="15"/>
        <v>0</v>
      </c>
      <c r="O150" s="159"/>
      <c r="P150" s="159"/>
      <c r="Q150" s="159"/>
      <c r="R150" s="71"/>
      <c r="T150" s="102" t="s">
        <v>1</v>
      </c>
      <c r="U150" s="24" t="s">
        <v>24</v>
      </c>
      <c r="V150" s="20"/>
      <c r="W150" s="103">
        <f t="shared" si="16"/>
        <v>0</v>
      </c>
      <c r="X150" s="103">
        <v>0</v>
      </c>
      <c r="Y150" s="103">
        <f t="shared" si="17"/>
        <v>0</v>
      </c>
      <c r="Z150" s="103">
        <v>0</v>
      </c>
      <c r="AA150" s="104">
        <f t="shared" si="18"/>
        <v>0</v>
      </c>
      <c r="AR150" s="7" t="s">
        <v>91</v>
      </c>
      <c r="AT150" s="7" t="s">
        <v>87</v>
      </c>
      <c r="AU150" s="7" t="s">
        <v>51</v>
      </c>
      <c r="AY150" s="7" t="s">
        <v>86</v>
      </c>
      <c r="BE150" s="50">
        <f t="shared" si="19"/>
        <v>0</v>
      </c>
      <c r="BF150" s="50">
        <f t="shared" si="20"/>
        <v>0</v>
      </c>
      <c r="BG150" s="50">
        <f t="shared" si="21"/>
        <v>0</v>
      </c>
      <c r="BH150" s="50">
        <f t="shared" si="22"/>
        <v>0</v>
      </c>
      <c r="BI150" s="50">
        <f t="shared" si="23"/>
        <v>0</v>
      </c>
      <c r="BJ150" s="7" t="s">
        <v>42</v>
      </c>
      <c r="BK150" s="50">
        <f t="shared" si="24"/>
        <v>0</v>
      </c>
      <c r="BL150" s="7" t="s">
        <v>91</v>
      </c>
      <c r="BM150" s="7" t="s">
        <v>164</v>
      </c>
    </row>
    <row r="151" spans="2:63" s="5" customFormat="1" ht="37.35" customHeight="1">
      <c r="B151" s="87"/>
      <c r="C151" s="88"/>
      <c r="D151" s="89" t="s">
        <v>237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178">
        <f>BK151</f>
        <v>0</v>
      </c>
      <c r="O151" s="179"/>
      <c r="P151" s="179"/>
      <c r="Q151" s="179"/>
      <c r="R151" s="90"/>
      <c r="T151" s="91"/>
      <c r="U151" s="88"/>
      <c r="V151" s="88"/>
      <c r="W151" s="92">
        <f>W152+SUM(W153:W194)</f>
        <v>0</v>
      </c>
      <c r="X151" s="88"/>
      <c r="Y151" s="92">
        <f>Y152+SUM(Y153:Y194)</f>
        <v>0</v>
      </c>
      <c r="Z151" s="88"/>
      <c r="AA151" s="93">
        <f>AA152+SUM(AA153:AA194)</f>
        <v>0</v>
      </c>
      <c r="AR151" s="94" t="s">
        <v>42</v>
      </c>
      <c r="AT151" s="95" t="s">
        <v>40</v>
      </c>
      <c r="AU151" s="95" t="s">
        <v>41</v>
      </c>
      <c r="AY151" s="94" t="s">
        <v>86</v>
      </c>
      <c r="BK151" s="96">
        <f>BK152+SUM(BK153:BK194)</f>
        <v>0</v>
      </c>
    </row>
    <row r="152" spans="2:65" s="1" customFormat="1" ht="22.5" customHeight="1">
      <c r="B152" s="69"/>
      <c r="C152" s="98" t="s">
        <v>127</v>
      </c>
      <c r="D152" s="98" t="s">
        <v>87</v>
      </c>
      <c r="E152" s="99" t="s">
        <v>280</v>
      </c>
      <c r="F152" s="158" t="s">
        <v>281</v>
      </c>
      <c r="G152" s="159"/>
      <c r="H152" s="159"/>
      <c r="I152" s="159"/>
      <c r="J152" s="100" t="s">
        <v>175</v>
      </c>
      <c r="K152" s="101">
        <v>2</v>
      </c>
      <c r="L152" s="160">
        <v>0</v>
      </c>
      <c r="M152" s="159"/>
      <c r="N152" s="161">
        <f aca="true" t="shared" si="25" ref="N152:N193">ROUND(L152*K152,2)</f>
        <v>0</v>
      </c>
      <c r="O152" s="159"/>
      <c r="P152" s="159"/>
      <c r="Q152" s="159"/>
      <c r="R152" s="71"/>
      <c r="T152" s="102" t="s">
        <v>1</v>
      </c>
      <c r="U152" s="24" t="s">
        <v>24</v>
      </c>
      <c r="V152" s="20"/>
      <c r="W152" s="103">
        <f aca="true" t="shared" si="26" ref="W152:W193">V152*K152</f>
        <v>0</v>
      </c>
      <c r="X152" s="103">
        <v>0</v>
      </c>
      <c r="Y152" s="103">
        <f aca="true" t="shared" si="27" ref="Y152:Y193">X152*K152</f>
        <v>0</v>
      </c>
      <c r="Z152" s="103">
        <v>0</v>
      </c>
      <c r="AA152" s="104">
        <f aca="true" t="shared" si="28" ref="AA152:AA193">Z152*K152</f>
        <v>0</v>
      </c>
      <c r="AR152" s="7" t="s">
        <v>91</v>
      </c>
      <c r="AT152" s="7" t="s">
        <v>87</v>
      </c>
      <c r="AU152" s="7" t="s">
        <v>42</v>
      </c>
      <c r="AY152" s="7" t="s">
        <v>86</v>
      </c>
      <c r="BE152" s="50">
        <f aca="true" t="shared" si="29" ref="BE152:BE193">IF(U152="základní",N152,0)</f>
        <v>0</v>
      </c>
      <c r="BF152" s="50">
        <f aca="true" t="shared" si="30" ref="BF152:BF193">IF(U152="snížená",N152,0)</f>
        <v>0</v>
      </c>
      <c r="BG152" s="50">
        <f aca="true" t="shared" si="31" ref="BG152:BG193">IF(U152="zákl. přenesená",N152,0)</f>
        <v>0</v>
      </c>
      <c r="BH152" s="50">
        <f aca="true" t="shared" si="32" ref="BH152:BH193">IF(U152="sníž. přenesená",N152,0)</f>
        <v>0</v>
      </c>
      <c r="BI152" s="50">
        <f aca="true" t="shared" si="33" ref="BI152:BI193">IF(U152="nulová",N152,0)</f>
        <v>0</v>
      </c>
      <c r="BJ152" s="7" t="s">
        <v>42</v>
      </c>
      <c r="BK152" s="50">
        <f aca="true" t="shared" si="34" ref="BK152:BK193">ROUND(L152*K152,2)</f>
        <v>0</v>
      </c>
      <c r="BL152" s="7" t="s">
        <v>91</v>
      </c>
      <c r="BM152" s="7" t="s">
        <v>218</v>
      </c>
    </row>
    <row r="153" spans="2:65" s="1" customFormat="1" ht="31.5" customHeight="1">
      <c r="B153" s="69"/>
      <c r="C153" s="98" t="s">
        <v>219</v>
      </c>
      <c r="D153" s="98" t="s">
        <v>87</v>
      </c>
      <c r="E153" s="99" t="s">
        <v>282</v>
      </c>
      <c r="F153" s="158" t="s">
        <v>283</v>
      </c>
      <c r="G153" s="159"/>
      <c r="H153" s="159"/>
      <c r="I153" s="159"/>
      <c r="J153" s="100" t="s">
        <v>196</v>
      </c>
      <c r="K153" s="101">
        <v>7</v>
      </c>
      <c r="L153" s="160">
        <v>0</v>
      </c>
      <c r="M153" s="159"/>
      <c r="N153" s="161">
        <f t="shared" si="25"/>
        <v>0</v>
      </c>
      <c r="O153" s="159"/>
      <c r="P153" s="159"/>
      <c r="Q153" s="159"/>
      <c r="R153" s="71"/>
      <c r="T153" s="102" t="s">
        <v>1</v>
      </c>
      <c r="U153" s="24" t="s">
        <v>24</v>
      </c>
      <c r="V153" s="20"/>
      <c r="W153" s="103">
        <f t="shared" si="26"/>
        <v>0</v>
      </c>
      <c r="X153" s="103">
        <v>0</v>
      </c>
      <c r="Y153" s="103">
        <f t="shared" si="27"/>
        <v>0</v>
      </c>
      <c r="Z153" s="103">
        <v>0</v>
      </c>
      <c r="AA153" s="104">
        <f t="shared" si="28"/>
        <v>0</v>
      </c>
      <c r="AR153" s="7" t="s">
        <v>91</v>
      </c>
      <c r="AT153" s="7" t="s">
        <v>87</v>
      </c>
      <c r="AU153" s="7" t="s">
        <v>42</v>
      </c>
      <c r="AY153" s="7" t="s">
        <v>86</v>
      </c>
      <c r="BE153" s="50">
        <f t="shared" si="29"/>
        <v>0</v>
      </c>
      <c r="BF153" s="50">
        <f t="shared" si="30"/>
        <v>0</v>
      </c>
      <c r="BG153" s="50">
        <f t="shared" si="31"/>
        <v>0</v>
      </c>
      <c r="BH153" s="50">
        <f t="shared" si="32"/>
        <v>0</v>
      </c>
      <c r="BI153" s="50">
        <f t="shared" si="33"/>
        <v>0</v>
      </c>
      <c r="BJ153" s="7" t="s">
        <v>42</v>
      </c>
      <c r="BK153" s="50">
        <f t="shared" si="34"/>
        <v>0</v>
      </c>
      <c r="BL153" s="7" t="s">
        <v>91</v>
      </c>
      <c r="BM153" s="7" t="s">
        <v>222</v>
      </c>
    </row>
    <row r="154" spans="2:65" s="1" customFormat="1" ht="22.5" customHeight="1">
      <c r="B154" s="69"/>
      <c r="C154" s="98" t="s">
        <v>131</v>
      </c>
      <c r="D154" s="98" t="s">
        <v>87</v>
      </c>
      <c r="E154" s="99" t="s">
        <v>284</v>
      </c>
      <c r="F154" s="158" t="s">
        <v>285</v>
      </c>
      <c r="G154" s="159"/>
      <c r="H154" s="159"/>
      <c r="I154" s="159"/>
      <c r="J154" s="100" t="s">
        <v>196</v>
      </c>
      <c r="K154" s="101">
        <v>3</v>
      </c>
      <c r="L154" s="160">
        <v>0</v>
      </c>
      <c r="M154" s="159"/>
      <c r="N154" s="161">
        <f t="shared" si="25"/>
        <v>0</v>
      </c>
      <c r="O154" s="159"/>
      <c r="P154" s="159"/>
      <c r="Q154" s="159"/>
      <c r="R154" s="71"/>
      <c r="T154" s="102" t="s">
        <v>1</v>
      </c>
      <c r="U154" s="24" t="s">
        <v>24</v>
      </c>
      <c r="V154" s="20"/>
      <c r="W154" s="103">
        <f t="shared" si="26"/>
        <v>0</v>
      </c>
      <c r="X154" s="103">
        <v>0</v>
      </c>
      <c r="Y154" s="103">
        <f t="shared" si="27"/>
        <v>0</v>
      </c>
      <c r="Z154" s="103">
        <v>0</v>
      </c>
      <c r="AA154" s="104">
        <f t="shared" si="28"/>
        <v>0</v>
      </c>
      <c r="AR154" s="7" t="s">
        <v>91</v>
      </c>
      <c r="AT154" s="7" t="s">
        <v>87</v>
      </c>
      <c r="AU154" s="7" t="s">
        <v>42</v>
      </c>
      <c r="AY154" s="7" t="s">
        <v>86</v>
      </c>
      <c r="BE154" s="50">
        <f t="shared" si="29"/>
        <v>0</v>
      </c>
      <c r="BF154" s="50">
        <f t="shared" si="30"/>
        <v>0</v>
      </c>
      <c r="BG154" s="50">
        <f t="shared" si="31"/>
        <v>0</v>
      </c>
      <c r="BH154" s="50">
        <f t="shared" si="32"/>
        <v>0</v>
      </c>
      <c r="BI154" s="50">
        <f t="shared" si="33"/>
        <v>0</v>
      </c>
      <c r="BJ154" s="7" t="s">
        <v>42</v>
      </c>
      <c r="BK154" s="50">
        <f t="shared" si="34"/>
        <v>0</v>
      </c>
      <c r="BL154" s="7" t="s">
        <v>91</v>
      </c>
      <c r="BM154" s="7" t="s">
        <v>225</v>
      </c>
    </row>
    <row r="155" spans="2:65" s="1" customFormat="1" ht="22.5" customHeight="1">
      <c r="B155" s="69"/>
      <c r="C155" s="98" t="s">
        <v>226</v>
      </c>
      <c r="D155" s="98" t="s">
        <v>87</v>
      </c>
      <c r="E155" s="99" t="s">
        <v>286</v>
      </c>
      <c r="F155" s="158" t="s">
        <v>287</v>
      </c>
      <c r="G155" s="159"/>
      <c r="H155" s="159"/>
      <c r="I155" s="159"/>
      <c r="J155" s="100" t="s">
        <v>159</v>
      </c>
      <c r="K155" s="101">
        <v>10</v>
      </c>
      <c r="L155" s="160">
        <v>0</v>
      </c>
      <c r="M155" s="159"/>
      <c r="N155" s="161">
        <f t="shared" si="25"/>
        <v>0</v>
      </c>
      <c r="O155" s="159"/>
      <c r="P155" s="159"/>
      <c r="Q155" s="159"/>
      <c r="R155" s="71"/>
      <c r="T155" s="102" t="s">
        <v>1</v>
      </c>
      <c r="U155" s="24" t="s">
        <v>24</v>
      </c>
      <c r="V155" s="20"/>
      <c r="W155" s="103">
        <f t="shared" si="26"/>
        <v>0</v>
      </c>
      <c r="X155" s="103">
        <v>0</v>
      </c>
      <c r="Y155" s="103">
        <f t="shared" si="27"/>
        <v>0</v>
      </c>
      <c r="Z155" s="103">
        <v>0</v>
      </c>
      <c r="AA155" s="104">
        <f t="shared" si="28"/>
        <v>0</v>
      </c>
      <c r="AR155" s="7" t="s">
        <v>91</v>
      </c>
      <c r="AT155" s="7" t="s">
        <v>87</v>
      </c>
      <c r="AU155" s="7" t="s">
        <v>42</v>
      </c>
      <c r="AY155" s="7" t="s">
        <v>86</v>
      </c>
      <c r="BE155" s="50">
        <f t="shared" si="29"/>
        <v>0</v>
      </c>
      <c r="BF155" s="50">
        <f t="shared" si="30"/>
        <v>0</v>
      </c>
      <c r="BG155" s="50">
        <f t="shared" si="31"/>
        <v>0</v>
      </c>
      <c r="BH155" s="50">
        <f t="shared" si="32"/>
        <v>0</v>
      </c>
      <c r="BI155" s="50">
        <f t="shared" si="33"/>
        <v>0</v>
      </c>
      <c r="BJ155" s="7" t="s">
        <v>42</v>
      </c>
      <c r="BK155" s="50">
        <f t="shared" si="34"/>
        <v>0</v>
      </c>
      <c r="BL155" s="7" t="s">
        <v>91</v>
      </c>
      <c r="BM155" s="7" t="s">
        <v>229</v>
      </c>
    </row>
    <row r="156" spans="2:65" s="1" customFormat="1" ht="22.5" customHeight="1">
      <c r="B156" s="69"/>
      <c r="C156" s="98" t="s">
        <v>135</v>
      </c>
      <c r="D156" s="98" t="s">
        <v>87</v>
      </c>
      <c r="E156" s="99" t="s">
        <v>288</v>
      </c>
      <c r="F156" s="158" t="s">
        <v>289</v>
      </c>
      <c r="G156" s="159"/>
      <c r="H156" s="159"/>
      <c r="I156" s="159"/>
      <c r="J156" s="100" t="s">
        <v>159</v>
      </c>
      <c r="K156" s="101">
        <v>3</v>
      </c>
      <c r="L156" s="160">
        <v>0</v>
      </c>
      <c r="M156" s="159"/>
      <c r="N156" s="161">
        <f t="shared" si="25"/>
        <v>0</v>
      </c>
      <c r="O156" s="159"/>
      <c r="P156" s="159"/>
      <c r="Q156" s="159"/>
      <c r="R156" s="71"/>
      <c r="T156" s="102" t="s">
        <v>1</v>
      </c>
      <c r="U156" s="24" t="s">
        <v>24</v>
      </c>
      <c r="V156" s="20"/>
      <c r="W156" s="103">
        <f t="shared" si="26"/>
        <v>0</v>
      </c>
      <c r="X156" s="103">
        <v>0</v>
      </c>
      <c r="Y156" s="103">
        <f t="shared" si="27"/>
        <v>0</v>
      </c>
      <c r="Z156" s="103">
        <v>0</v>
      </c>
      <c r="AA156" s="104">
        <f t="shared" si="28"/>
        <v>0</v>
      </c>
      <c r="AR156" s="7" t="s">
        <v>91</v>
      </c>
      <c r="AT156" s="7" t="s">
        <v>87</v>
      </c>
      <c r="AU156" s="7" t="s">
        <v>42</v>
      </c>
      <c r="AY156" s="7" t="s">
        <v>86</v>
      </c>
      <c r="BE156" s="50">
        <f t="shared" si="29"/>
        <v>0</v>
      </c>
      <c r="BF156" s="50">
        <f t="shared" si="30"/>
        <v>0</v>
      </c>
      <c r="BG156" s="50">
        <f t="shared" si="31"/>
        <v>0</v>
      </c>
      <c r="BH156" s="50">
        <f t="shared" si="32"/>
        <v>0</v>
      </c>
      <c r="BI156" s="50">
        <f t="shared" si="33"/>
        <v>0</v>
      </c>
      <c r="BJ156" s="7" t="s">
        <v>42</v>
      </c>
      <c r="BK156" s="50">
        <f t="shared" si="34"/>
        <v>0</v>
      </c>
      <c r="BL156" s="7" t="s">
        <v>91</v>
      </c>
      <c r="BM156" s="7" t="s">
        <v>232</v>
      </c>
    </row>
    <row r="157" spans="2:65" s="1" customFormat="1" ht="22.5" customHeight="1">
      <c r="B157" s="69"/>
      <c r="C157" s="98" t="s">
        <v>290</v>
      </c>
      <c r="D157" s="98" t="s">
        <v>87</v>
      </c>
      <c r="E157" s="99" t="s">
        <v>291</v>
      </c>
      <c r="F157" s="158" t="s">
        <v>292</v>
      </c>
      <c r="G157" s="159"/>
      <c r="H157" s="159"/>
      <c r="I157" s="159"/>
      <c r="J157" s="100" t="s">
        <v>159</v>
      </c>
      <c r="K157" s="101">
        <v>480</v>
      </c>
      <c r="L157" s="160">
        <v>0</v>
      </c>
      <c r="M157" s="159"/>
      <c r="N157" s="161">
        <f t="shared" si="25"/>
        <v>0</v>
      </c>
      <c r="O157" s="159"/>
      <c r="P157" s="159"/>
      <c r="Q157" s="159"/>
      <c r="R157" s="71"/>
      <c r="T157" s="102" t="s">
        <v>1</v>
      </c>
      <c r="U157" s="24" t="s">
        <v>24</v>
      </c>
      <c r="V157" s="20"/>
      <c r="W157" s="103">
        <f t="shared" si="26"/>
        <v>0</v>
      </c>
      <c r="X157" s="103">
        <v>0</v>
      </c>
      <c r="Y157" s="103">
        <f t="shared" si="27"/>
        <v>0</v>
      </c>
      <c r="Z157" s="103">
        <v>0</v>
      </c>
      <c r="AA157" s="104">
        <f t="shared" si="28"/>
        <v>0</v>
      </c>
      <c r="AR157" s="7" t="s">
        <v>91</v>
      </c>
      <c r="AT157" s="7" t="s">
        <v>87</v>
      </c>
      <c r="AU157" s="7" t="s">
        <v>42</v>
      </c>
      <c r="AY157" s="7" t="s">
        <v>86</v>
      </c>
      <c r="BE157" s="50">
        <f t="shared" si="29"/>
        <v>0</v>
      </c>
      <c r="BF157" s="50">
        <f t="shared" si="30"/>
        <v>0</v>
      </c>
      <c r="BG157" s="50">
        <f t="shared" si="31"/>
        <v>0</v>
      </c>
      <c r="BH157" s="50">
        <f t="shared" si="32"/>
        <v>0</v>
      </c>
      <c r="BI157" s="50">
        <f t="shared" si="33"/>
        <v>0</v>
      </c>
      <c r="BJ157" s="7" t="s">
        <v>42</v>
      </c>
      <c r="BK157" s="50">
        <f t="shared" si="34"/>
        <v>0</v>
      </c>
      <c r="BL157" s="7" t="s">
        <v>91</v>
      </c>
      <c r="BM157" s="7" t="s">
        <v>293</v>
      </c>
    </row>
    <row r="158" spans="2:65" s="1" customFormat="1" ht="22.5" customHeight="1">
      <c r="B158" s="69"/>
      <c r="C158" s="98" t="s">
        <v>139</v>
      </c>
      <c r="D158" s="98" t="s">
        <v>87</v>
      </c>
      <c r="E158" s="99" t="s">
        <v>294</v>
      </c>
      <c r="F158" s="158" t="s">
        <v>295</v>
      </c>
      <c r="G158" s="159"/>
      <c r="H158" s="159"/>
      <c r="I158" s="159"/>
      <c r="J158" s="100" t="s">
        <v>159</v>
      </c>
      <c r="K158" s="101">
        <v>500</v>
      </c>
      <c r="L158" s="160">
        <v>0</v>
      </c>
      <c r="M158" s="159"/>
      <c r="N158" s="161">
        <f t="shared" si="25"/>
        <v>0</v>
      </c>
      <c r="O158" s="159"/>
      <c r="P158" s="159"/>
      <c r="Q158" s="159"/>
      <c r="R158" s="71"/>
      <c r="T158" s="102" t="s">
        <v>1</v>
      </c>
      <c r="U158" s="24" t="s">
        <v>24</v>
      </c>
      <c r="V158" s="20"/>
      <c r="W158" s="103">
        <f t="shared" si="26"/>
        <v>0</v>
      </c>
      <c r="X158" s="103">
        <v>0</v>
      </c>
      <c r="Y158" s="103">
        <f t="shared" si="27"/>
        <v>0</v>
      </c>
      <c r="Z158" s="103">
        <v>0</v>
      </c>
      <c r="AA158" s="104">
        <f t="shared" si="28"/>
        <v>0</v>
      </c>
      <c r="AR158" s="7" t="s">
        <v>91</v>
      </c>
      <c r="AT158" s="7" t="s">
        <v>87</v>
      </c>
      <c r="AU158" s="7" t="s">
        <v>42</v>
      </c>
      <c r="AY158" s="7" t="s">
        <v>86</v>
      </c>
      <c r="BE158" s="50">
        <f t="shared" si="29"/>
        <v>0</v>
      </c>
      <c r="BF158" s="50">
        <f t="shared" si="30"/>
        <v>0</v>
      </c>
      <c r="BG158" s="50">
        <f t="shared" si="31"/>
        <v>0</v>
      </c>
      <c r="BH158" s="50">
        <f t="shared" si="32"/>
        <v>0</v>
      </c>
      <c r="BI158" s="50">
        <f t="shared" si="33"/>
        <v>0</v>
      </c>
      <c r="BJ158" s="7" t="s">
        <v>42</v>
      </c>
      <c r="BK158" s="50">
        <f t="shared" si="34"/>
        <v>0</v>
      </c>
      <c r="BL158" s="7" t="s">
        <v>91</v>
      </c>
      <c r="BM158" s="7" t="s">
        <v>296</v>
      </c>
    </row>
    <row r="159" spans="2:65" s="1" customFormat="1" ht="44.25" customHeight="1">
      <c r="B159" s="69"/>
      <c r="C159" s="98" t="s">
        <v>297</v>
      </c>
      <c r="D159" s="98" t="s">
        <v>87</v>
      </c>
      <c r="E159" s="99" t="s">
        <v>298</v>
      </c>
      <c r="F159" s="158" t="s">
        <v>299</v>
      </c>
      <c r="G159" s="159"/>
      <c r="H159" s="159"/>
      <c r="I159" s="159"/>
      <c r="J159" s="100" t="s">
        <v>159</v>
      </c>
      <c r="K159" s="101">
        <v>160</v>
      </c>
      <c r="L159" s="160">
        <v>0</v>
      </c>
      <c r="M159" s="159"/>
      <c r="N159" s="161">
        <f t="shared" si="25"/>
        <v>0</v>
      </c>
      <c r="O159" s="159"/>
      <c r="P159" s="159"/>
      <c r="Q159" s="159"/>
      <c r="R159" s="71"/>
      <c r="T159" s="102" t="s">
        <v>1</v>
      </c>
      <c r="U159" s="24" t="s">
        <v>24</v>
      </c>
      <c r="V159" s="20"/>
      <c r="W159" s="103">
        <f t="shared" si="26"/>
        <v>0</v>
      </c>
      <c r="X159" s="103">
        <v>0</v>
      </c>
      <c r="Y159" s="103">
        <f t="shared" si="27"/>
        <v>0</v>
      </c>
      <c r="Z159" s="103">
        <v>0</v>
      </c>
      <c r="AA159" s="104">
        <f t="shared" si="28"/>
        <v>0</v>
      </c>
      <c r="AR159" s="7" t="s">
        <v>91</v>
      </c>
      <c r="AT159" s="7" t="s">
        <v>87</v>
      </c>
      <c r="AU159" s="7" t="s">
        <v>42</v>
      </c>
      <c r="AY159" s="7" t="s">
        <v>86</v>
      </c>
      <c r="BE159" s="50">
        <f t="shared" si="29"/>
        <v>0</v>
      </c>
      <c r="BF159" s="50">
        <f t="shared" si="30"/>
        <v>0</v>
      </c>
      <c r="BG159" s="50">
        <f t="shared" si="31"/>
        <v>0</v>
      </c>
      <c r="BH159" s="50">
        <f t="shared" si="32"/>
        <v>0</v>
      </c>
      <c r="BI159" s="50">
        <f t="shared" si="33"/>
        <v>0</v>
      </c>
      <c r="BJ159" s="7" t="s">
        <v>42</v>
      </c>
      <c r="BK159" s="50">
        <f t="shared" si="34"/>
        <v>0</v>
      </c>
      <c r="BL159" s="7" t="s">
        <v>91</v>
      </c>
      <c r="BM159" s="7" t="s">
        <v>300</v>
      </c>
    </row>
    <row r="160" spans="2:65" s="1" customFormat="1" ht="22.5" customHeight="1">
      <c r="B160" s="69"/>
      <c r="C160" s="98" t="s">
        <v>142</v>
      </c>
      <c r="D160" s="98" t="s">
        <v>87</v>
      </c>
      <c r="E160" s="99" t="s">
        <v>301</v>
      </c>
      <c r="F160" s="158" t="s">
        <v>302</v>
      </c>
      <c r="G160" s="159"/>
      <c r="H160" s="159"/>
      <c r="I160" s="159"/>
      <c r="J160" s="100" t="s">
        <v>159</v>
      </c>
      <c r="K160" s="101">
        <v>12</v>
      </c>
      <c r="L160" s="160">
        <v>0</v>
      </c>
      <c r="M160" s="159"/>
      <c r="N160" s="161">
        <f t="shared" si="25"/>
        <v>0</v>
      </c>
      <c r="O160" s="159"/>
      <c r="P160" s="159"/>
      <c r="Q160" s="159"/>
      <c r="R160" s="71"/>
      <c r="T160" s="102" t="s">
        <v>1</v>
      </c>
      <c r="U160" s="24" t="s">
        <v>24</v>
      </c>
      <c r="V160" s="20"/>
      <c r="W160" s="103">
        <f t="shared" si="26"/>
        <v>0</v>
      </c>
      <c r="X160" s="103">
        <v>0</v>
      </c>
      <c r="Y160" s="103">
        <f t="shared" si="27"/>
        <v>0</v>
      </c>
      <c r="Z160" s="103">
        <v>0</v>
      </c>
      <c r="AA160" s="104">
        <f t="shared" si="28"/>
        <v>0</v>
      </c>
      <c r="AR160" s="7" t="s">
        <v>91</v>
      </c>
      <c r="AT160" s="7" t="s">
        <v>87</v>
      </c>
      <c r="AU160" s="7" t="s">
        <v>42</v>
      </c>
      <c r="AY160" s="7" t="s">
        <v>86</v>
      </c>
      <c r="BE160" s="50">
        <f t="shared" si="29"/>
        <v>0</v>
      </c>
      <c r="BF160" s="50">
        <f t="shared" si="30"/>
        <v>0</v>
      </c>
      <c r="BG160" s="50">
        <f t="shared" si="31"/>
        <v>0</v>
      </c>
      <c r="BH160" s="50">
        <f t="shared" si="32"/>
        <v>0</v>
      </c>
      <c r="BI160" s="50">
        <f t="shared" si="33"/>
        <v>0</v>
      </c>
      <c r="BJ160" s="7" t="s">
        <v>42</v>
      </c>
      <c r="BK160" s="50">
        <f t="shared" si="34"/>
        <v>0</v>
      </c>
      <c r="BL160" s="7" t="s">
        <v>91</v>
      </c>
      <c r="BM160" s="7" t="s">
        <v>303</v>
      </c>
    </row>
    <row r="161" spans="2:65" s="1" customFormat="1" ht="22.5" customHeight="1">
      <c r="B161" s="69"/>
      <c r="C161" s="98" t="s">
        <v>304</v>
      </c>
      <c r="D161" s="98" t="s">
        <v>87</v>
      </c>
      <c r="E161" s="99" t="s">
        <v>305</v>
      </c>
      <c r="F161" s="158" t="s">
        <v>306</v>
      </c>
      <c r="G161" s="159"/>
      <c r="H161" s="159"/>
      <c r="I161" s="159"/>
      <c r="J161" s="100" t="s">
        <v>159</v>
      </c>
      <c r="K161" s="101">
        <v>160</v>
      </c>
      <c r="L161" s="160">
        <v>0</v>
      </c>
      <c r="M161" s="159"/>
      <c r="N161" s="161">
        <f t="shared" si="25"/>
        <v>0</v>
      </c>
      <c r="O161" s="159"/>
      <c r="P161" s="159"/>
      <c r="Q161" s="159"/>
      <c r="R161" s="71"/>
      <c r="T161" s="102" t="s">
        <v>1</v>
      </c>
      <c r="U161" s="24" t="s">
        <v>24</v>
      </c>
      <c r="V161" s="20"/>
      <c r="W161" s="103">
        <f t="shared" si="26"/>
        <v>0</v>
      </c>
      <c r="X161" s="103">
        <v>0</v>
      </c>
      <c r="Y161" s="103">
        <f t="shared" si="27"/>
        <v>0</v>
      </c>
      <c r="Z161" s="103">
        <v>0</v>
      </c>
      <c r="AA161" s="104">
        <f t="shared" si="28"/>
        <v>0</v>
      </c>
      <c r="AR161" s="7" t="s">
        <v>91</v>
      </c>
      <c r="AT161" s="7" t="s">
        <v>87</v>
      </c>
      <c r="AU161" s="7" t="s">
        <v>42</v>
      </c>
      <c r="AY161" s="7" t="s">
        <v>86</v>
      </c>
      <c r="BE161" s="50">
        <f t="shared" si="29"/>
        <v>0</v>
      </c>
      <c r="BF161" s="50">
        <f t="shared" si="30"/>
        <v>0</v>
      </c>
      <c r="BG161" s="50">
        <f t="shared" si="31"/>
        <v>0</v>
      </c>
      <c r="BH161" s="50">
        <f t="shared" si="32"/>
        <v>0</v>
      </c>
      <c r="BI161" s="50">
        <f t="shared" si="33"/>
        <v>0</v>
      </c>
      <c r="BJ161" s="7" t="s">
        <v>42</v>
      </c>
      <c r="BK161" s="50">
        <f t="shared" si="34"/>
        <v>0</v>
      </c>
      <c r="BL161" s="7" t="s">
        <v>91</v>
      </c>
      <c r="BM161" s="7" t="s">
        <v>307</v>
      </c>
    </row>
    <row r="162" spans="2:65" s="1" customFormat="1" ht="22.5" customHeight="1">
      <c r="B162" s="69"/>
      <c r="C162" s="98" t="s">
        <v>145</v>
      </c>
      <c r="D162" s="98" t="s">
        <v>87</v>
      </c>
      <c r="E162" s="99" t="s">
        <v>308</v>
      </c>
      <c r="F162" s="158" t="s">
        <v>309</v>
      </c>
      <c r="G162" s="159"/>
      <c r="H162" s="159"/>
      <c r="I162" s="159"/>
      <c r="J162" s="100" t="s">
        <v>196</v>
      </c>
      <c r="K162" s="101">
        <v>10</v>
      </c>
      <c r="L162" s="160">
        <v>0</v>
      </c>
      <c r="M162" s="159"/>
      <c r="N162" s="161">
        <f t="shared" si="25"/>
        <v>0</v>
      </c>
      <c r="O162" s="159"/>
      <c r="P162" s="159"/>
      <c r="Q162" s="159"/>
      <c r="R162" s="71"/>
      <c r="T162" s="102" t="s">
        <v>1</v>
      </c>
      <c r="U162" s="24" t="s">
        <v>24</v>
      </c>
      <c r="V162" s="20"/>
      <c r="W162" s="103">
        <f t="shared" si="26"/>
        <v>0</v>
      </c>
      <c r="X162" s="103">
        <v>0</v>
      </c>
      <c r="Y162" s="103">
        <f t="shared" si="27"/>
        <v>0</v>
      </c>
      <c r="Z162" s="103">
        <v>0</v>
      </c>
      <c r="AA162" s="104">
        <f t="shared" si="28"/>
        <v>0</v>
      </c>
      <c r="AR162" s="7" t="s">
        <v>91</v>
      </c>
      <c r="AT162" s="7" t="s">
        <v>87</v>
      </c>
      <c r="AU162" s="7" t="s">
        <v>42</v>
      </c>
      <c r="AY162" s="7" t="s">
        <v>86</v>
      </c>
      <c r="BE162" s="50">
        <f t="shared" si="29"/>
        <v>0</v>
      </c>
      <c r="BF162" s="50">
        <f t="shared" si="30"/>
        <v>0</v>
      </c>
      <c r="BG162" s="50">
        <f t="shared" si="31"/>
        <v>0</v>
      </c>
      <c r="BH162" s="50">
        <f t="shared" si="32"/>
        <v>0</v>
      </c>
      <c r="BI162" s="50">
        <f t="shared" si="33"/>
        <v>0</v>
      </c>
      <c r="BJ162" s="7" t="s">
        <v>42</v>
      </c>
      <c r="BK162" s="50">
        <f t="shared" si="34"/>
        <v>0</v>
      </c>
      <c r="BL162" s="7" t="s">
        <v>91</v>
      </c>
      <c r="BM162" s="7" t="s">
        <v>310</v>
      </c>
    </row>
    <row r="163" spans="2:65" s="1" customFormat="1" ht="22.5" customHeight="1">
      <c r="B163" s="69"/>
      <c r="C163" s="98" t="s">
        <v>311</v>
      </c>
      <c r="D163" s="98" t="s">
        <v>87</v>
      </c>
      <c r="E163" s="99" t="s">
        <v>312</v>
      </c>
      <c r="F163" s="158" t="s">
        <v>313</v>
      </c>
      <c r="G163" s="159"/>
      <c r="H163" s="159"/>
      <c r="I163" s="159"/>
      <c r="J163" s="100" t="s">
        <v>196</v>
      </c>
      <c r="K163" s="101">
        <v>6</v>
      </c>
      <c r="L163" s="160">
        <v>0</v>
      </c>
      <c r="M163" s="159"/>
      <c r="N163" s="161">
        <f t="shared" si="25"/>
        <v>0</v>
      </c>
      <c r="O163" s="159"/>
      <c r="P163" s="159"/>
      <c r="Q163" s="159"/>
      <c r="R163" s="71"/>
      <c r="T163" s="102" t="s">
        <v>1</v>
      </c>
      <c r="U163" s="24" t="s">
        <v>24</v>
      </c>
      <c r="V163" s="20"/>
      <c r="W163" s="103">
        <f t="shared" si="26"/>
        <v>0</v>
      </c>
      <c r="X163" s="103">
        <v>0</v>
      </c>
      <c r="Y163" s="103">
        <f t="shared" si="27"/>
        <v>0</v>
      </c>
      <c r="Z163" s="103">
        <v>0</v>
      </c>
      <c r="AA163" s="104">
        <f t="shared" si="28"/>
        <v>0</v>
      </c>
      <c r="AR163" s="7" t="s">
        <v>91</v>
      </c>
      <c r="AT163" s="7" t="s">
        <v>87</v>
      </c>
      <c r="AU163" s="7" t="s">
        <v>42</v>
      </c>
      <c r="AY163" s="7" t="s">
        <v>86</v>
      </c>
      <c r="BE163" s="50">
        <f t="shared" si="29"/>
        <v>0</v>
      </c>
      <c r="BF163" s="50">
        <f t="shared" si="30"/>
        <v>0</v>
      </c>
      <c r="BG163" s="50">
        <f t="shared" si="31"/>
        <v>0</v>
      </c>
      <c r="BH163" s="50">
        <f t="shared" si="32"/>
        <v>0</v>
      </c>
      <c r="BI163" s="50">
        <f t="shared" si="33"/>
        <v>0</v>
      </c>
      <c r="BJ163" s="7" t="s">
        <v>42</v>
      </c>
      <c r="BK163" s="50">
        <f t="shared" si="34"/>
        <v>0</v>
      </c>
      <c r="BL163" s="7" t="s">
        <v>91</v>
      </c>
      <c r="BM163" s="7" t="s">
        <v>314</v>
      </c>
    </row>
    <row r="164" spans="2:65" s="1" customFormat="1" ht="22.5" customHeight="1">
      <c r="B164" s="69"/>
      <c r="C164" s="98" t="s">
        <v>149</v>
      </c>
      <c r="D164" s="98" t="s">
        <v>87</v>
      </c>
      <c r="E164" s="99" t="s">
        <v>315</v>
      </c>
      <c r="F164" s="158" t="s">
        <v>316</v>
      </c>
      <c r="G164" s="159"/>
      <c r="H164" s="159"/>
      <c r="I164" s="159"/>
      <c r="J164" s="100" t="s">
        <v>196</v>
      </c>
      <c r="K164" s="101">
        <v>4</v>
      </c>
      <c r="L164" s="160">
        <v>0</v>
      </c>
      <c r="M164" s="159"/>
      <c r="N164" s="161">
        <f t="shared" si="25"/>
        <v>0</v>
      </c>
      <c r="O164" s="159"/>
      <c r="P164" s="159"/>
      <c r="Q164" s="159"/>
      <c r="R164" s="71"/>
      <c r="T164" s="102" t="s">
        <v>1</v>
      </c>
      <c r="U164" s="24" t="s">
        <v>24</v>
      </c>
      <c r="V164" s="20"/>
      <c r="W164" s="103">
        <f t="shared" si="26"/>
        <v>0</v>
      </c>
      <c r="X164" s="103">
        <v>0</v>
      </c>
      <c r="Y164" s="103">
        <f t="shared" si="27"/>
        <v>0</v>
      </c>
      <c r="Z164" s="103">
        <v>0</v>
      </c>
      <c r="AA164" s="104">
        <f t="shared" si="28"/>
        <v>0</v>
      </c>
      <c r="AR164" s="7" t="s">
        <v>91</v>
      </c>
      <c r="AT164" s="7" t="s">
        <v>87</v>
      </c>
      <c r="AU164" s="7" t="s">
        <v>42</v>
      </c>
      <c r="AY164" s="7" t="s">
        <v>86</v>
      </c>
      <c r="BE164" s="50">
        <f t="shared" si="29"/>
        <v>0</v>
      </c>
      <c r="BF164" s="50">
        <f t="shared" si="30"/>
        <v>0</v>
      </c>
      <c r="BG164" s="50">
        <f t="shared" si="31"/>
        <v>0</v>
      </c>
      <c r="BH164" s="50">
        <f t="shared" si="32"/>
        <v>0</v>
      </c>
      <c r="BI164" s="50">
        <f t="shared" si="33"/>
        <v>0</v>
      </c>
      <c r="BJ164" s="7" t="s">
        <v>42</v>
      </c>
      <c r="BK164" s="50">
        <f t="shared" si="34"/>
        <v>0</v>
      </c>
      <c r="BL164" s="7" t="s">
        <v>91</v>
      </c>
      <c r="BM164" s="7" t="s">
        <v>317</v>
      </c>
    </row>
    <row r="165" spans="2:65" s="1" customFormat="1" ht="22.5" customHeight="1">
      <c r="B165" s="69"/>
      <c r="C165" s="98" t="s">
        <v>318</v>
      </c>
      <c r="D165" s="98" t="s">
        <v>87</v>
      </c>
      <c r="E165" s="99" t="s">
        <v>319</v>
      </c>
      <c r="F165" s="158" t="s">
        <v>320</v>
      </c>
      <c r="G165" s="159"/>
      <c r="H165" s="159"/>
      <c r="I165" s="159"/>
      <c r="J165" s="100" t="s">
        <v>196</v>
      </c>
      <c r="K165" s="101">
        <v>40</v>
      </c>
      <c r="L165" s="160">
        <v>0</v>
      </c>
      <c r="M165" s="159"/>
      <c r="N165" s="161">
        <f t="shared" si="25"/>
        <v>0</v>
      </c>
      <c r="O165" s="159"/>
      <c r="P165" s="159"/>
      <c r="Q165" s="159"/>
      <c r="R165" s="71"/>
      <c r="T165" s="102" t="s">
        <v>1</v>
      </c>
      <c r="U165" s="24" t="s">
        <v>24</v>
      </c>
      <c r="V165" s="20"/>
      <c r="W165" s="103">
        <f t="shared" si="26"/>
        <v>0</v>
      </c>
      <c r="X165" s="103">
        <v>0</v>
      </c>
      <c r="Y165" s="103">
        <f t="shared" si="27"/>
        <v>0</v>
      </c>
      <c r="Z165" s="103">
        <v>0</v>
      </c>
      <c r="AA165" s="104">
        <f t="shared" si="28"/>
        <v>0</v>
      </c>
      <c r="AR165" s="7" t="s">
        <v>91</v>
      </c>
      <c r="AT165" s="7" t="s">
        <v>87</v>
      </c>
      <c r="AU165" s="7" t="s">
        <v>42</v>
      </c>
      <c r="AY165" s="7" t="s">
        <v>86</v>
      </c>
      <c r="BE165" s="50">
        <f t="shared" si="29"/>
        <v>0</v>
      </c>
      <c r="BF165" s="50">
        <f t="shared" si="30"/>
        <v>0</v>
      </c>
      <c r="BG165" s="50">
        <f t="shared" si="31"/>
        <v>0</v>
      </c>
      <c r="BH165" s="50">
        <f t="shared" si="32"/>
        <v>0</v>
      </c>
      <c r="BI165" s="50">
        <f t="shared" si="33"/>
        <v>0</v>
      </c>
      <c r="BJ165" s="7" t="s">
        <v>42</v>
      </c>
      <c r="BK165" s="50">
        <f t="shared" si="34"/>
        <v>0</v>
      </c>
      <c r="BL165" s="7" t="s">
        <v>91</v>
      </c>
      <c r="BM165" s="7" t="s">
        <v>321</v>
      </c>
    </row>
    <row r="166" spans="2:65" s="1" customFormat="1" ht="22.5" customHeight="1">
      <c r="B166" s="69"/>
      <c r="C166" s="98" t="s">
        <v>152</v>
      </c>
      <c r="D166" s="98" t="s">
        <v>87</v>
      </c>
      <c r="E166" s="99" t="s">
        <v>322</v>
      </c>
      <c r="F166" s="158" t="s">
        <v>323</v>
      </c>
      <c r="G166" s="159"/>
      <c r="H166" s="159"/>
      <c r="I166" s="159"/>
      <c r="J166" s="100" t="s">
        <v>196</v>
      </c>
      <c r="K166" s="101">
        <v>8</v>
      </c>
      <c r="L166" s="160">
        <v>0</v>
      </c>
      <c r="M166" s="159"/>
      <c r="N166" s="161">
        <f t="shared" si="25"/>
        <v>0</v>
      </c>
      <c r="O166" s="159"/>
      <c r="P166" s="159"/>
      <c r="Q166" s="159"/>
      <c r="R166" s="71"/>
      <c r="T166" s="102" t="s">
        <v>1</v>
      </c>
      <c r="U166" s="24" t="s">
        <v>24</v>
      </c>
      <c r="V166" s="20"/>
      <c r="W166" s="103">
        <f t="shared" si="26"/>
        <v>0</v>
      </c>
      <c r="X166" s="103">
        <v>0</v>
      </c>
      <c r="Y166" s="103">
        <f t="shared" si="27"/>
        <v>0</v>
      </c>
      <c r="Z166" s="103">
        <v>0</v>
      </c>
      <c r="AA166" s="104">
        <f t="shared" si="28"/>
        <v>0</v>
      </c>
      <c r="AR166" s="7" t="s">
        <v>91</v>
      </c>
      <c r="AT166" s="7" t="s">
        <v>87</v>
      </c>
      <c r="AU166" s="7" t="s">
        <v>42</v>
      </c>
      <c r="AY166" s="7" t="s">
        <v>86</v>
      </c>
      <c r="BE166" s="50">
        <f t="shared" si="29"/>
        <v>0</v>
      </c>
      <c r="BF166" s="50">
        <f t="shared" si="30"/>
        <v>0</v>
      </c>
      <c r="BG166" s="50">
        <f t="shared" si="31"/>
        <v>0</v>
      </c>
      <c r="BH166" s="50">
        <f t="shared" si="32"/>
        <v>0</v>
      </c>
      <c r="BI166" s="50">
        <f t="shared" si="33"/>
        <v>0</v>
      </c>
      <c r="BJ166" s="7" t="s">
        <v>42</v>
      </c>
      <c r="BK166" s="50">
        <f t="shared" si="34"/>
        <v>0</v>
      </c>
      <c r="BL166" s="7" t="s">
        <v>91</v>
      </c>
      <c r="BM166" s="7" t="s">
        <v>324</v>
      </c>
    </row>
    <row r="167" spans="2:65" s="1" customFormat="1" ht="22.5" customHeight="1">
      <c r="B167" s="69"/>
      <c r="C167" s="98" t="s">
        <v>325</v>
      </c>
      <c r="D167" s="98" t="s">
        <v>87</v>
      </c>
      <c r="E167" s="99" t="s">
        <v>326</v>
      </c>
      <c r="F167" s="158" t="s">
        <v>327</v>
      </c>
      <c r="G167" s="159"/>
      <c r="H167" s="159"/>
      <c r="I167" s="159"/>
      <c r="J167" s="100" t="s">
        <v>196</v>
      </c>
      <c r="K167" s="101">
        <v>8</v>
      </c>
      <c r="L167" s="160">
        <v>0</v>
      </c>
      <c r="M167" s="159"/>
      <c r="N167" s="161">
        <f t="shared" si="25"/>
        <v>0</v>
      </c>
      <c r="O167" s="159"/>
      <c r="P167" s="159"/>
      <c r="Q167" s="159"/>
      <c r="R167" s="71"/>
      <c r="T167" s="102" t="s">
        <v>1</v>
      </c>
      <c r="U167" s="24" t="s">
        <v>24</v>
      </c>
      <c r="V167" s="20"/>
      <c r="W167" s="103">
        <f t="shared" si="26"/>
        <v>0</v>
      </c>
      <c r="X167" s="103">
        <v>0</v>
      </c>
      <c r="Y167" s="103">
        <f t="shared" si="27"/>
        <v>0</v>
      </c>
      <c r="Z167" s="103">
        <v>0</v>
      </c>
      <c r="AA167" s="104">
        <f t="shared" si="28"/>
        <v>0</v>
      </c>
      <c r="AR167" s="7" t="s">
        <v>91</v>
      </c>
      <c r="AT167" s="7" t="s">
        <v>87</v>
      </c>
      <c r="AU167" s="7" t="s">
        <v>42</v>
      </c>
      <c r="AY167" s="7" t="s">
        <v>86</v>
      </c>
      <c r="BE167" s="50">
        <f t="shared" si="29"/>
        <v>0</v>
      </c>
      <c r="BF167" s="50">
        <f t="shared" si="30"/>
        <v>0</v>
      </c>
      <c r="BG167" s="50">
        <f t="shared" si="31"/>
        <v>0</v>
      </c>
      <c r="BH167" s="50">
        <f t="shared" si="32"/>
        <v>0</v>
      </c>
      <c r="BI167" s="50">
        <f t="shared" si="33"/>
        <v>0</v>
      </c>
      <c r="BJ167" s="7" t="s">
        <v>42</v>
      </c>
      <c r="BK167" s="50">
        <f t="shared" si="34"/>
        <v>0</v>
      </c>
      <c r="BL167" s="7" t="s">
        <v>91</v>
      </c>
      <c r="BM167" s="7" t="s">
        <v>328</v>
      </c>
    </row>
    <row r="168" spans="2:65" s="1" customFormat="1" ht="22.5" customHeight="1">
      <c r="B168" s="69"/>
      <c r="C168" s="98" t="s">
        <v>156</v>
      </c>
      <c r="D168" s="98" t="s">
        <v>87</v>
      </c>
      <c r="E168" s="99" t="s">
        <v>329</v>
      </c>
      <c r="F168" s="158" t="s">
        <v>330</v>
      </c>
      <c r="G168" s="159"/>
      <c r="H168" s="159"/>
      <c r="I168" s="159"/>
      <c r="J168" s="100" t="s">
        <v>196</v>
      </c>
      <c r="K168" s="101">
        <v>10</v>
      </c>
      <c r="L168" s="160">
        <v>0</v>
      </c>
      <c r="M168" s="159"/>
      <c r="N168" s="161">
        <f t="shared" si="25"/>
        <v>0</v>
      </c>
      <c r="O168" s="159"/>
      <c r="P168" s="159"/>
      <c r="Q168" s="159"/>
      <c r="R168" s="71"/>
      <c r="T168" s="102" t="s">
        <v>1</v>
      </c>
      <c r="U168" s="24" t="s">
        <v>24</v>
      </c>
      <c r="V168" s="20"/>
      <c r="W168" s="103">
        <f t="shared" si="26"/>
        <v>0</v>
      </c>
      <c r="X168" s="103">
        <v>0</v>
      </c>
      <c r="Y168" s="103">
        <f t="shared" si="27"/>
        <v>0</v>
      </c>
      <c r="Z168" s="103">
        <v>0</v>
      </c>
      <c r="AA168" s="104">
        <f t="shared" si="28"/>
        <v>0</v>
      </c>
      <c r="AR168" s="7" t="s">
        <v>91</v>
      </c>
      <c r="AT168" s="7" t="s">
        <v>87</v>
      </c>
      <c r="AU168" s="7" t="s">
        <v>42</v>
      </c>
      <c r="AY168" s="7" t="s">
        <v>86</v>
      </c>
      <c r="BE168" s="50">
        <f t="shared" si="29"/>
        <v>0</v>
      </c>
      <c r="BF168" s="50">
        <f t="shared" si="30"/>
        <v>0</v>
      </c>
      <c r="BG168" s="50">
        <f t="shared" si="31"/>
        <v>0</v>
      </c>
      <c r="BH168" s="50">
        <f t="shared" si="32"/>
        <v>0</v>
      </c>
      <c r="BI168" s="50">
        <f t="shared" si="33"/>
        <v>0</v>
      </c>
      <c r="BJ168" s="7" t="s">
        <v>42</v>
      </c>
      <c r="BK168" s="50">
        <f t="shared" si="34"/>
        <v>0</v>
      </c>
      <c r="BL168" s="7" t="s">
        <v>91</v>
      </c>
      <c r="BM168" s="7" t="s">
        <v>331</v>
      </c>
    </row>
    <row r="169" spans="2:65" s="1" customFormat="1" ht="22.5" customHeight="1">
      <c r="B169" s="69"/>
      <c r="C169" s="98" t="s">
        <v>332</v>
      </c>
      <c r="D169" s="98" t="s">
        <v>87</v>
      </c>
      <c r="E169" s="99" t="s">
        <v>333</v>
      </c>
      <c r="F169" s="158" t="s">
        <v>334</v>
      </c>
      <c r="G169" s="159"/>
      <c r="H169" s="159"/>
      <c r="I169" s="159"/>
      <c r="J169" s="100" t="s">
        <v>196</v>
      </c>
      <c r="K169" s="101">
        <v>10</v>
      </c>
      <c r="L169" s="160">
        <v>0</v>
      </c>
      <c r="M169" s="159"/>
      <c r="N169" s="161">
        <f t="shared" si="25"/>
        <v>0</v>
      </c>
      <c r="O169" s="159"/>
      <c r="P169" s="159"/>
      <c r="Q169" s="159"/>
      <c r="R169" s="71"/>
      <c r="T169" s="102" t="s">
        <v>1</v>
      </c>
      <c r="U169" s="24" t="s">
        <v>24</v>
      </c>
      <c r="V169" s="20"/>
      <c r="W169" s="103">
        <f t="shared" si="26"/>
        <v>0</v>
      </c>
      <c r="X169" s="103">
        <v>0</v>
      </c>
      <c r="Y169" s="103">
        <f t="shared" si="27"/>
        <v>0</v>
      </c>
      <c r="Z169" s="103">
        <v>0</v>
      </c>
      <c r="AA169" s="104">
        <f t="shared" si="28"/>
        <v>0</v>
      </c>
      <c r="AR169" s="7" t="s">
        <v>91</v>
      </c>
      <c r="AT169" s="7" t="s">
        <v>87</v>
      </c>
      <c r="AU169" s="7" t="s">
        <v>42</v>
      </c>
      <c r="AY169" s="7" t="s">
        <v>86</v>
      </c>
      <c r="BE169" s="50">
        <f t="shared" si="29"/>
        <v>0</v>
      </c>
      <c r="BF169" s="50">
        <f t="shared" si="30"/>
        <v>0</v>
      </c>
      <c r="BG169" s="50">
        <f t="shared" si="31"/>
        <v>0</v>
      </c>
      <c r="BH169" s="50">
        <f t="shared" si="32"/>
        <v>0</v>
      </c>
      <c r="BI169" s="50">
        <f t="shared" si="33"/>
        <v>0</v>
      </c>
      <c r="BJ169" s="7" t="s">
        <v>42</v>
      </c>
      <c r="BK169" s="50">
        <f t="shared" si="34"/>
        <v>0</v>
      </c>
      <c r="BL169" s="7" t="s">
        <v>91</v>
      </c>
      <c r="BM169" s="7" t="s">
        <v>335</v>
      </c>
    </row>
    <row r="170" spans="2:65" s="1" customFormat="1" ht="22.5" customHeight="1">
      <c r="B170" s="69"/>
      <c r="C170" s="98" t="s">
        <v>160</v>
      </c>
      <c r="D170" s="98" t="s">
        <v>87</v>
      </c>
      <c r="E170" s="99" t="s">
        <v>336</v>
      </c>
      <c r="F170" s="158" t="s">
        <v>337</v>
      </c>
      <c r="G170" s="159"/>
      <c r="H170" s="159"/>
      <c r="I170" s="159"/>
      <c r="J170" s="100" t="s">
        <v>338</v>
      </c>
      <c r="K170" s="101">
        <v>0.3</v>
      </c>
      <c r="L170" s="160">
        <v>0</v>
      </c>
      <c r="M170" s="159"/>
      <c r="N170" s="161">
        <f t="shared" si="25"/>
        <v>0</v>
      </c>
      <c r="O170" s="159"/>
      <c r="P170" s="159"/>
      <c r="Q170" s="159"/>
      <c r="R170" s="71"/>
      <c r="T170" s="102" t="s">
        <v>1</v>
      </c>
      <c r="U170" s="24" t="s">
        <v>24</v>
      </c>
      <c r="V170" s="20"/>
      <c r="W170" s="103">
        <f t="shared" si="26"/>
        <v>0</v>
      </c>
      <c r="X170" s="103">
        <v>0</v>
      </c>
      <c r="Y170" s="103">
        <f t="shared" si="27"/>
        <v>0</v>
      </c>
      <c r="Z170" s="103">
        <v>0</v>
      </c>
      <c r="AA170" s="104">
        <f t="shared" si="28"/>
        <v>0</v>
      </c>
      <c r="AR170" s="7" t="s">
        <v>91</v>
      </c>
      <c r="AT170" s="7" t="s">
        <v>87</v>
      </c>
      <c r="AU170" s="7" t="s">
        <v>42</v>
      </c>
      <c r="AY170" s="7" t="s">
        <v>86</v>
      </c>
      <c r="BE170" s="50">
        <f t="shared" si="29"/>
        <v>0</v>
      </c>
      <c r="BF170" s="50">
        <f t="shared" si="30"/>
        <v>0</v>
      </c>
      <c r="BG170" s="50">
        <f t="shared" si="31"/>
        <v>0</v>
      </c>
      <c r="BH170" s="50">
        <f t="shared" si="32"/>
        <v>0</v>
      </c>
      <c r="BI170" s="50">
        <f t="shared" si="33"/>
        <v>0</v>
      </c>
      <c r="BJ170" s="7" t="s">
        <v>42</v>
      </c>
      <c r="BK170" s="50">
        <f t="shared" si="34"/>
        <v>0</v>
      </c>
      <c r="BL170" s="7" t="s">
        <v>91</v>
      </c>
      <c r="BM170" s="7" t="s">
        <v>339</v>
      </c>
    </row>
    <row r="171" spans="2:65" s="1" customFormat="1" ht="22.5" customHeight="1">
      <c r="B171" s="69"/>
      <c r="C171" s="98" t="s">
        <v>340</v>
      </c>
      <c r="D171" s="98" t="s">
        <v>87</v>
      </c>
      <c r="E171" s="99" t="s">
        <v>341</v>
      </c>
      <c r="F171" s="158" t="s">
        <v>342</v>
      </c>
      <c r="G171" s="159"/>
      <c r="H171" s="159"/>
      <c r="I171" s="159"/>
      <c r="J171" s="100" t="s">
        <v>159</v>
      </c>
      <c r="K171" s="101">
        <v>45</v>
      </c>
      <c r="L171" s="160">
        <v>0</v>
      </c>
      <c r="M171" s="159"/>
      <c r="N171" s="161">
        <f t="shared" si="25"/>
        <v>0</v>
      </c>
      <c r="O171" s="159"/>
      <c r="P171" s="159"/>
      <c r="Q171" s="159"/>
      <c r="R171" s="71"/>
      <c r="T171" s="102" t="s">
        <v>1</v>
      </c>
      <c r="U171" s="24" t="s">
        <v>24</v>
      </c>
      <c r="V171" s="20"/>
      <c r="W171" s="103">
        <f t="shared" si="26"/>
        <v>0</v>
      </c>
      <c r="X171" s="103">
        <v>0</v>
      </c>
      <c r="Y171" s="103">
        <f t="shared" si="27"/>
        <v>0</v>
      </c>
      <c r="Z171" s="103">
        <v>0</v>
      </c>
      <c r="AA171" s="104">
        <f t="shared" si="28"/>
        <v>0</v>
      </c>
      <c r="AR171" s="7" t="s">
        <v>91</v>
      </c>
      <c r="AT171" s="7" t="s">
        <v>87</v>
      </c>
      <c r="AU171" s="7" t="s">
        <v>42</v>
      </c>
      <c r="AY171" s="7" t="s">
        <v>86</v>
      </c>
      <c r="BE171" s="50">
        <f t="shared" si="29"/>
        <v>0</v>
      </c>
      <c r="BF171" s="50">
        <f t="shared" si="30"/>
        <v>0</v>
      </c>
      <c r="BG171" s="50">
        <f t="shared" si="31"/>
        <v>0</v>
      </c>
      <c r="BH171" s="50">
        <f t="shared" si="32"/>
        <v>0</v>
      </c>
      <c r="BI171" s="50">
        <f t="shared" si="33"/>
        <v>0</v>
      </c>
      <c r="BJ171" s="7" t="s">
        <v>42</v>
      </c>
      <c r="BK171" s="50">
        <f t="shared" si="34"/>
        <v>0</v>
      </c>
      <c r="BL171" s="7" t="s">
        <v>91</v>
      </c>
      <c r="BM171" s="7" t="s">
        <v>343</v>
      </c>
    </row>
    <row r="172" spans="2:65" s="1" customFormat="1" ht="22.5" customHeight="1">
      <c r="B172" s="69"/>
      <c r="C172" s="98" t="s">
        <v>164</v>
      </c>
      <c r="D172" s="98" t="s">
        <v>87</v>
      </c>
      <c r="E172" s="99" t="s">
        <v>344</v>
      </c>
      <c r="F172" s="158" t="s">
        <v>345</v>
      </c>
      <c r="G172" s="159"/>
      <c r="H172" s="159"/>
      <c r="I172" s="159"/>
      <c r="J172" s="100" t="s">
        <v>159</v>
      </c>
      <c r="K172" s="101">
        <v>40</v>
      </c>
      <c r="L172" s="160">
        <v>0</v>
      </c>
      <c r="M172" s="159"/>
      <c r="N172" s="161">
        <f t="shared" si="25"/>
        <v>0</v>
      </c>
      <c r="O172" s="159"/>
      <c r="P172" s="159"/>
      <c r="Q172" s="159"/>
      <c r="R172" s="71"/>
      <c r="T172" s="102" t="s">
        <v>1</v>
      </c>
      <c r="U172" s="24" t="s">
        <v>24</v>
      </c>
      <c r="V172" s="20"/>
      <c r="W172" s="103">
        <f t="shared" si="26"/>
        <v>0</v>
      </c>
      <c r="X172" s="103">
        <v>0</v>
      </c>
      <c r="Y172" s="103">
        <f t="shared" si="27"/>
        <v>0</v>
      </c>
      <c r="Z172" s="103">
        <v>0</v>
      </c>
      <c r="AA172" s="104">
        <f t="shared" si="28"/>
        <v>0</v>
      </c>
      <c r="AR172" s="7" t="s">
        <v>91</v>
      </c>
      <c r="AT172" s="7" t="s">
        <v>87</v>
      </c>
      <c r="AU172" s="7" t="s">
        <v>42</v>
      </c>
      <c r="AY172" s="7" t="s">
        <v>86</v>
      </c>
      <c r="BE172" s="50">
        <f t="shared" si="29"/>
        <v>0</v>
      </c>
      <c r="BF172" s="50">
        <f t="shared" si="30"/>
        <v>0</v>
      </c>
      <c r="BG172" s="50">
        <f t="shared" si="31"/>
        <v>0</v>
      </c>
      <c r="BH172" s="50">
        <f t="shared" si="32"/>
        <v>0</v>
      </c>
      <c r="BI172" s="50">
        <f t="shared" si="33"/>
        <v>0</v>
      </c>
      <c r="BJ172" s="7" t="s">
        <v>42</v>
      </c>
      <c r="BK172" s="50">
        <f t="shared" si="34"/>
        <v>0</v>
      </c>
      <c r="BL172" s="7" t="s">
        <v>91</v>
      </c>
      <c r="BM172" s="7" t="s">
        <v>346</v>
      </c>
    </row>
    <row r="173" spans="2:65" s="1" customFormat="1" ht="22.5" customHeight="1">
      <c r="B173" s="69"/>
      <c r="C173" s="98" t="s">
        <v>347</v>
      </c>
      <c r="D173" s="98" t="s">
        <v>87</v>
      </c>
      <c r="E173" s="99" t="s">
        <v>348</v>
      </c>
      <c r="F173" s="158" t="s">
        <v>349</v>
      </c>
      <c r="G173" s="159"/>
      <c r="H173" s="159"/>
      <c r="I173" s="159"/>
      <c r="J173" s="100" t="s">
        <v>159</v>
      </c>
      <c r="K173" s="101">
        <v>20</v>
      </c>
      <c r="L173" s="160">
        <v>0</v>
      </c>
      <c r="M173" s="159"/>
      <c r="N173" s="161">
        <f t="shared" si="25"/>
        <v>0</v>
      </c>
      <c r="O173" s="159"/>
      <c r="P173" s="159"/>
      <c r="Q173" s="159"/>
      <c r="R173" s="71"/>
      <c r="T173" s="102" t="s">
        <v>1</v>
      </c>
      <c r="U173" s="24" t="s">
        <v>24</v>
      </c>
      <c r="V173" s="20"/>
      <c r="W173" s="103">
        <f t="shared" si="26"/>
        <v>0</v>
      </c>
      <c r="X173" s="103">
        <v>0</v>
      </c>
      <c r="Y173" s="103">
        <f t="shared" si="27"/>
        <v>0</v>
      </c>
      <c r="Z173" s="103">
        <v>0</v>
      </c>
      <c r="AA173" s="104">
        <f t="shared" si="28"/>
        <v>0</v>
      </c>
      <c r="AR173" s="7" t="s">
        <v>91</v>
      </c>
      <c r="AT173" s="7" t="s">
        <v>87</v>
      </c>
      <c r="AU173" s="7" t="s">
        <v>42</v>
      </c>
      <c r="AY173" s="7" t="s">
        <v>86</v>
      </c>
      <c r="BE173" s="50">
        <f t="shared" si="29"/>
        <v>0</v>
      </c>
      <c r="BF173" s="50">
        <f t="shared" si="30"/>
        <v>0</v>
      </c>
      <c r="BG173" s="50">
        <f t="shared" si="31"/>
        <v>0</v>
      </c>
      <c r="BH173" s="50">
        <f t="shared" si="32"/>
        <v>0</v>
      </c>
      <c r="BI173" s="50">
        <f t="shared" si="33"/>
        <v>0</v>
      </c>
      <c r="BJ173" s="7" t="s">
        <v>42</v>
      </c>
      <c r="BK173" s="50">
        <f t="shared" si="34"/>
        <v>0</v>
      </c>
      <c r="BL173" s="7" t="s">
        <v>91</v>
      </c>
      <c r="BM173" s="7" t="s">
        <v>350</v>
      </c>
    </row>
    <row r="174" spans="2:65" s="1" customFormat="1" ht="22.5" customHeight="1">
      <c r="B174" s="69"/>
      <c r="C174" s="98" t="s">
        <v>218</v>
      </c>
      <c r="D174" s="98" t="s">
        <v>87</v>
      </c>
      <c r="E174" s="99" t="s">
        <v>351</v>
      </c>
      <c r="F174" s="158" t="s">
        <v>352</v>
      </c>
      <c r="G174" s="159"/>
      <c r="H174" s="159"/>
      <c r="I174" s="159"/>
      <c r="J174" s="100" t="s">
        <v>159</v>
      </c>
      <c r="K174" s="101">
        <v>195</v>
      </c>
      <c r="L174" s="160">
        <v>0</v>
      </c>
      <c r="M174" s="159"/>
      <c r="N174" s="161">
        <f t="shared" si="25"/>
        <v>0</v>
      </c>
      <c r="O174" s="159"/>
      <c r="P174" s="159"/>
      <c r="Q174" s="159"/>
      <c r="R174" s="71"/>
      <c r="T174" s="102" t="s">
        <v>1</v>
      </c>
      <c r="U174" s="24" t="s">
        <v>24</v>
      </c>
      <c r="V174" s="20"/>
      <c r="W174" s="103">
        <f t="shared" si="26"/>
        <v>0</v>
      </c>
      <c r="X174" s="103">
        <v>0</v>
      </c>
      <c r="Y174" s="103">
        <f t="shared" si="27"/>
        <v>0</v>
      </c>
      <c r="Z174" s="103">
        <v>0</v>
      </c>
      <c r="AA174" s="104">
        <f t="shared" si="28"/>
        <v>0</v>
      </c>
      <c r="AR174" s="7" t="s">
        <v>91</v>
      </c>
      <c r="AT174" s="7" t="s">
        <v>87</v>
      </c>
      <c r="AU174" s="7" t="s">
        <v>42</v>
      </c>
      <c r="AY174" s="7" t="s">
        <v>86</v>
      </c>
      <c r="BE174" s="50">
        <f t="shared" si="29"/>
        <v>0</v>
      </c>
      <c r="BF174" s="50">
        <f t="shared" si="30"/>
        <v>0</v>
      </c>
      <c r="BG174" s="50">
        <f t="shared" si="31"/>
        <v>0</v>
      </c>
      <c r="BH174" s="50">
        <f t="shared" si="32"/>
        <v>0</v>
      </c>
      <c r="BI174" s="50">
        <f t="shared" si="33"/>
        <v>0</v>
      </c>
      <c r="BJ174" s="7" t="s">
        <v>42</v>
      </c>
      <c r="BK174" s="50">
        <f t="shared" si="34"/>
        <v>0</v>
      </c>
      <c r="BL174" s="7" t="s">
        <v>91</v>
      </c>
      <c r="BM174" s="7" t="s">
        <v>353</v>
      </c>
    </row>
    <row r="175" spans="2:65" s="1" customFormat="1" ht="22.5" customHeight="1">
      <c r="B175" s="69"/>
      <c r="C175" s="98" t="s">
        <v>354</v>
      </c>
      <c r="D175" s="98" t="s">
        <v>87</v>
      </c>
      <c r="E175" s="99" t="s">
        <v>355</v>
      </c>
      <c r="F175" s="158" t="s">
        <v>356</v>
      </c>
      <c r="G175" s="159"/>
      <c r="H175" s="159"/>
      <c r="I175" s="159"/>
      <c r="J175" s="100" t="s">
        <v>159</v>
      </c>
      <c r="K175" s="101">
        <v>225</v>
      </c>
      <c r="L175" s="160">
        <v>0</v>
      </c>
      <c r="M175" s="159"/>
      <c r="N175" s="161">
        <f t="shared" si="25"/>
        <v>0</v>
      </c>
      <c r="O175" s="159"/>
      <c r="P175" s="159"/>
      <c r="Q175" s="159"/>
      <c r="R175" s="71"/>
      <c r="T175" s="102" t="s">
        <v>1</v>
      </c>
      <c r="U175" s="24" t="s">
        <v>24</v>
      </c>
      <c r="V175" s="20"/>
      <c r="W175" s="103">
        <f t="shared" si="26"/>
        <v>0</v>
      </c>
      <c r="X175" s="103">
        <v>0</v>
      </c>
      <c r="Y175" s="103">
        <f t="shared" si="27"/>
        <v>0</v>
      </c>
      <c r="Z175" s="103">
        <v>0</v>
      </c>
      <c r="AA175" s="104">
        <f t="shared" si="28"/>
        <v>0</v>
      </c>
      <c r="AR175" s="7" t="s">
        <v>91</v>
      </c>
      <c r="AT175" s="7" t="s">
        <v>87</v>
      </c>
      <c r="AU175" s="7" t="s">
        <v>42</v>
      </c>
      <c r="AY175" s="7" t="s">
        <v>86</v>
      </c>
      <c r="BE175" s="50">
        <f t="shared" si="29"/>
        <v>0</v>
      </c>
      <c r="BF175" s="50">
        <f t="shared" si="30"/>
        <v>0</v>
      </c>
      <c r="BG175" s="50">
        <f t="shared" si="31"/>
        <v>0</v>
      </c>
      <c r="BH175" s="50">
        <f t="shared" si="32"/>
        <v>0</v>
      </c>
      <c r="BI175" s="50">
        <f t="shared" si="33"/>
        <v>0</v>
      </c>
      <c r="BJ175" s="7" t="s">
        <v>42</v>
      </c>
      <c r="BK175" s="50">
        <f t="shared" si="34"/>
        <v>0</v>
      </c>
      <c r="BL175" s="7" t="s">
        <v>91</v>
      </c>
      <c r="BM175" s="7" t="s">
        <v>357</v>
      </c>
    </row>
    <row r="176" spans="2:65" s="1" customFormat="1" ht="22.5" customHeight="1">
      <c r="B176" s="69"/>
      <c r="C176" s="98" t="s">
        <v>222</v>
      </c>
      <c r="D176" s="98" t="s">
        <v>87</v>
      </c>
      <c r="E176" s="99" t="s">
        <v>358</v>
      </c>
      <c r="F176" s="158" t="s">
        <v>359</v>
      </c>
      <c r="G176" s="159"/>
      <c r="H176" s="159"/>
      <c r="I176" s="159"/>
      <c r="J176" s="100" t="s">
        <v>159</v>
      </c>
      <c r="K176" s="101">
        <v>590</v>
      </c>
      <c r="L176" s="160">
        <v>0</v>
      </c>
      <c r="M176" s="159"/>
      <c r="N176" s="161">
        <f t="shared" si="25"/>
        <v>0</v>
      </c>
      <c r="O176" s="159"/>
      <c r="P176" s="159"/>
      <c r="Q176" s="159"/>
      <c r="R176" s="71"/>
      <c r="T176" s="102" t="s">
        <v>1</v>
      </c>
      <c r="U176" s="24" t="s">
        <v>24</v>
      </c>
      <c r="V176" s="20"/>
      <c r="W176" s="103">
        <f t="shared" si="26"/>
        <v>0</v>
      </c>
      <c r="X176" s="103">
        <v>0</v>
      </c>
      <c r="Y176" s="103">
        <f t="shared" si="27"/>
        <v>0</v>
      </c>
      <c r="Z176" s="103">
        <v>0</v>
      </c>
      <c r="AA176" s="104">
        <f t="shared" si="28"/>
        <v>0</v>
      </c>
      <c r="AR176" s="7" t="s">
        <v>91</v>
      </c>
      <c r="AT176" s="7" t="s">
        <v>87</v>
      </c>
      <c r="AU176" s="7" t="s">
        <v>42</v>
      </c>
      <c r="AY176" s="7" t="s">
        <v>86</v>
      </c>
      <c r="BE176" s="50">
        <f t="shared" si="29"/>
        <v>0</v>
      </c>
      <c r="BF176" s="50">
        <f t="shared" si="30"/>
        <v>0</v>
      </c>
      <c r="BG176" s="50">
        <f t="shared" si="31"/>
        <v>0</v>
      </c>
      <c r="BH176" s="50">
        <f t="shared" si="32"/>
        <v>0</v>
      </c>
      <c r="BI176" s="50">
        <f t="shared" si="33"/>
        <v>0</v>
      </c>
      <c r="BJ176" s="7" t="s">
        <v>42</v>
      </c>
      <c r="BK176" s="50">
        <f t="shared" si="34"/>
        <v>0</v>
      </c>
      <c r="BL176" s="7" t="s">
        <v>91</v>
      </c>
      <c r="BM176" s="7" t="s">
        <v>360</v>
      </c>
    </row>
    <row r="177" spans="2:65" s="1" customFormat="1" ht="22.5" customHeight="1">
      <c r="B177" s="69"/>
      <c r="C177" s="98" t="s">
        <v>361</v>
      </c>
      <c r="D177" s="98" t="s">
        <v>87</v>
      </c>
      <c r="E177" s="99" t="s">
        <v>362</v>
      </c>
      <c r="F177" s="158" t="s">
        <v>363</v>
      </c>
      <c r="G177" s="159"/>
      <c r="H177" s="159"/>
      <c r="I177" s="159"/>
      <c r="J177" s="100" t="s">
        <v>159</v>
      </c>
      <c r="K177" s="101">
        <v>10</v>
      </c>
      <c r="L177" s="160">
        <v>0</v>
      </c>
      <c r="M177" s="159"/>
      <c r="N177" s="161">
        <f t="shared" si="25"/>
        <v>0</v>
      </c>
      <c r="O177" s="159"/>
      <c r="P177" s="159"/>
      <c r="Q177" s="159"/>
      <c r="R177" s="71"/>
      <c r="T177" s="102" t="s">
        <v>1</v>
      </c>
      <c r="U177" s="24" t="s">
        <v>24</v>
      </c>
      <c r="V177" s="20"/>
      <c r="W177" s="103">
        <f t="shared" si="26"/>
        <v>0</v>
      </c>
      <c r="X177" s="103">
        <v>0</v>
      </c>
      <c r="Y177" s="103">
        <f t="shared" si="27"/>
        <v>0</v>
      </c>
      <c r="Z177" s="103">
        <v>0</v>
      </c>
      <c r="AA177" s="104">
        <f t="shared" si="28"/>
        <v>0</v>
      </c>
      <c r="AR177" s="7" t="s">
        <v>91</v>
      </c>
      <c r="AT177" s="7" t="s">
        <v>87</v>
      </c>
      <c r="AU177" s="7" t="s">
        <v>42</v>
      </c>
      <c r="AY177" s="7" t="s">
        <v>86</v>
      </c>
      <c r="BE177" s="50">
        <f t="shared" si="29"/>
        <v>0</v>
      </c>
      <c r="BF177" s="50">
        <f t="shared" si="30"/>
        <v>0</v>
      </c>
      <c r="BG177" s="50">
        <f t="shared" si="31"/>
        <v>0</v>
      </c>
      <c r="BH177" s="50">
        <f t="shared" si="32"/>
        <v>0</v>
      </c>
      <c r="BI177" s="50">
        <f t="shared" si="33"/>
        <v>0</v>
      </c>
      <c r="BJ177" s="7" t="s">
        <v>42</v>
      </c>
      <c r="BK177" s="50">
        <f t="shared" si="34"/>
        <v>0</v>
      </c>
      <c r="BL177" s="7" t="s">
        <v>91</v>
      </c>
      <c r="BM177" s="7" t="s">
        <v>364</v>
      </c>
    </row>
    <row r="178" spans="2:65" s="1" customFormat="1" ht="22.5" customHeight="1">
      <c r="B178" s="69"/>
      <c r="C178" s="98" t="s">
        <v>225</v>
      </c>
      <c r="D178" s="98" t="s">
        <v>87</v>
      </c>
      <c r="E178" s="99" t="s">
        <v>365</v>
      </c>
      <c r="F178" s="158" t="s">
        <v>366</v>
      </c>
      <c r="G178" s="159"/>
      <c r="H178" s="159"/>
      <c r="I178" s="159"/>
      <c r="J178" s="100" t="s">
        <v>159</v>
      </c>
      <c r="K178" s="101">
        <v>25</v>
      </c>
      <c r="L178" s="160">
        <v>0</v>
      </c>
      <c r="M178" s="159"/>
      <c r="N178" s="161">
        <f t="shared" si="25"/>
        <v>0</v>
      </c>
      <c r="O178" s="159"/>
      <c r="P178" s="159"/>
      <c r="Q178" s="159"/>
      <c r="R178" s="71"/>
      <c r="T178" s="102" t="s">
        <v>1</v>
      </c>
      <c r="U178" s="24" t="s">
        <v>24</v>
      </c>
      <c r="V178" s="20"/>
      <c r="W178" s="103">
        <f t="shared" si="26"/>
        <v>0</v>
      </c>
      <c r="X178" s="103">
        <v>0</v>
      </c>
      <c r="Y178" s="103">
        <f t="shared" si="27"/>
        <v>0</v>
      </c>
      <c r="Z178" s="103">
        <v>0</v>
      </c>
      <c r="AA178" s="104">
        <f t="shared" si="28"/>
        <v>0</v>
      </c>
      <c r="AR178" s="7" t="s">
        <v>91</v>
      </c>
      <c r="AT178" s="7" t="s">
        <v>87</v>
      </c>
      <c r="AU178" s="7" t="s">
        <v>42</v>
      </c>
      <c r="AY178" s="7" t="s">
        <v>86</v>
      </c>
      <c r="BE178" s="50">
        <f t="shared" si="29"/>
        <v>0</v>
      </c>
      <c r="BF178" s="50">
        <f t="shared" si="30"/>
        <v>0</v>
      </c>
      <c r="BG178" s="50">
        <f t="shared" si="31"/>
        <v>0</v>
      </c>
      <c r="BH178" s="50">
        <f t="shared" si="32"/>
        <v>0</v>
      </c>
      <c r="BI178" s="50">
        <f t="shared" si="33"/>
        <v>0</v>
      </c>
      <c r="BJ178" s="7" t="s">
        <v>42</v>
      </c>
      <c r="BK178" s="50">
        <f t="shared" si="34"/>
        <v>0</v>
      </c>
      <c r="BL178" s="7" t="s">
        <v>91</v>
      </c>
      <c r="BM178" s="7" t="s">
        <v>367</v>
      </c>
    </row>
    <row r="179" spans="2:65" s="1" customFormat="1" ht="22.5" customHeight="1">
      <c r="B179" s="69"/>
      <c r="C179" s="98" t="s">
        <v>368</v>
      </c>
      <c r="D179" s="98" t="s">
        <v>87</v>
      </c>
      <c r="E179" s="99" t="s">
        <v>369</v>
      </c>
      <c r="F179" s="158" t="s">
        <v>370</v>
      </c>
      <c r="G179" s="159"/>
      <c r="H179" s="159"/>
      <c r="I179" s="159"/>
      <c r="J179" s="100" t="s">
        <v>159</v>
      </c>
      <c r="K179" s="101">
        <v>355</v>
      </c>
      <c r="L179" s="160">
        <v>0</v>
      </c>
      <c r="M179" s="159"/>
      <c r="N179" s="161">
        <f t="shared" si="25"/>
        <v>0</v>
      </c>
      <c r="O179" s="159"/>
      <c r="P179" s="159"/>
      <c r="Q179" s="159"/>
      <c r="R179" s="71"/>
      <c r="T179" s="102" t="s">
        <v>1</v>
      </c>
      <c r="U179" s="24" t="s">
        <v>24</v>
      </c>
      <c r="V179" s="20"/>
      <c r="W179" s="103">
        <f t="shared" si="26"/>
        <v>0</v>
      </c>
      <c r="X179" s="103">
        <v>0</v>
      </c>
      <c r="Y179" s="103">
        <f t="shared" si="27"/>
        <v>0</v>
      </c>
      <c r="Z179" s="103">
        <v>0</v>
      </c>
      <c r="AA179" s="104">
        <f t="shared" si="28"/>
        <v>0</v>
      </c>
      <c r="AR179" s="7" t="s">
        <v>91</v>
      </c>
      <c r="AT179" s="7" t="s">
        <v>87</v>
      </c>
      <c r="AU179" s="7" t="s">
        <v>42</v>
      </c>
      <c r="AY179" s="7" t="s">
        <v>86</v>
      </c>
      <c r="BE179" s="50">
        <f t="shared" si="29"/>
        <v>0</v>
      </c>
      <c r="BF179" s="50">
        <f t="shared" si="30"/>
        <v>0</v>
      </c>
      <c r="BG179" s="50">
        <f t="shared" si="31"/>
        <v>0</v>
      </c>
      <c r="BH179" s="50">
        <f t="shared" si="32"/>
        <v>0</v>
      </c>
      <c r="BI179" s="50">
        <f t="shared" si="33"/>
        <v>0</v>
      </c>
      <c r="BJ179" s="7" t="s">
        <v>42</v>
      </c>
      <c r="BK179" s="50">
        <f t="shared" si="34"/>
        <v>0</v>
      </c>
      <c r="BL179" s="7" t="s">
        <v>91</v>
      </c>
      <c r="BM179" s="7" t="s">
        <v>371</v>
      </c>
    </row>
    <row r="180" spans="2:65" s="1" customFormat="1" ht="22.5" customHeight="1">
      <c r="B180" s="69"/>
      <c r="C180" s="98" t="s">
        <v>229</v>
      </c>
      <c r="D180" s="98" t="s">
        <v>87</v>
      </c>
      <c r="E180" s="99" t="s">
        <v>372</v>
      </c>
      <c r="F180" s="158" t="s">
        <v>373</v>
      </c>
      <c r="G180" s="159"/>
      <c r="H180" s="159"/>
      <c r="I180" s="159"/>
      <c r="J180" s="100" t="s">
        <v>196</v>
      </c>
      <c r="K180" s="101">
        <v>2</v>
      </c>
      <c r="L180" s="160">
        <v>0</v>
      </c>
      <c r="M180" s="159"/>
      <c r="N180" s="161">
        <f t="shared" si="25"/>
        <v>0</v>
      </c>
      <c r="O180" s="159"/>
      <c r="P180" s="159"/>
      <c r="Q180" s="159"/>
      <c r="R180" s="71"/>
      <c r="T180" s="102" t="s">
        <v>1</v>
      </c>
      <c r="U180" s="24" t="s">
        <v>24</v>
      </c>
      <c r="V180" s="20"/>
      <c r="W180" s="103">
        <f t="shared" si="26"/>
        <v>0</v>
      </c>
      <c r="X180" s="103">
        <v>0</v>
      </c>
      <c r="Y180" s="103">
        <f t="shared" si="27"/>
        <v>0</v>
      </c>
      <c r="Z180" s="103">
        <v>0</v>
      </c>
      <c r="AA180" s="104">
        <f t="shared" si="28"/>
        <v>0</v>
      </c>
      <c r="AR180" s="7" t="s">
        <v>91</v>
      </c>
      <c r="AT180" s="7" t="s">
        <v>87</v>
      </c>
      <c r="AU180" s="7" t="s">
        <v>42</v>
      </c>
      <c r="AY180" s="7" t="s">
        <v>86</v>
      </c>
      <c r="BE180" s="50">
        <f t="shared" si="29"/>
        <v>0</v>
      </c>
      <c r="BF180" s="50">
        <f t="shared" si="30"/>
        <v>0</v>
      </c>
      <c r="BG180" s="50">
        <f t="shared" si="31"/>
        <v>0</v>
      </c>
      <c r="BH180" s="50">
        <f t="shared" si="32"/>
        <v>0</v>
      </c>
      <c r="BI180" s="50">
        <f t="shared" si="33"/>
        <v>0</v>
      </c>
      <c r="BJ180" s="7" t="s">
        <v>42</v>
      </c>
      <c r="BK180" s="50">
        <f t="shared" si="34"/>
        <v>0</v>
      </c>
      <c r="BL180" s="7" t="s">
        <v>91</v>
      </c>
      <c r="BM180" s="7" t="s">
        <v>374</v>
      </c>
    </row>
    <row r="181" spans="2:65" s="1" customFormat="1" ht="31.5" customHeight="1">
      <c r="B181" s="69"/>
      <c r="C181" s="98" t="s">
        <v>375</v>
      </c>
      <c r="D181" s="98" t="s">
        <v>87</v>
      </c>
      <c r="E181" s="99" t="s">
        <v>376</v>
      </c>
      <c r="F181" s="158" t="s">
        <v>377</v>
      </c>
      <c r="G181" s="159"/>
      <c r="H181" s="159"/>
      <c r="I181" s="159"/>
      <c r="J181" s="100" t="s">
        <v>196</v>
      </c>
      <c r="K181" s="101">
        <v>1</v>
      </c>
      <c r="L181" s="160">
        <v>0</v>
      </c>
      <c r="M181" s="159"/>
      <c r="N181" s="161">
        <f t="shared" si="25"/>
        <v>0</v>
      </c>
      <c r="O181" s="159"/>
      <c r="P181" s="159"/>
      <c r="Q181" s="159"/>
      <c r="R181" s="71"/>
      <c r="T181" s="102" t="s">
        <v>1</v>
      </c>
      <c r="U181" s="24" t="s">
        <v>24</v>
      </c>
      <c r="V181" s="20"/>
      <c r="W181" s="103">
        <f t="shared" si="26"/>
        <v>0</v>
      </c>
      <c r="X181" s="103">
        <v>0</v>
      </c>
      <c r="Y181" s="103">
        <f t="shared" si="27"/>
        <v>0</v>
      </c>
      <c r="Z181" s="103">
        <v>0</v>
      </c>
      <c r="AA181" s="104">
        <f t="shared" si="28"/>
        <v>0</v>
      </c>
      <c r="AR181" s="7" t="s">
        <v>91</v>
      </c>
      <c r="AT181" s="7" t="s">
        <v>87</v>
      </c>
      <c r="AU181" s="7" t="s">
        <v>42</v>
      </c>
      <c r="AY181" s="7" t="s">
        <v>86</v>
      </c>
      <c r="BE181" s="50">
        <f t="shared" si="29"/>
        <v>0</v>
      </c>
      <c r="BF181" s="50">
        <f t="shared" si="30"/>
        <v>0</v>
      </c>
      <c r="BG181" s="50">
        <f t="shared" si="31"/>
        <v>0</v>
      </c>
      <c r="BH181" s="50">
        <f t="shared" si="32"/>
        <v>0</v>
      </c>
      <c r="BI181" s="50">
        <f t="shared" si="33"/>
        <v>0</v>
      </c>
      <c r="BJ181" s="7" t="s">
        <v>42</v>
      </c>
      <c r="BK181" s="50">
        <f t="shared" si="34"/>
        <v>0</v>
      </c>
      <c r="BL181" s="7" t="s">
        <v>91</v>
      </c>
      <c r="BM181" s="7" t="s">
        <v>378</v>
      </c>
    </row>
    <row r="182" spans="2:65" s="1" customFormat="1" ht="31.5" customHeight="1">
      <c r="B182" s="69"/>
      <c r="C182" s="98" t="s">
        <v>232</v>
      </c>
      <c r="D182" s="98" t="s">
        <v>87</v>
      </c>
      <c r="E182" s="99" t="s">
        <v>379</v>
      </c>
      <c r="F182" s="158" t="s">
        <v>380</v>
      </c>
      <c r="G182" s="159"/>
      <c r="H182" s="159"/>
      <c r="I182" s="159"/>
      <c r="J182" s="100" t="s">
        <v>196</v>
      </c>
      <c r="K182" s="101">
        <v>4</v>
      </c>
      <c r="L182" s="160">
        <v>0</v>
      </c>
      <c r="M182" s="159"/>
      <c r="N182" s="161">
        <f t="shared" si="25"/>
        <v>0</v>
      </c>
      <c r="O182" s="159"/>
      <c r="P182" s="159"/>
      <c r="Q182" s="159"/>
      <c r="R182" s="71"/>
      <c r="T182" s="102" t="s">
        <v>1</v>
      </c>
      <c r="U182" s="24" t="s">
        <v>24</v>
      </c>
      <c r="V182" s="20"/>
      <c r="W182" s="103">
        <f t="shared" si="26"/>
        <v>0</v>
      </c>
      <c r="X182" s="103">
        <v>0</v>
      </c>
      <c r="Y182" s="103">
        <f t="shared" si="27"/>
        <v>0</v>
      </c>
      <c r="Z182" s="103">
        <v>0</v>
      </c>
      <c r="AA182" s="104">
        <f t="shared" si="28"/>
        <v>0</v>
      </c>
      <c r="AR182" s="7" t="s">
        <v>91</v>
      </c>
      <c r="AT182" s="7" t="s">
        <v>87</v>
      </c>
      <c r="AU182" s="7" t="s">
        <v>42</v>
      </c>
      <c r="AY182" s="7" t="s">
        <v>86</v>
      </c>
      <c r="BE182" s="50">
        <f t="shared" si="29"/>
        <v>0</v>
      </c>
      <c r="BF182" s="50">
        <f t="shared" si="30"/>
        <v>0</v>
      </c>
      <c r="BG182" s="50">
        <f t="shared" si="31"/>
        <v>0</v>
      </c>
      <c r="BH182" s="50">
        <f t="shared" si="32"/>
        <v>0</v>
      </c>
      <c r="BI182" s="50">
        <f t="shared" si="33"/>
        <v>0</v>
      </c>
      <c r="BJ182" s="7" t="s">
        <v>42</v>
      </c>
      <c r="BK182" s="50">
        <f t="shared" si="34"/>
        <v>0</v>
      </c>
      <c r="BL182" s="7" t="s">
        <v>91</v>
      </c>
      <c r="BM182" s="7" t="s">
        <v>381</v>
      </c>
    </row>
    <row r="183" spans="2:65" s="1" customFormat="1" ht="44.25" customHeight="1">
      <c r="B183" s="69"/>
      <c r="C183" s="98" t="s">
        <v>382</v>
      </c>
      <c r="D183" s="98" t="s">
        <v>87</v>
      </c>
      <c r="E183" s="99" t="s">
        <v>383</v>
      </c>
      <c r="F183" s="158" t="s">
        <v>384</v>
      </c>
      <c r="G183" s="159"/>
      <c r="H183" s="159"/>
      <c r="I183" s="159"/>
      <c r="J183" s="100" t="s">
        <v>196</v>
      </c>
      <c r="K183" s="101">
        <v>2</v>
      </c>
      <c r="L183" s="160">
        <v>0</v>
      </c>
      <c r="M183" s="159"/>
      <c r="N183" s="161">
        <f t="shared" si="25"/>
        <v>0</v>
      </c>
      <c r="O183" s="159"/>
      <c r="P183" s="159"/>
      <c r="Q183" s="159"/>
      <c r="R183" s="71"/>
      <c r="T183" s="102" t="s">
        <v>1</v>
      </c>
      <c r="U183" s="24" t="s">
        <v>24</v>
      </c>
      <c r="V183" s="20"/>
      <c r="W183" s="103">
        <f t="shared" si="26"/>
        <v>0</v>
      </c>
      <c r="X183" s="103">
        <v>0</v>
      </c>
      <c r="Y183" s="103">
        <f t="shared" si="27"/>
        <v>0</v>
      </c>
      <c r="Z183" s="103">
        <v>0</v>
      </c>
      <c r="AA183" s="104">
        <f t="shared" si="28"/>
        <v>0</v>
      </c>
      <c r="AR183" s="7" t="s">
        <v>91</v>
      </c>
      <c r="AT183" s="7" t="s">
        <v>87</v>
      </c>
      <c r="AU183" s="7" t="s">
        <v>42</v>
      </c>
      <c r="AY183" s="7" t="s">
        <v>86</v>
      </c>
      <c r="BE183" s="50">
        <f t="shared" si="29"/>
        <v>0</v>
      </c>
      <c r="BF183" s="50">
        <f t="shared" si="30"/>
        <v>0</v>
      </c>
      <c r="BG183" s="50">
        <f t="shared" si="31"/>
        <v>0</v>
      </c>
      <c r="BH183" s="50">
        <f t="shared" si="32"/>
        <v>0</v>
      </c>
      <c r="BI183" s="50">
        <f t="shared" si="33"/>
        <v>0</v>
      </c>
      <c r="BJ183" s="7" t="s">
        <v>42</v>
      </c>
      <c r="BK183" s="50">
        <f t="shared" si="34"/>
        <v>0</v>
      </c>
      <c r="BL183" s="7" t="s">
        <v>91</v>
      </c>
      <c r="BM183" s="7" t="s">
        <v>385</v>
      </c>
    </row>
    <row r="184" spans="2:65" s="1" customFormat="1" ht="22.5" customHeight="1">
      <c r="B184" s="69"/>
      <c r="C184" s="98" t="s">
        <v>293</v>
      </c>
      <c r="D184" s="98" t="s">
        <v>87</v>
      </c>
      <c r="E184" s="99" t="s">
        <v>386</v>
      </c>
      <c r="F184" s="158" t="s">
        <v>387</v>
      </c>
      <c r="G184" s="159"/>
      <c r="H184" s="159"/>
      <c r="I184" s="159"/>
      <c r="J184" s="100" t="s">
        <v>196</v>
      </c>
      <c r="K184" s="101">
        <v>2</v>
      </c>
      <c r="L184" s="160">
        <v>0</v>
      </c>
      <c r="M184" s="159"/>
      <c r="N184" s="161">
        <f t="shared" si="25"/>
        <v>0</v>
      </c>
      <c r="O184" s="159"/>
      <c r="P184" s="159"/>
      <c r="Q184" s="159"/>
      <c r="R184" s="71"/>
      <c r="T184" s="102" t="s">
        <v>1</v>
      </c>
      <c r="U184" s="24" t="s">
        <v>24</v>
      </c>
      <c r="V184" s="20"/>
      <c r="W184" s="103">
        <f t="shared" si="26"/>
        <v>0</v>
      </c>
      <c r="X184" s="103">
        <v>0</v>
      </c>
      <c r="Y184" s="103">
        <f t="shared" si="27"/>
        <v>0</v>
      </c>
      <c r="Z184" s="103">
        <v>0</v>
      </c>
      <c r="AA184" s="104">
        <f t="shared" si="28"/>
        <v>0</v>
      </c>
      <c r="AR184" s="7" t="s">
        <v>91</v>
      </c>
      <c r="AT184" s="7" t="s">
        <v>87</v>
      </c>
      <c r="AU184" s="7" t="s">
        <v>42</v>
      </c>
      <c r="AY184" s="7" t="s">
        <v>86</v>
      </c>
      <c r="BE184" s="50">
        <f t="shared" si="29"/>
        <v>0</v>
      </c>
      <c r="BF184" s="50">
        <f t="shared" si="30"/>
        <v>0</v>
      </c>
      <c r="BG184" s="50">
        <f t="shared" si="31"/>
        <v>0</v>
      </c>
      <c r="BH184" s="50">
        <f t="shared" si="32"/>
        <v>0</v>
      </c>
      <c r="BI184" s="50">
        <f t="shared" si="33"/>
        <v>0</v>
      </c>
      <c r="BJ184" s="7" t="s">
        <v>42</v>
      </c>
      <c r="BK184" s="50">
        <f t="shared" si="34"/>
        <v>0</v>
      </c>
      <c r="BL184" s="7" t="s">
        <v>91</v>
      </c>
      <c r="BM184" s="7" t="s">
        <v>388</v>
      </c>
    </row>
    <row r="185" spans="2:65" s="1" customFormat="1" ht="31.5" customHeight="1">
      <c r="B185" s="69"/>
      <c r="C185" s="98" t="s">
        <v>389</v>
      </c>
      <c r="D185" s="98" t="s">
        <v>87</v>
      </c>
      <c r="E185" s="99" t="s">
        <v>390</v>
      </c>
      <c r="F185" s="158" t="s">
        <v>391</v>
      </c>
      <c r="G185" s="159"/>
      <c r="H185" s="159"/>
      <c r="I185" s="159"/>
      <c r="J185" s="100" t="s">
        <v>196</v>
      </c>
      <c r="K185" s="101">
        <v>1</v>
      </c>
      <c r="L185" s="160">
        <v>0</v>
      </c>
      <c r="M185" s="159"/>
      <c r="N185" s="161">
        <f t="shared" si="25"/>
        <v>0</v>
      </c>
      <c r="O185" s="159"/>
      <c r="P185" s="159"/>
      <c r="Q185" s="159"/>
      <c r="R185" s="71"/>
      <c r="T185" s="102" t="s">
        <v>1</v>
      </c>
      <c r="U185" s="24" t="s">
        <v>24</v>
      </c>
      <c r="V185" s="20"/>
      <c r="W185" s="103">
        <f t="shared" si="26"/>
        <v>0</v>
      </c>
      <c r="X185" s="103">
        <v>0</v>
      </c>
      <c r="Y185" s="103">
        <f t="shared" si="27"/>
        <v>0</v>
      </c>
      <c r="Z185" s="103">
        <v>0</v>
      </c>
      <c r="AA185" s="104">
        <f t="shared" si="28"/>
        <v>0</v>
      </c>
      <c r="AR185" s="7" t="s">
        <v>91</v>
      </c>
      <c r="AT185" s="7" t="s">
        <v>87</v>
      </c>
      <c r="AU185" s="7" t="s">
        <v>42</v>
      </c>
      <c r="AY185" s="7" t="s">
        <v>86</v>
      </c>
      <c r="BE185" s="50">
        <f t="shared" si="29"/>
        <v>0</v>
      </c>
      <c r="BF185" s="50">
        <f t="shared" si="30"/>
        <v>0</v>
      </c>
      <c r="BG185" s="50">
        <f t="shared" si="31"/>
        <v>0</v>
      </c>
      <c r="BH185" s="50">
        <f t="shared" si="32"/>
        <v>0</v>
      </c>
      <c r="BI185" s="50">
        <f t="shared" si="33"/>
        <v>0</v>
      </c>
      <c r="BJ185" s="7" t="s">
        <v>42</v>
      </c>
      <c r="BK185" s="50">
        <f t="shared" si="34"/>
        <v>0</v>
      </c>
      <c r="BL185" s="7" t="s">
        <v>91</v>
      </c>
      <c r="BM185" s="7" t="s">
        <v>392</v>
      </c>
    </row>
    <row r="186" spans="2:65" s="1" customFormat="1" ht="31.5" customHeight="1">
      <c r="B186" s="69"/>
      <c r="C186" s="98" t="s">
        <v>296</v>
      </c>
      <c r="D186" s="98" t="s">
        <v>87</v>
      </c>
      <c r="E186" s="99" t="s">
        <v>393</v>
      </c>
      <c r="F186" s="158" t="s">
        <v>394</v>
      </c>
      <c r="G186" s="159"/>
      <c r="H186" s="159"/>
      <c r="I186" s="159"/>
      <c r="J186" s="100" t="s">
        <v>196</v>
      </c>
      <c r="K186" s="101">
        <v>1</v>
      </c>
      <c r="L186" s="160">
        <v>0</v>
      </c>
      <c r="M186" s="159"/>
      <c r="N186" s="161">
        <f t="shared" si="25"/>
        <v>0</v>
      </c>
      <c r="O186" s="159"/>
      <c r="P186" s="159"/>
      <c r="Q186" s="159"/>
      <c r="R186" s="71"/>
      <c r="T186" s="102" t="s">
        <v>1</v>
      </c>
      <c r="U186" s="24" t="s">
        <v>24</v>
      </c>
      <c r="V186" s="20"/>
      <c r="W186" s="103">
        <f t="shared" si="26"/>
        <v>0</v>
      </c>
      <c r="X186" s="103">
        <v>0</v>
      </c>
      <c r="Y186" s="103">
        <f t="shared" si="27"/>
        <v>0</v>
      </c>
      <c r="Z186" s="103">
        <v>0</v>
      </c>
      <c r="AA186" s="104">
        <f t="shared" si="28"/>
        <v>0</v>
      </c>
      <c r="AR186" s="7" t="s">
        <v>91</v>
      </c>
      <c r="AT186" s="7" t="s">
        <v>87</v>
      </c>
      <c r="AU186" s="7" t="s">
        <v>42</v>
      </c>
      <c r="AY186" s="7" t="s">
        <v>86</v>
      </c>
      <c r="BE186" s="50">
        <f t="shared" si="29"/>
        <v>0</v>
      </c>
      <c r="BF186" s="50">
        <f t="shared" si="30"/>
        <v>0</v>
      </c>
      <c r="BG186" s="50">
        <f t="shared" si="31"/>
        <v>0</v>
      </c>
      <c r="BH186" s="50">
        <f t="shared" si="32"/>
        <v>0</v>
      </c>
      <c r="BI186" s="50">
        <f t="shared" si="33"/>
        <v>0</v>
      </c>
      <c r="BJ186" s="7" t="s">
        <v>42</v>
      </c>
      <c r="BK186" s="50">
        <f t="shared" si="34"/>
        <v>0</v>
      </c>
      <c r="BL186" s="7" t="s">
        <v>91</v>
      </c>
      <c r="BM186" s="7" t="s">
        <v>395</v>
      </c>
    </row>
    <row r="187" spans="2:65" s="1" customFormat="1" ht="22.5" customHeight="1">
      <c r="B187" s="69"/>
      <c r="C187" s="98" t="s">
        <v>396</v>
      </c>
      <c r="D187" s="98" t="s">
        <v>87</v>
      </c>
      <c r="E187" s="99" t="s">
        <v>397</v>
      </c>
      <c r="F187" s="158" t="s">
        <v>398</v>
      </c>
      <c r="G187" s="159"/>
      <c r="H187" s="159"/>
      <c r="I187" s="159"/>
      <c r="J187" s="100" t="s">
        <v>97</v>
      </c>
      <c r="K187" s="101">
        <v>4</v>
      </c>
      <c r="L187" s="160">
        <v>0</v>
      </c>
      <c r="M187" s="159"/>
      <c r="N187" s="161">
        <f t="shared" si="25"/>
        <v>0</v>
      </c>
      <c r="O187" s="159"/>
      <c r="P187" s="159"/>
      <c r="Q187" s="159"/>
      <c r="R187" s="71"/>
      <c r="T187" s="102" t="s">
        <v>1</v>
      </c>
      <c r="U187" s="24" t="s">
        <v>24</v>
      </c>
      <c r="V187" s="20"/>
      <c r="W187" s="103">
        <f t="shared" si="26"/>
        <v>0</v>
      </c>
      <c r="X187" s="103">
        <v>0</v>
      </c>
      <c r="Y187" s="103">
        <f t="shared" si="27"/>
        <v>0</v>
      </c>
      <c r="Z187" s="103">
        <v>0</v>
      </c>
      <c r="AA187" s="104">
        <f t="shared" si="28"/>
        <v>0</v>
      </c>
      <c r="AR187" s="7" t="s">
        <v>91</v>
      </c>
      <c r="AT187" s="7" t="s">
        <v>87</v>
      </c>
      <c r="AU187" s="7" t="s">
        <v>42</v>
      </c>
      <c r="AY187" s="7" t="s">
        <v>86</v>
      </c>
      <c r="BE187" s="50">
        <f t="shared" si="29"/>
        <v>0</v>
      </c>
      <c r="BF187" s="50">
        <f t="shared" si="30"/>
        <v>0</v>
      </c>
      <c r="BG187" s="50">
        <f t="shared" si="31"/>
        <v>0</v>
      </c>
      <c r="BH187" s="50">
        <f t="shared" si="32"/>
        <v>0</v>
      </c>
      <c r="BI187" s="50">
        <f t="shared" si="33"/>
        <v>0</v>
      </c>
      <c r="BJ187" s="7" t="s">
        <v>42</v>
      </c>
      <c r="BK187" s="50">
        <f t="shared" si="34"/>
        <v>0</v>
      </c>
      <c r="BL187" s="7" t="s">
        <v>91</v>
      </c>
      <c r="BM187" s="7" t="s">
        <v>399</v>
      </c>
    </row>
    <row r="188" spans="2:65" s="1" customFormat="1" ht="44.25" customHeight="1">
      <c r="B188" s="69"/>
      <c r="C188" s="98" t="s">
        <v>300</v>
      </c>
      <c r="D188" s="98" t="s">
        <v>87</v>
      </c>
      <c r="E188" s="99" t="s">
        <v>400</v>
      </c>
      <c r="F188" s="158" t="s">
        <v>401</v>
      </c>
      <c r="G188" s="159"/>
      <c r="H188" s="159"/>
      <c r="I188" s="159"/>
      <c r="J188" s="100" t="s">
        <v>196</v>
      </c>
      <c r="K188" s="101">
        <v>4</v>
      </c>
      <c r="L188" s="160">
        <v>0</v>
      </c>
      <c r="M188" s="159"/>
      <c r="N188" s="161">
        <f t="shared" si="25"/>
        <v>0</v>
      </c>
      <c r="O188" s="159"/>
      <c r="P188" s="159"/>
      <c r="Q188" s="159"/>
      <c r="R188" s="71"/>
      <c r="T188" s="102" t="s">
        <v>1</v>
      </c>
      <c r="U188" s="24" t="s">
        <v>24</v>
      </c>
      <c r="V188" s="20"/>
      <c r="W188" s="103">
        <f t="shared" si="26"/>
        <v>0</v>
      </c>
      <c r="X188" s="103">
        <v>0</v>
      </c>
      <c r="Y188" s="103">
        <f t="shared" si="27"/>
        <v>0</v>
      </c>
      <c r="Z188" s="103">
        <v>0</v>
      </c>
      <c r="AA188" s="104">
        <f t="shared" si="28"/>
        <v>0</v>
      </c>
      <c r="AR188" s="7" t="s">
        <v>91</v>
      </c>
      <c r="AT188" s="7" t="s">
        <v>87</v>
      </c>
      <c r="AU188" s="7" t="s">
        <v>42</v>
      </c>
      <c r="AY188" s="7" t="s">
        <v>86</v>
      </c>
      <c r="BE188" s="50">
        <f t="shared" si="29"/>
        <v>0</v>
      </c>
      <c r="BF188" s="50">
        <f t="shared" si="30"/>
        <v>0</v>
      </c>
      <c r="BG188" s="50">
        <f t="shared" si="31"/>
        <v>0</v>
      </c>
      <c r="BH188" s="50">
        <f t="shared" si="32"/>
        <v>0</v>
      </c>
      <c r="BI188" s="50">
        <f t="shared" si="33"/>
        <v>0</v>
      </c>
      <c r="BJ188" s="7" t="s">
        <v>42</v>
      </c>
      <c r="BK188" s="50">
        <f t="shared" si="34"/>
        <v>0</v>
      </c>
      <c r="BL188" s="7" t="s">
        <v>91</v>
      </c>
      <c r="BM188" s="7" t="s">
        <v>402</v>
      </c>
    </row>
    <row r="189" spans="2:65" s="1" customFormat="1" ht="22.5" customHeight="1">
      <c r="B189" s="69"/>
      <c r="C189" s="98" t="s">
        <v>403</v>
      </c>
      <c r="D189" s="98" t="s">
        <v>87</v>
      </c>
      <c r="E189" s="99" t="s">
        <v>404</v>
      </c>
      <c r="F189" s="158" t="s">
        <v>405</v>
      </c>
      <c r="G189" s="159"/>
      <c r="H189" s="159"/>
      <c r="I189" s="159"/>
      <c r="J189" s="100" t="s">
        <v>196</v>
      </c>
      <c r="K189" s="101">
        <v>4</v>
      </c>
      <c r="L189" s="160">
        <v>0</v>
      </c>
      <c r="M189" s="159"/>
      <c r="N189" s="161">
        <f t="shared" si="25"/>
        <v>0</v>
      </c>
      <c r="O189" s="159"/>
      <c r="P189" s="159"/>
      <c r="Q189" s="159"/>
      <c r="R189" s="71"/>
      <c r="T189" s="102" t="s">
        <v>1</v>
      </c>
      <c r="U189" s="24" t="s">
        <v>24</v>
      </c>
      <c r="V189" s="20"/>
      <c r="W189" s="103">
        <f t="shared" si="26"/>
        <v>0</v>
      </c>
      <c r="X189" s="103">
        <v>0</v>
      </c>
      <c r="Y189" s="103">
        <f t="shared" si="27"/>
        <v>0</v>
      </c>
      <c r="Z189" s="103">
        <v>0</v>
      </c>
      <c r="AA189" s="104">
        <f t="shared" si="28"/>
        <v>0</v>
      </c>
      <c r="AR189" s="7" t="s">
        <v>91</v>
      </c>
      <c r="AT189" s="7" t="s">
        <v>87</v>
      </c>
      <c r="AU189" s="7" t="s">
        <v>42</v>
      </c>
      <c r="AY189" s="7" t="s">
        <v>86</v>
      </c>
      <c r="BE189" s="50">
        <f t="shared" si="29"/>
        <v>0</v>
      </c>
      <c r="BF189" s="50">
        <f t="shared" si="30"/>
        <v>0</v>
      </c>
      <c r="BG189" s="50">
        <f t="shared" si="31"/>
        <v>0</v>
      </c>
      <c r="BH189" s="50">
        <f t="shared" si="32"/>
        <v>0</v>
      </c>
      <c r="BI189" s="50">
        <f t="shared" si="33"/>
        <v>0</v>
      </c>
      <c r="BJ189" s="7" t="s">
        <v>42</v>
      </c>
      <c r="BK189" s="50">
        <f t="shared" si="34"/>
        <v>0</v>
      </c>
      <c r="BL189" s="7" t="s">
        <v>91</v>
      </c>
      <c r="BM189" s="7" t="s">
        <v>406</v>
      </c>
    </row>
    <row r="190" spans="2:65" s="1" customFormat="1" ht="57" customHeight="1">
      <c r="B190" s="69"/>
      <c r="C190" s="98" t="s">
        <v>303</v>
      </c>
      <c r="D190" s="98" t="s">
        <v>87</v>
      </c>
      <c r="E190" s="99" t="s">
        <v>407</v>
      </c>
      <c r="F190" s="158" t="s">
        <v>408</v>
      </c>
      <c r="G190" s="159"/>
      <c r="H190" s="159"/>
      <c r="I190" s="159"/>
      <c r="J190" s="100" t="s">
        <v>196</v>
      </c>
      <c r="K190" s="101">
        <v>2</v>
      </c>
      <c r="L190" s="160">
        <v>0</v>
      </c>
      <c r="M190" s="159"/>
      <c r="N190" s="161">
        <f t="shared" si="25"/>
        <v>0</v>
      </c>
      <c r="O190" s="159"/>
      <c r="P190" s="159"/>
      <c r="Q190" s="159"/>
      <c r="R190" s="71"/>
      <c r="T190" s="102" t="s">
        <v>1</v>
      </c>
      <c r="U190" s="24" t="s">
        <v>24</v>
      </c>
      <c r="V190" s="20"/>
      <c r="W190" s="103">
        <f t="shared" si="26"/>
        <v>0</v>
      </c>
      <c r="X190" s="103">
        <v>0</v>
      </c>
      <c r="Y190" s="103">
        <f t="shared" si="27"/>
        <v>0</v>
      </c>
      <c r="Z190" s="103">
        <v>0</v>
      </c>
      <c r="AA190" s="104">
        <f t="shared" si="28"/>
        <v>0</v>
      </c>
      <c r="AR190" s="7" t="s">
        <v>91</v>
      </c>
      <c r="AT190" s="7" t="s">
        <v>87</v>
      </c>
      <c r="AU190" s="7" t="s">
        <v>42</v>
      </c>
      <c r="AY190" s="7" t="s">
        <v>86</v>
      </c>
      <c r="BE190" s="50">
        <f t="shared" si="29"/>
        <v>0</v>
      </c>
      <c r="BF190" s="50">
        <f t="shared" si="30"/>
        <v>0</v>
      </c>
      <c r="BG190" s="50">
        <f t="shared" si="31"/>
        <v>0</v>
      </c>
      <c r="BH190" s="50">
        <f t="shared" si="32"/>
        <v>0</v>
      </c>
      <c r="BI190" s="50">
        <f t="shared" si="33"/>
        <v>0</v>
      </c>
      <c r="BJ190" s="7" t="s">
        <v>42</v>
      </c>
      <c r="BK190" s="50">
        <f t="shared" si="34"/>
        <v>0</v>
      </c>
      <c r="BL190" s="7" t="s">
        <v>91</v>
      </c>
      <c r="BM190" s="7" t="s">
        <v>409</v>
      </c>
    </row>
    <row r="191" spans="2:65" s="1" customFormat="1" ht="31.5" customHeight="1">
      <c r="B191" s="69"/>
      <c r="C191" s="98" t="s">
        <v>410</v>
      </c>
      <c r="D191" s="98" t="s">
        <v>87</v>
      </c>
      <c r="E191" s="99" t="s">
        <v>411</v>
      </c>
      <c r="F191" s="158" t="s">
        <v>412</v>
      </c>
      <c r="G191" s="159"/>
      <c r="H191" s="159"/>
      <c r="I191" s="159"/>
      <c r="J191" s="100" t="s">
        <v>196</v>
      </c>
      <c r="K191" s="101">
        <v>1</v>
      </c>
      <c r="L191" s="160">
        <v>0</v>
      </c>
      <c r="M191" s="159"/>
      <c r="N191" s="161">
        <f t="shared" si="25"/>
        <v>0</v>
      </c>
      <c r="O191" s="159"/>
      <c r="P191" s="159"/>
      <c r="Q191" s="159"/>
      <c r="R191" s="71"/>
      <c r="T191" s="102" t="s">
        <v>1</v>
      </c>
      <c r="U191" s="24" t="s">
        <v>24</v>
      </c>
      <c r="V191" s="20"/>
      <c r="W191" s="103">
        <f t="shared" si="26"/>
        <v>0</v>
      </c>
      <c r="X191" s="103">
        <v>0</v>
      </c>
      <c r="Y191" s="103">
        <f t="shared" si="27"/>
        <v>0</v>
      </c>
      <c r="Z191" s="103">
        <v>0</v>
      </c>
      <c r="AA191" s="104">
        <f t="shared" si="28"/>
        <v>0</v>
      </c>
      <c r="AR191" s="7" t="s">
        <v>91</v>
      </c>
      <c r="AT191" s="7" t="s">
        <v>87</v>
      </c>
      <c r="AU191" s="7" t="s">
        <v>42</v>
      </c>
      <c r="AY191" s="7" t="s">
        <v>86</v>
      </c>
      <c r="BE191" s="50">
        <f t="shared" si="29"/>
        <v>0</v>
      </c>
      <c r="BF191" s="50">
        <f t="shared" si="30"/>
        <v>0</v>
      </c>
      <c r="BG191" s="50">
        <f t="shared" si="31"/>
        <v>0</v>
      </c>
      <c r="BH191" s="50">
        <f t="shared" si="32"/>
        <v>0</v>
      </c>
      <c r="BI191" s="50">
        <f t="shared" si="33"/>
        <v>0</v>
      </c>
      <c r="BJ191" s="7" t="s">
        <v>42</v>
      </c>
      <c r="BK191" s="50">
        <f t="shared" si="34"/>
        <v>0</v>
      </c>
      <c r="BL191" s="7" t="s">
        <v>91</v>
      </c>
      <c r="BM191" s="7" t="s">
        <v>413</v>
      </c>
    </row>
    <row r="192" spans="2:65" s="1" customFormat="1" ht="69.75" customHeight="1">
      <c r="B192" s="69"/>
      <c r="C192" s="98" t="s">
        <v>307</v>
      </c>
      <c r="D192" s="98" t="s">
        <v>87</v>
      </c>
      <c r="E192" s="99" t="s">
        <v>414</v>
      </c>
      <c r="F192" s="158" t="s">
        <v>415</v>
      </c>
      <c r="G192" s="159"/>
      <c r="H192" s="159"/>
      <c r="I192" s="159"/>
      <c r="J192" s="100" t="s">
        <v>196</v>
      </c>
      <c r="K192" s="101">
        <v>2</v>
      </c>
      <c r="L192" s="160">
        <v>0</v>
      </c>
      <c r="M192" s="159"/>
      <c r="N192" s="161">
        <f t="shared" si="25"/>
        <v>0</v>
      </c>
      <c r="O192" s="159"/>
      <c r="P192" s="159"/>
      <c r="Q192" s="159"/>
      <c r="R192" s="71"/>
      <c r="T192" s="102" t="s">
        <v>1</v>
      </c>
      <c r="U192" s="24" t="s">
        <v>24</v>
      </c>
      <c r="V192" s="20"/>
      <c r="W192" s="103">
        <f t="shared" si="26"/>
        <v>0</v>
      </c>
      <c r="X192" s="103">
        <v>0</v>
      </c>
      <c r="Y192" s="103">
        <f t="shared" si="27"/>
        <v>0</v>
      </c>
      <c r="Z192" s="103">
        <v>0</v>
      </c>
      <c r="AA192" s="104">
        <f t="shared" si="28"/>
        <v>0</v>
      </c>
      <c r="AR192" s="7" t="s">
        <v>91</v>
      </c>
      <c r="AT192" s="7" t="s">
        <v>87</v>
      </c>
      <c r="AU192" s="7" t="s">
        <v>42</v>
      </c>
      <c r="AY192" s="7" t="s">
        <v>86</v>
      </c>
      <c r="BE192" s="50">
        <f t="shared" si="29"/>
        <v>0</v>
      </c>
      <c r="BF192" s="50">
        <f t="shared" si="30"/>
        <v>0</v>
      </c>
      <c r="BG192" s="50">
        <f t="shared" si="31"/>
        <v>0</v>
      </c>
      <c r="BH192" s="50">
        <f t="shared" si="32"/>
        <v>0</v>
      </c>
      <c r="BI192" s="50">
        <f t="shared" si="33"/>
        <v>0</v>
      </c>
      <c r="BJ192" s="7" t="s">
        <v>42</v>
      </c>
      <c r="BK192" s="50">
        <f t="shared" si="34"/>
        <v>0</v>
      </c>
      <c r="BL192" s="7" t="s">
        <v>91</v>
      </c>
      <c r="BM192" s="7" t="s">
        <v>416</v>
      </c>
    </row>
    <row r="193" spans="2:65" s="1" customFormat="1" ht="22.5" customHeight="1">
      <c r="B193" s="69"/>
      <c r="C193" s="98" t="s">
        <v>417</v>
      </c>
      <c r="D193" s="98" t="s">
        <v>87</v>
      </c>
      <c r="E193" s="99" t="s">
        <v>418</v>
      </c>
      <c r="F193" s="158" t="s">
        <v>419</v>
      </c>
      <c r="G193" s="159"/>
      <c r="H193" s="159"/>
      <c r="I193" s="159"/>
      <c r="J193" s="100" t="s">
        <v>163</v>
      </c>
      <c r="K193" s="105">
        <v>0</v>
      </c>
      <c r="L193" s="160">
        <v>0</v>
      </c>
      <c r="M193" s="159"/>
      <c r="N193" s="161">
        <f t="shared" si="25"/>
        <v>0</v>
      </c>
      <c r="O193" s="159"/>
      <c r="P193" s="159"/>
      <c r="Q193" s="159"/>
      <c r="R193" s="71"/>
      <c r="T193" s="102" t="s">
        <v>1</v>
      </c>
      <c r="U193" s="24" t="s">
        <v>24</v>
      </c>
      <c r="V193" s="20"/>
      <c r="W193" s="103">
        <f t="shared" si="26"/>
        <v>0</v>
      </c>
      <c r="X193" s="103">
        <v>0</v>
      </c>
      <c r="Y193" s="103">
        <f t="shared" si="27"/>
        <v>0</v>
      </c>
      <c r="Z193" s="103">
        <v>0</v>
      </c>
      <c r="AA193" s="104">
        <f t="shared" si="28"/>
        <v>0</v>
      </c>
      <c r="AR193" s="7" t="s">
        <v>91</v>
      </c>
      <c r="AT193" s="7" t="s">
        <v>87</v>
      </c>
      <c r="AU193" s="7" t="s">
        <v>42</v>
      </c>
      <c r="AY193" s="7" t="s">
        <v>86</v>
      </c>
      <c r="BE193" s="50">
        <f t="shared" si="29"/>
        <v>0</v>
      </c>
      <c r="BF193" s="50">
        <f t="shared" si="30"/>
        <v>0</v>
      </c>
      <c r="BG193" s="50">
        <f t="shared" si="31"/>
        <v>0</v>
      </c>
      <c r="BH193" s="50">
        <f t="shared" si="32"/>
        <v>0</v>
      </c>
      <c r="BI193" s="50">
        <f t="shared" si="33"/>
        <v>0</v>
      </c>
      <c r="BJ193" s="7" t="s">
        <v>42</v>
      </c>
      <c r="BK193" s="50">
        <f t="shared" si="34"/>
        <v>0</v>
      </c>
      <c r="BL193" s="7" t="s">
        <v>91</v>
      </c>
      <c r="BM193" s="7" t="s">
        <v>420</v>
      </c>
    </row>
    <row r="194" spans="2:63" s="5" customFormat="1" ht="29.85" customHeight="1">
      <c r="B194" s="87"/>
      <c r="C194" s="88"/>
      <c r="D194" s="97" t="s">
        <v>723</v>
      </c>
      <c r="E194" s="97"/>
      <c r="F194" s="97"/>
      <c r="G194" s="97"/>
      <c r="H194" s="97"/>
      <c r="I194" s="97"/>
      <c r="J194" s="97"/>
      <c r="K194" s="97"/>
      <c r="L194" s="97"/>
      <c r="M194" s="97"/>
      <c r="N194" s="180">
        <f>BK194</f>
        <v>0</v>
      </c>
      <c r="O194" s="181"/>
      <c r="P194" s="181"/>
      <c r="Q194" s="181"/>
      <c r="R194" s="90"/>
      <c r="T194" s="91"/>
      <c r="U194" s="88"/>
      <c r="V194" s="88"/>
      <c r="W194" s="92">
        <f>SUM(W195:W220)</f>
        <v>0</v>
      </c>
      <c r="X194" s="88"/>
      <c r="Y194" s="92">
        <f>SUM(Y195:Y220)</f>
        <v>0</v>
      </c>
      <c r="Z194" s="88"/>
      <c r="AA194" s="93">
        <f>SUM(AA195:AA220)</f>
        <v>0</v>
      </c>
      <c r="AR194" s="94" t="s">
        <v>42</v>
      </c>
      <c r="AT194" s="95" t="s">
        <v>40</v>
      </c>
      <c r="AU194" s="95" t="s">
        <v>42</v>
      </c>
      <c r="AY194" s="94" t="s">
        <v>86</v>
      </c>
      <c r="BK194" s="96">
        <f>SUM(BK195:BK220)</f>
        <v>0</v>
      </c>
    </row>
    <row r="195" spans="2:65" s="1" customFormat="1" ht="22.5" customHeight="1">
      <c r="B195" s="69"/>
      <c r="C195" s="98" t="s">
        <v>310</v>
      </c>
      <c r="D195" s="98" t="s">
        <v>87</v>
      </c>
      <c r="E195" s="99" t="s">
        <v>421</v>
      </c>
      <c r="F195" s="158" t="s">
        <v>422</v>
      </c>
      <c r="G195" s="159"/>
      <c r="H195" s="159"/>
      <c r="I195" s="159"/>
      <c r="J195" s="100" t="s">
        <v>196</v>
      </c>
      <c r="K195" s="101">
        <v>7</v>
      </c>
      <c r="L195" s="160">
        <v>0</v>
      </c>
      <c r="M195" s="159"/>
      <c r="N195" s="161">
        <f aca="true" t="shared" si="35" ref="N195:N220">ROUND(L195*K195,2)</f>
        <v>0</v>
      </c>
      <c r="O195" s="159"/>
      <c r="P195" s="159"/>
      <c r="Q195" s="159"/>
      <c r="R195" s="71"/>
      <c r="T195" s="102" t="s">
        <v>1</v>
      </c>
      <c r="U195" s="24" t="s">
        <v>24</v>
      </c>
      <c r="V195" s="20"/>
      <c r="W195" s="103">
        <f aca="true" t="shared" si="36" ref="W195:W220">V195*K195</f>
        <v>0</v>
      </c>
      <c r="X195" s="103">
        <v>0</v>
      </c>
      <c r="Y195" s="103">
        <f aca="true" t="shared" si="37" ref="Y195:Y220">X195*K195</f>
        <v>0</v>
      </c>
      <c r="Z195" s="103">
        <v>0</v>
      </c>
      <c r="AA195" s="104">
        <f aca="true" t="shared" si="38" ref="AA195:AA220">Z195*K195</f>
        <v>0</v>
      </c>
      <c r="AR195" s="7" t="s">
        <v>91</v>
      </c>
      <c r="AT195" s="7" t="s">
        <v>87</v>
      </c>
      <c r="AU195" s="7" t="s">
        <v>51</v>
      </c>
      <c r="AY195" s="7" t="s">
        <v>86</v>
      </c>
      <c r="BE195" s="50">
        <f aca="true" t="shared" si="39" ref="BE195:BE220">IF(U195="základní",N195,0)</f>
        <v>0</v>
      </c>
      <c r="BF195" s="50">
        <f aca="true" t="shared" si="40" ref="BF195:BF220">IF(U195="snížená",N195,0)</f>
        <v>0</v>
      </c>
      <c r="BG195" s="50">
        <f aca="true" t="shared" si="41" ref="BG195:BG220">IF(U195="zákl. přenesená",N195,0)</f>
        <v>0</v>
      </c>
      <c r="BH195" s="50">
        <f aca="true" t="shared" si="42" ref="BH195:BH220">IF(U195="sníž. přenesená",N195,0)</f>
        <v>0</v>
      </c>
      <c r="BI195" s="50">
        <f aca="true" t="shared" si="43" ref="BI195:BI220">IF(U195="nulová",N195,0)</f>
        <v>0</v>
      </c>
      <c r="BJ195" s="7" t="s">
        <v>42</v>
      </c>
      <c r="BK195" s="50">
        <f aca="true" t="shared" si="44" ref="BK195:BK220">ROUND(L195*K195,2)</f>
        <v>0</v>
      </c>
      <c r="BL195" s="7" t="s">
        <v>91</v>
      </c>
      <c r="BM195" s="7" t="s">
        <v>423</v>
      </c>
    </row>
    <row r="196" spans="2:65" s="1" customFormat="1" ht="22.5" customHeight="1">
      <c r="B196" s="69"/>
      <c r="C196" s="98" t="s">
        <v>424</v>
      </c>
      <c r="D196" s="98" t="s">
        <v>87</v>
      </c>
      <c r="E196" s="99" t="s">
        <v>425</v>
      </c>
      <c r="F196" s="158" t="s">
        <v>426</v>
      </c>
      <c r="G196" s="159"/>
      <c r="H196" s="159"/>
      <c r="I196" s="159"/>
      <c r="J196" s="100" t="s">
        <v>196</v>
      </c>
      <c r="K196" s="101">
        <v>3</v>
      </c>
      <c r="L196" s="160">
        <v>0</v>
      </c>
      <c r="M196" s="159"/>
      <c r="N196" s="161">
        <f t="shared" si="35"/>
        <v>0</v>
      </c>
      <c r="O196" s="159"/>
      <c r="P196" s="159"/>
      <c r="Q196" s="159"/>
      <c r="R196" s="71"/>
      <c r="T196" s="102" t="s">
        <v>1</v>
      </c>
      <c r="U196" s="24" t="s">
        <v>24</v>
      </c>
      <c r="V196" s="20"/>
      <c r="W196" s="103">
        <f t="shared" si="36"/>
        <v>0</v>
      </c>
      <c r="X196" s="103">
        <v>0</v>
      </c>
      <c r="Y196" s="103">
        <f t="shared" si="37"/>
        <v>0</v>
      </c>
      <c r="Z196" s="103">
        <v>0</v>
      </c>
      <c r="AA196" s="104">
        <f t="shared" si="38"/>
        <v>0</v>
      </c>
      <c r="AR196" s="7" t="s">
        <v>91</v>
      </c>
      <c r="AT196" s="7" t="s">
        <v>87</v>
      </c>
      <c r="AU196" s="7" t="s">
        <v>51</v>
      </c>
      <c r="AY196" s="7" t="s">
        <v>86</v>
      </c>
      <c r="BE196" s="50">
        <f t="shared" si="39"/>
        <v>0</v>
      </c>
      <c r="BF196" s="50">
        <f t="shared" si="40"/>
        <v>0</v>
      </c>
      <c r="BG196" s="50">
        <f t="shared" si="41"/>
        <v>0</v>
      </c>
      <c r="BH196" s="50">
        <f t="shared" si="42"/>
        <v>0</v>
      </c>
      <c r="BI196" s="50">
        <f t="shared" si="43"/>
        <v>0</v>
      </c>
      <c r="BJ196" s="7" t="s">
        <v>42</v>
      </c>
      <c r="BK196" s="50">
        <f t="shared" si="44"/>
        <v>0</v>
      </c>
      <c r="BL196" s="7" t="s">
        <v>91</v>
      </c>
      <c r="BM196" s="7" t="s">
        <v>427</v>
      </c>
    </row>
    <row r="197" spans="2:65" s="1" customFormat="1" ht="22.5" customHeight="1">
      <c r="B197" s="69"/>
      <c r="C197" s="98" t="s">
        <v>314</v>
      </c>
      <c r="D197" s="98" t="s">
        <v>87</v>
      </c>
      <c r="E197" s="99" t="s">
        <v>428</v>
      </c>
      <c r="F197" s="158" t="s">
        <v>429</v>
      </c>
      <c r="G197" s="159"/>
      <c r="H197" s="159"/>
      <c r="I197" s="159"/>
      <c r="J197" s="100" t="s">
        <v>159</v>
      </c>
      <c r="K197" s="101">
        <v>160</v>
      </c>
      <c r="L197" s="160">
        <v>0</v>
      </c>
      <c r="M197" s="159"/>
      <c r="N197" s="161">
        <f t="shared" si="35"/>
        <v>0</v>
      </c>
      <c r="O197" s="159"/>
      <c r="P197" s="159"/>
      <c r="Q197" s="159"/>
      <c r="R197" s="71"/>
      <c r="T197" s="102" t="s">
        <v>1</v>
      </c>
      <c r="U197" s="24" t="s">
        <v>24</v>
      </c>
      <c r="V197" s="20"/>
      <c r="W197" s="103">
        <f t="shared" si="36"/>
        <v>0</v>
      </c>
      <c r="X197" s="103">
        <v>0</v>
      </c>
      <c r="Y197" s="103">
        <f t="shared" si="37"/>
        <v>0</v>
      </c>
      <c r="Z197" s="103">
        <v>0</v>
      </c>
      <c r="AA197" s="104">
        <f t="shared" si="38"/>
        <v>0</v>
      </c>
      <c r="AR197" s="7" t="s">
        <v>91</v>
      </c>
      <c r="AT197" s="7" t="s">
        <v>87</v>
      </c>
      <c r="AU197" s="7" t="s">
        <v>51</v>
      </c>
      <c r="AY197" s="7" t="s">
        <v>86</v>
      </c>
      <c r="BE197" s="50">
        <f t="shared" si="39"/>
        <v>0</v>
      </c>
      <c r="BF197" s="50">
        <f t="shared" si="40"/>
        <v>0</v>
      </c>
      <c r="BG197" s="50">
        <f t="shared" si="41"/>
        <v>0</v>
      </c>
      <c r="BH197" s="50">
        <f t="shared" si="42"/>
        <v>0</v>
      </c>
      <c r="BI197" s="50">
        <f t="shared" si="43"/>
        <v>0</v>
      </c>
      <c r="BJ197" s="7" t="s">
        <v>42</v>
      </c>
      <c r="BK197" s="50">
        <f t="shared" si="44"/>
        <v>0</v>
      </c>
      <c r="BL197" s="7" t="s">
        <v>91</v>
      </c>
      <c r="BM197" s="7" t="s">
        <v>430</v>
      </c>
    </row>
    <row r="198" spans="2:65" s="1" customFormat="1" ht="22.5" customHeight="1">
      <c r="B198" s="69"/>
      <c r="C198" s="98" t="s">
        <v>431</v>
      </c>
      <c r="D198" s="98" t="s">
        <v>87</v>
      </c>
      <c r="E198" s="99" t="s">
        <v>432</v>
      </c>
      <c r="F198" s="158" t="s">
        <v>433</v>
      </c>
      <c r="G198" s="159"/>
      <c r="H198" s="159"/>
      <c r="I198" s="159"/>
      <c r="J198" s="100" t="s">
        <v>196</v>
      </c>
      <c r="K198" s="101">
        <v>7</v>
      </c>
      <c r="L198" s="160">
        <v>0</v>
      </c>
      <c r="M198" s="159"/>
      <c r="N198" s="161">
        <f t="shared" si="35"/>
        <v>0</v>
      </c>
      <c r="O198" s="159"/>
      <c r="P198" s="159"/>
      <c r="Q198" s="159"/>
      <c r="R198" s="71"/>
      <c r="T198" s="102" t="s">
        <v>1</v>
      </c>
      <c r="U198" s="24" t="s">
        <v>24</v>
      </c>
      <c r="V198" s="20"/>
      <c r="W198" s="103">
        <f t="shared" si="36"/>
        <v>0</v>
      </c>
      <c r="X198" s="103">
        <v>0</v>
      </c>
      <c r="Y198" s="103">
        <f t="shared" si="37"/>
        <v>0</v>
      </c>
      <c r="Z198" s="103">
        <v>0</v>
      </c>
      <c r="AA198" s="104">
        <f t="shared" si="38"/>
        <v>0</v>
      </c>
      <c r="AR198" s="7" t="s">
        <v>91</v>
      </c>
      <c r="AT198" s="7" t="s">
        <v>87</v>
      </c>
      <c r="AU198" s="7" t="s">
        <v>51</v>
      </c>
      <c r="AY198" s="7" t="s">
        <v>86</v>
      </c>
      <c r="BE198" s="50">
        <f t="shared" si="39"/>
        <v>0</v>
      </c>
      <c r="BF198" s="50">
        <f t="shared" si="40"/>
        <v>0</v>
      </c>
      <c r="BG198" s="50">
        <f t="shared" si="41"/>
        <v>0</v>
      </c>
      <c r="BH198" s="50">
        <f t="shared" si="42"/>
        <v>0</v>
      </c>
      <c r="BI198" s="50">
        <f t="shared" si="43"/>
        <v>0</v>
      </c>
      <c r="BJ198" s="7" t="s">
        <v>42</v>
      </c>
      <c r="BK198" s="50">
        <f t="shared" si="44"/>
        <v>0</v>
      </c>
      <c r="BL198" s="7" t="s">
        <v>91</v>
      </c>
      <c r="BM198" s="7" t="s">
        <v>434</v>
      </c>
    </row>
    <row r="199" spans="2:65" s="1" customFormat="1" ht="22.5" customHeight="1">
      <c r="B199" s="69"/>
      <c r="C199" s="98" t="s">
        <v>317</v>
      </c>
      <c r="D199" s="98" t="s">
        <v>87</v>
      </c>
      <c r="E199" s="99" t="s">
        <v>435</v>
      </c>
      <c r="F199" s="158" t="s">
        <v>436</v>
      </c>
      <c r="G199" s="159"/>
      <c r="H199" s="159"/>
      <c r="I199" s="159"/>
      <c r="J199" s="100" t="s">
        <v>196</v>
      </c>
      <c r="K199" s="101">
        <v>12</v>
      </c>
      <c r="L199" s="160">
        <v>0</v>
      </c>
      <c r="M199" s="159"/>
      <c r="N199" s="161">
        <f t="shared" si="35"/>
        <v>0</v>
      </c>
      <c r="O199" s="159"/>
      <c r="P199" s="159"/>
      <c r="Q199" s="159"/>
      <c r="R199" s="71"/>
      <c r="T199" s="102" t="s">
        <v>1</v>
      </c>
      <c r="U199" s="24" t="s">
        <v>24</v>
      </c>
      <c r="V199" s="20"/>
      <c r="W199" s="103">
        <f t="shared" si="36"/>
        <v>0</v>
      </c>
      <c r="X199" s="103">
        <v>0</v>
      </c>
      <c r="Y199" s="103">
        <f t="shared" si="37"/>
        <v>0</v>
      </c>
      <c r="Z199" s="103">
        <v>0</v>
      </c>
      <c r="AA199" s="104">
        <f t="shared" si="38"/>
        <v>0</v>
      </c>
      <c r="AR199" s="7" t="s">
        <v>91</v>
      </c>
      <c r="AT199" s="7" t="s">
        <v>87</v>
      </c>
      <c r="AU199" s="7" t="s">
        <v>51</v>
      </c>
      <c r="AY199" s="7" t="s">
        <v>86</v>
      </c>
      <c r="BE199" s="50">
        <f t="shared" si="39"/>
        <v>0</v>
      </c>
      <c r="BF199" s="50">
        <f t="shared" si="40"/>
        <v>0</v>
      </c>
      <c r="BG199" s="50">
        <f t="shared" si="41"/>
        <v>0</v>
      </c>
      <c r="BH199" s="50">
        <f t="shared" si="42"/>
        <v>0</v>
      </c>
      <c r="BI199" s="50">
        <f t="shared" si="43"/>
        <v>0</v>
      </c>
      <c r="BJ199" s="7" t="s">
        <v>42</v>
      </c>
      <c r="BK199" s="50">
        <f t="shared" si="44"/>
        <v>0</v>
      </c>
      <c r="BL199" s="7" t="s">
        <v>91</v>
      </c>
      <c r="BM199" s="7" t="s">
        <v>437</v>
      </c>
    </row>
    <row r="200" spans="2:65" s="1" customFormat="1" ht="22.5" customHeight="1">
      <c r="B200" s="69"/>
      <c r="C200" s="98" t="s">
        <v>438</v>
      </c>
      <c r="D200" s="98" t="s">
        <v>87</v>
      </c>
      <c r="E200" s="99" t="s">
        <v>439</v>
      </c>
      <c r="F200" s="158" t="s">
        <v>440</v>
      </c>
      <c r="G200" s="159"/>
      <c r="H200" s="159"/>
      <c r="I200" s="159"/>
      <c r="J200" s="100" t="s">
        <v>196</v>
      </c>
      <c r="K200" s="101">
        <v>10</v>
      </c>
      <c r="L200" s="160">
        <v>0</v>
      </c>
      <c r="M200" s="159"/>
      <c r="N200" s="161">
        <f t="shared" si="35"/>
        <v>0</v>
      </c>
      <c r="O200" s="159"/>
      <c r="P200" s="159"/>
      <c r="Q200" s="159"/>
      <c r="R200" s="71"/>
      <c r="T200" s="102" t="s">
        <v>1</v>
      </c>
      <c r="U200" s="24" t="s">
        <v>24</v>
      </c>
      <c r="V200" s="20"/>
      <c r="W200" s="103">
        <f t="shared" si="36"/>
        <v>0</v>
      </c>
      <c r="X200" s="103">
        <v>0</v>
      </c>
      <c r="Y200" s="103">
        <f t="shared" si="37"/>
        <v>0</v>
      </c>
      <c r="Z200" s="103">
        <v>0</v>
      </c>
      <c r="AA200" s="104">
        <f t="shared" si="38"/>
        <v>0</v>
      </c>
      <c r="AR200" s="7" t="s">
        <v>91</v>
      </c>
      <c r="AT200" s="7" t="s">
        <v>87</v>
      </c>
      <c r="AU200" s="7" t="s">
        <v>51</v>
      </c>
      <c r="AY200" s="7" t="s">
        <v>86</v>
      </c>
      <c r="BE200" s="50">
        <f t="shared" si="39"/>
        <v>0</v>
      </c>
      <c r="BF200" s="50">
        <f t="shared" si="40"/>
        <v>0</v>
      </c>
      <c r="BG200" s="50">
        <f t="shared" si="41"/>
        <v>0</v>
      </c>
      <c r="BH200" s="50">
        <f t="shared" si="42"/>
        <v>0</v>
      </c>
      <c r="BI200" s="50">
        <f t="shared" si="43"/>
        <v>0</v>
      </c>
      <c r="BJ200" s="7" t="s">
        <v>42</v>
      </c>
      <c r="BK200" s="50">
        <f t="shared" si="44"/>
        <v>0</v>
      </c>
      <c r="BL200" s="7" t="s">
        <v>91</v>
      </c>
      <c r="BM200" s="7" t="s">
        <v>441</v>
      </c>
    </row>
    <row r="201" spans="2:65" s="1" customFormat="1" ht="22.5" customHeight="1">
      <c r="B201" s="69"/>
      <c r="C201" s="98" t="s">
        <v>321</v>
      </c>
      <c r="D201" s="98" t="s">
        <v>87</v>
      </c>
      <c r="E201" s="99" t="s">
        <v>442</v>
      </c>
      <c r="F201" s="158" t="s">
        <v>443</v>
      </c>
      <c r="G201" s="159"/>
      <c r="H201" s="159"/>
      <c r="I201" s="159"/>
      <c r="J201" s="100" t="s">
        <v>159</v>
      </c>
      <c r="K201" s="101">
        <v>225</v>
      </c>
      <c r="L201" s="160">
        <v>0</v>
      </c>
      <c r="M201" s="159"/>
      <c r="N201" s="161">
        <f t="shared" si="35"/>
        <v>0</v>
      </c>
      <c r="O201" s="159"/>
      <c r="P201" s="159"/>
      <c r="Q201" s="159"/>
      <c r="R201" s="71"/>
      <c r="T201" s="102" t="s">
        <v>1</v>
      </c>
      <c r="U201" s="24" t="s">
        <v>24</v>
      </c>
      <c r="V201" s="20"/>
      <c r="W201" s="103">
        <f t="shared" si="36"/>
        <v>0</v>
      </c>
      <c r="X201" s="103">
        <v>0</v>
      </c>
      <c r="Y201" s="103">
        <f t="shared" si="37"/>
        <v>0</v>
      </c>
      <c r="Z201" s="103">
        <v>0</v>
      </c>
      <c r="AA201" s="104">
        <f t="shared" si="38"/>
        <v>0</v>
      </c>
      <c r="AR201" s="7" t="s">
        <v>91</v>
      </c>
      <c r="AT201" s="7" t="s">
        <v>87</v>
      </c>
      <c r="AU201" s="7" t="s">
        <v>51</v>
      </c>
      <c r="AY201" s="7" t="s">
        <v>86</v>
      </c>
      <c r="BE201" s="50">
        <f t="shared" si="39"/>
        <v>0</v>
      </c>
      <c r="BF201" s="50">
        <f t="shared" si="40"/>
        <v>0</v>
      </c>
      <c r="BG201" s="50">
        <f t="shared" si="41"/>
        <v>0</v>
      </c>
      <c r="BH201" s="50">
        <f t="shared" si="42"/>
        <v>0</v>
      </c>
      <c r="BI201" s="50">
        <f t="shared" si="43"/>
        <v>0</v>
      </c>
      <c r="BJ201" s="7" t="s">
        <v>42</v>
      </c>
      <c r="BK201" s="50">
        <f t="shared" si="44"/>
        <v>0</v>
      </c>
      <c r="BL201" s="7" t="s">
        <v>91</v>
      </c>
      <c r="BM201" s="7" t="s">
        <v>444</v>
      </c>
    </row>
    <row r="202" spans="2:65" s="1" customFormat="1" ht="22.5" customHeight="1">
      <c r="B202" s="69"/>
      <c r="C202" s="98" t="s">
        <v>445</v>
      </c>
      <c r="D202" s="98" t="s">
        <v>87</v>
      </c>
      <c r="E202" s="99" t="s">
        <v>446</v>
      </c>
      <c r="F202" s="158" t="s">
        <v>447</v>
      </c>
      <c r="G202" s="159"/>
      <c r="H202" s="159"/>
      <c r="I202" s="159"/>
      <c r="J202" s="100" t="s">
        <v>159</v>
      </c>
      <c r="K202" s="101">
        <v>10</v>
      </c>
      <c r="L202" s="160">
        <v>0</v>
      </c>
      <c r="M202" s="159"/>
      <c r="N202" s="161">
        <f t="shared" si="35"/>
        <v>0</v>
      </c>
      <c r="O202" s="159"/>
      <c r="P202" s="159"/>
      <c r="Q202" s="159"/>
      <c r="R202" s="71"/>
      <c r="T202" s="102" t="s">
        <v>1</v>
      </c>
      <c r="U202" s="24" t="s">
        <v>24</v>
      </c>
      <c r="V202" s="20"/>
      <c r="W202" s="103">
        <f t="shared" si="36"/>
        <v>0</v>
      </c>
      <c r="X202" s="103">
        <v>0</v>
      </c>
      <c r="Y202" s="103">
        <f t="shared" si="37"/>
        <v>0</v>
      </c>
      <c r="Z202" s="103">
        <v>0</v>
      </c>
      <c r="AA202" s="104">
        <f t="shared" si="38"/>
        <v>0</v>
      </c>
      <c r="AR202" s="7" t="s">
        <v>91</v>
      </c>
      <c r="AT202" s="7" t="s">
        <v>87</v>
      </c>
      <c r="AU202" s="7" t="s">
        <v>51</v>
      </c>
      <c r="AY202" s="7" t="s">
        <v>86</v>
      </c>
      <c r="BE202" s="50">
        <f t="shared" si="39"/>
        <v>0</v>
      </c>
      <c r="BF202" s="50">
        <f t="shared" si="40"/>
        <v>0</v>
      </c>
      <c r="BG202" s="50">
        <f t="shared" si="41"/>
        <v>0</v>
      </c>
      <c r="BH202" s="50">
        <f t="shared" si="42"/>
        <v>0</v>
      </c>
      <c r="BI202" s="50">
        <f t="shared" si="43"/>
        <v>0</v>
      </c>
      <c r="BJ202" s="7" t="s">
        <v>42</v>
      </c>
      <c r="BK202" s="50">
        <f t="shared" si="44"/>
        <v>0</v>
      </c>
      <c r="BL202" s="7" t="s">
        <v>91</v>
      </c>
      <c r="BM202" s="7" t="s">
        <v>448</v>
      </c>
    </row>
    <row r="203" spans="2:65" s="1" customFormat="1" ht="22.5" customHeight="1">
      <c r="B203" s="69"/>
      <c r="C203" s="98" t="s">
        <v>324</v>
      </c>
      <c r="D203" s="98" t="s">
        <v>87</v>
      </c>
      <c r="E203" s="99" t="s">
        <v>449</v>
      </c>
      <c r="F203" s="158" t="s">
        <v>450</v>
      </c>
      <c r="G203" s="159"/>
      <c r="H203" s="159"/>
      <c r="I203" s="159"/>
      <c r="J203" s="100" t="s">
        <v>159</v>
      </c>
      <c r="K203" s="101">
        <v>220</v>
      </c>
      <c r="L203" s="160">
        <v>0</v>
      </c>
      <c r="M203" s="159"/>
      <c r="N203" s="161">
        <f t="shared" si="35"/>
        <v>0</v>
      </c>
      <c r="O203" s="159"/>
      <c r="P203" s="159"/>
      <c r="Q203" s="159"/>
      <c r="R203" s="71"/>
      <c r="T203" s="102" t="s">
        <v>1</v>
      </c>
      <c r="U203" s="24" t="s">
        <v>24</v>
      </c>
      <c r="V203" s="20"/>
      <c r="W203" s="103">
        <f t="shared" si="36"/>
        <v>0</v>
      </c>
      <c r="X203" s="103">
        <v>0</v>
      </c>
      <c r="Y203" s="103">
        <f t="shared" si="37"/>
        <v>0</v>
      </c>
      <c r="Z203" s="103">
        <v>0</v>
      </c>
      <c r="AA203" s="104">
        <f t="shared" si="38"/>
        <v>0</v>
      </c>
      <c r="AR203" s="7" t="s">
        <v>91</v>
      </c>
      <c r="AT203" s="7" t="s">
        <v>87</v>
      </c>
      <c r="AU203" s="7" t="s">
        <v>51</v>
      </c>
      <c r="AY203" s="7" t="s">
        <v>86</v>
      </c>
      <c r="BE203" s="50">
        <f t="shared" si="39"/>
        <v>0</v>
      </c>
      <c r="BF203" s="50">
        <f t="shared" si="40"/>
        <v>0</v>
      </c>
      <c r="BG203" s="50">
        <f t="shared" si="41"/>
        <v>0</v>
      </c>
      <c r="BH203" s="50">
        <f t="shared" si="42"/>
        <v>0</v>
      </c>
      <c r="BI203" s="50">
        <f t="shared" si="43"/>
        <v>0</v>
      </c>
      <c r="BJ203" s="7" t="s">
        <v>42</v>
      </c>
      <c r="BK203" s="50">
        <f t="shared" si="44"/>
        <v>0</v>
      </c>
      <c r="BL203" s="7" t="s">
        <v>91</v>
      </c>
      <c r="BM203" s="7" t="s">
        <v>451</v>
      </c>
    </row>
    <row r="204" spans="2:65" s="1" customFormat="1" ht="22.5" customHeight="1">
      <c r="B204" s="69"/>
      <c r="C204" s="98" t="s">
        <v>452</v>
      </c>
      <c r="D204" s="98" t="s">
        <v>87</v>
      </c>
      <c r="E204" s="99" t="s">
        <v>453</v>
      </c>
      <c r="F204" s="158" t="s">
        <v>454</v>
      </c>
      <c r="G204" s="159"/>
      <c r="H204" s="159"/>
      <c r="I204" s="159"/>
      <c r="J204" s="100" t="s">
        <v>159</v>
      </c>
      <c r="K204" s="101">
        <v>940</v>
      </c>
      <c r="L204" s="160">
        <v>0</v>
      </c>
      <c r="M204" s="159"/>
      <c r="N204" s="161">
        <f t="shared" si="35"/>
        <v>0</v>
      </c>
      <c r="O204" s="159"/>
      <c r="P204" s="159"/>
      <c r="Q204" s="159"/>
      <c r="R204" s="71"/>
      <c r="T204" s="102" t="s">
        <v>1</v>
      </c>
      <c r="U204" s="24" t="s">
        <v>24</v>
      </c>
      <c r="V204" s="20"/>
      <c r="W204" s="103">
        <f t="shared" si="36"/>
        <v>0</v>
      </c>
      <c r="X204" s="103">
        <v>0</v>
      </c>
      <c r="Y204" s="103">
        <f t="shared" si="37"/>
        <v>0</v>
      </c>
      <c r="Z204" s="103">
        <v>0</v>
      </c>
      <c r="AA204" s="104">
        <f t="shared" si="38"/>
        <v>0</v>
      </c>
      <c r="AR204" s="7" t="s">
        <v>91</v>
      </c>
      <c r="AT204" s="7" t="s">
        <v>87</v>
      </c>
      <c r="AU204" s="7" t="s">
        <v>51</v>
      </c>
      <c r="AY204" s="7" t="s">
        <v>86</v>
      </c>
      <c r="BE204" s="50">
        <f t="shared" si="39"/>
        <v>0</v>
      </c>
      <c r="BF204" s="50">
        <f t="shared" si="40"/>
        <v>0</v>
      </c>
      <c r="BG204" s="50">
        <f t="shared" si="41"/>
        <v>0</v>
      </c>
      <c r="BH204" s="50">
        <f t="shared" si="42"/>
        <v>0</v>
      </c>
      <c r="BI204" s="50">
        <f t="shared" si="43"/>
        <v>0</v>
      </c>
      <c r="BJ204" s="7" t="s">
        <v>42</v>
      </c>
      <c r="BK204" s="50">
        <f t="shared" si="44"/>
        <v>0</v>
      </c>
      <c r="BL204" s="7" t="s">
        <v>91</v>
      </c>
      <c r="BM204" s="7" t="s">
        <v>455</v>
      </c>
    </row>
    <row r="205" spans="2:65" s="1" customFormat="1" ht="22.5" customHeight="1">
      <c r="B205" s="69"/>
      <c r="C205" s="98" t="s">
        <v>328</v>
      </c>
      <c r="D205" s="98" t="s">
        <v>87</v>
      </c>
      <c r="E205" s="99" t="s">
        <v>456</v>
      </c>
      <c r="F205" s="158" t="s">
        <v>457</v>
      </c>
      <c r="G205" s="159"/>
      <c r="H205" s="159"/>
      <c r="I205" s="159"/>
      <c r="J205" s="100" t="s">
        <v>159</v>
      </c>
      <c r="K205" s="101">
        <v>105</v>
      </c>
      <c r="L205" s="160">
        <v>0</v>
      </c>
      <c r="M205" s="159"/>
      <c r="N205" s="161">
        <f t="shared" si="35"/>
        <v>0</v>
      </c>
      <c r="O205" s="159"/>
      <c r="P205" s="159"/>
      <c r="Q205" s="159"/>
      <c r="R205" s="71"/>
      <c r="T205" s="102" t="s">
        <v>1</v>
      </c>
      <c r="U205" s="24" t="s">
        <v>24</v>
      </c>
      <c r="V205" s="20"/>
      <c r="W205" s="103">
        <f t="shared" si="36"/>
        <v>0</v>
      </c>
      <c r="X205" s="103">
        <v>0</v>
      </c>
      <c r="Y205" s="103">
        <f t="shared" si="37"/>
        <v>0</v>
      </c>
      <c r="Z205" s="103">
        <v>0</v>
      </c>
      <c r="AA205" s="104">
        <f t="shared" si="38"/>
        <v>0</v>
      </c>
      <c r="AR205" s="7" t="s">
        <v>91</v>
      </c>
      <c r="AT205" s="7" t="s">
        <v>87</v>
      </c>
      <c r="AU205" s="7" t="s">
        <v>51</v>
      </c>
      <c r="AY205" s="7" t="s">
        <v>86</v>
      </c>
      <c r="BE205" s="50">
        <f t="shared" si="39"/>
        <v>0</v>
      </c>
      <c r="BF205" s="50">
        <f t="shared" si="40"/>
        <v>0</v>
      </c>
      <c r="BG205" s="50">
        <f t="shared" si="41"/>
        <v>0</v>
      </c>
      <c r="BH205" s="50">
        <f t="shared" si="42"/>
        <v>0</v>
      </c>
      <c r="BI205" s="50">
        <f t="shared" si="43"/>
        <v>0</v>
      </c>
      <c r="BJ205" s="7" t="s">
        <v>42</v>
      </c>
      <c r="BK205" s="50">
        <f t="shared" si="44"/>
        <v>0</v>
      </c>
      <c r="BL205" s="7" t="s">
        <v>91</v>
      </c>
      <c r="BM205" s="7" t="s">
        <v>458</v>
      </c>
    </row>
    <row r="206" spans="2:65" s="1" customFormat="1" ht="22.5" customHeight="1">
      <c r="B206" s="69"/>
      <c r="C206" s="98" t="s">
        <v>459</v>
      </c>
      <c r="D206" s="98" t="s">
        <v>87</v>
      </c>
      <c r="E206" s="99" t="s">
        <v>460</v>
      </c>
      <c r="F206" s="158" t="s">
        <v>461</v>
      </c>
      <c r="G206" s="159"/>
      <c r="H206" s="159"/>
      <c r="I206" s="159"/>
      <c r="J206" s="100" t="s">
        <v>159</v>
      </c>
      <c r="K206" s="101">
        <v>760</v>
      </c>
      <c r="L206" s="160">
        <v>0</v>
      </c>
      <c r="M206" s="159"/>
      <c r="N206" s="161">
        <f t="shared" si="35"/>
        <v>0</v>
      </c>
      <c r="O206" s="159"/>
      <c r="P206" s="159"/>
      <c r="Q206" s="159"/>
      <c r="R206" s="71"/>
      <c r="T206" s="102" t="s">
        <v>1</v>
      </c>
      <c r="U206" s="24" t="s">
        <v>24</v>
      </c>
      <c r="V206" s="20"/>
      <c r="W206" s="103">
        <f t="shared" si="36"/>
        <v>0</v>
      </c>
      <c r="X206" s="103">
        <v>0</v>
      </c>
      <c r="Y206" s="103">
        <f t="shared" si="37"/>
        <v>0</v>
      </c>
      <c r="Z206" s="103">
        <v>0</v>
      </c>
      <c r="AA206" s="104">
        <f t="shared" si="38"/>
        <v>0</v>
      </c>
      <c r="AR206" s="7" t="s">
        <v>91</v>
      </c>
      <c r="AT206" s="7" t="s">
        <v>87</v>
      </c>
      <c r="AU206" s="7" t="s">
        <v>51</v>
      </c>
      <c r="AY206" s="7" t="s">
        <v>86</v>
      </c>
      <c r="BE206" s="50">
        <f t="shared" si="39"/>
        <v>0</v>
      </c>
      <c r="BF206" s="50">
        <f t="shared" si="40"/>
        <v>0</v>
      </c>
      <c r="BG206" s="50">
        <f t="shared" si="41"/>
        <v>0</v>
      </c>
      <c r="BH206" s="50">
        <f t="shared" si="42"/>
        <v>0</v>
      </c>
      <c r="BI206" s="50">
        <f t="shared" si="43"/>
        <v>0</v>
      </c>
      <c r="BJ206" s="7" t="s">
        <v>42</v>
      </c>
      <c r="BK206" s="50">
        <f t="shared" si="44"/>
        <v>0</v>
      </c>
      <c r="BL206" s="7" t="s">
        <v>91</v>
      </c>
      <c r="BM206" s="7" t="s">
        <v>462</v>
      </c>
    </row>
    <row r="207" spans="2:65" s="1" customFormat="1" ht="22.5" customHeight="1">
      <c r="B207" s="69"/>
      <c r="C207" s="98" t="s">
        <v>331</v>
      </c>
      <c r="D207" s="98" t="s">
        <v>87</v>
      </c>
      <c r="E207" s="99" t="s">
        <v>463</v>
      </c>
      <c r="F207" s="158" t="s">
        <v>464</v>
      </c>
      <c r="G207" s="159"/>
      <c r="H207" s="159"/>
      <c r="I207" s="159"/>
      <c r="J207" s="100" t="s">
        <v>196</v>
      </c>
      <c r="K207" s="101">
        <v>12</v>
      </c>
      <c r="L207" s="160">
        <v>0</v>
      </c>
      <c r="M207" s="159"/>
      <c r="N207" s="161">
        <f t="shared" si="35"/>
        <v>0</v>
      </c>
      <c r="O207" s="159"/>
      <c r="P207" s="159"/>
      <c r="Q207" s="159"/>
      <c r="R207" s="71"/>
      <c r="T207" s="102" t="s">
        <v>1</v>
      </c>
      <c r="U207" s="24" t="s">
        <v>24</v>
      </c>
      <c r="V207" s="20"/>
      <c r="W207" s="103">
        <f t="shared" si="36"/>
        <v>0</v>
      </c>
      <c r="X207" s="103">
        <v>0</v>
      </c>
      <c r="Y207" s="103">
        <f t="shared" si="37"/>
        <v>0</v>
      </c>
      <c r="Z207" s="103">
        <v>0</v>
      </c>
      <c r="AA207" s="104">
        <f t="shared" si="38"/>
        <v>0</v>
      </c>
      <c r="AR207" s="7" t="s">
        <v>91</v>
      </c>
      <c r="AT207" s="7" t="s">
        <v>87</v>
      </c>
      <c r="AU207" s="7" t="s">
        <v>51</v>
      </c>
      <c r="AY207" s="7" t="s">
        <v>86</v>
      </c>
      <c r="BE207" s="50">
        <f t="shared" si="39"/>
        <v>0</v>
      </c>
      <c r="BF207" s="50">
        <f t="shared" si="40"/>
        <v>0</v>
      </c>
      <c r="BG207" s="50">
        <f t="shared" si="41"/>
        <v>0</v>
      </c>
      <c r="BH207" s="50">
        <f t="shared" si="42"/>
        <v>0</v>
      </c>
      <c r="BI207" s="50">
        <f t="shared" si="43"/>
        <v>0</v>
      </c>
      <c r="BJ207" s="7" t="s">
        <v>42</v>
      </c>
      <c r="BK207" s="50">
        <f t="shared" si="44"/>
        <v>0</v>
      </c>
      <c r="BL207" s="7" t="s">
        <v>91</v>
      </c>
      <c r="BM207" s="7" t="s">
        <v>465</v>
      </c>
    </row>
    <row r="208" spans="2:65" s="1" customFormat="1" ht="22.5" customHeight="1">
      <c r="B208" s="69"/>
      <c r="C208" s="98" t="s">
        <v>466</v>
      </c>
      <c r="D208" s="98" t="s">
        <v>87</v>
      </c>
      <c r="E208" s="99" t="s">
        <v>467</v>
      </c>
      <c r="F208" s="158" t="s">
        <v>468</v>
      </c>
      <c r="G208" s="159"/>
      <c r="H208" s="159"/>
      <c r="I208" s="159"/>
      <c r="J208" s="100" t="s">
        <v>196</v>
      </c>
      <c r="K208" s="101">
        <v>3</v>
      </c>
      <c r="L208" s="160">
        <v>0</v>
      </c>
      <c r="M208" s="159"/>
      <c r="N208" s="161">
        <f t="shared" si="35"/>
        <v>0</v>
      </c>
      <c r="O208" s="159"/>
      <c r="P208" s="159"/>
      <c r="Q208" s="159"/>
      <c r="R208" s="71"/>
      <c r="T208" s="102" t="s">
        <v>1</v>
      </c>
      <c r="U208" s="24" t="s">
        <v>24</v>
      </c>
      <c r="V208" s="20"/>
      <c r="W208" s="103">
        <f t="shared" si="36"/>
        <v>0</v>
      </c>
      <c r="X208" s="103">
        <v>0</v>
      </c>
      <c r="Y208" s="103">
        <f t="shared" si="37"/>
        <v>0</v>
      </c>
      <c r="Z208" s="103">
        <v>0</v>
      </c>
      <c r="AA208" s="104">
        <f t="shared" si="38"/>
        <v>0</v>
      </c>
      <c r="AR208" s="7" t="s">
        <v>91</v>
      </c>
      <c r="AT208" s="7" t="s">
        <v>87</v>
      </c>
      <c r="AU208" s="7" t="s">
        <v>51</v>
      </c>
      <c r="AY208" s="7" t="s">
        <v>86</v>
      </c>
      <c r="BE208" s="50">
        <f t="shared" si="39"/>
        <v>0</v>
      </c>
      <c r="BF208" s="50">
        <f t="shared" si="40"/>
        <v>0</v>
      </c>
      <c r="BG208" s="50">
        <f t="shared" si="41"/>
        <v>0</v>
      </c>
      <c r="BH208" s="50">
        <f t="shared" si="42"/>
        <v>0</v>
      </c>
      <c r="BI208" s="50">
        <f t="shared" si="43"/>
        <v>0</v>
      </c>
      <c r="BJ208" s="7" t="s">
        <v>42</v>
      </c>
      <c r="BK208" s="50">
        <f t="shared" si="44"/>
        <v>0</v>
      </c>
      <c r="BL208" s="7" t="s">
        <v>91</v>
      </c>
      <c r="BM208" s="7" t="s">
        <v>469</v>
      </c>
    </row>
    <row r="209" spans="2:65" s="1" customFormat="1" ht="22.5" customHeight="1">
      <c r="B209" s="69"/>
      <c r="C209" s="98" t="s">
        <v>335</v>
      </c>
      <c r="D209" s="98" t="s">
        <v>87</v>
      </c>
      <c r="E209" s="99" t="s">
        <v>470</v>
      </c>
      <c r="F209" s="158" t="s">
        <v>471</v>
      </c>
      <c r="G209" s="159"/>
      <c r="H209" s="159"/>
      <c r="I209" s="159"/>
      <c r="J209" s="100" t="s">
        <v>196</v>
      </c>
      <c r="K209" s="101">
        <v>4</v>
      </c>
      <c r="L209" s="160">
        <v>0</v>
      </c>
      <c r="M209" s="159"/>
      <c r="N209" s="161">
        <f t="shared" si="35"/>
        <v>0</v>
      </c>
      <c r="O209" s="159"/>
      <c r="P209" s="159"/>
      <c r="Q209" s="159"/>
      <c r="R209" s="71"/>
      <c r="T209" s="102" t="s">
        <v>1</v>
      </c>
      <c r="U209" s="24" t="s">
        <v>24</v>
      </c>
      <c r="V209" s="20"/>
      <c r="W209" s="103">
        <f t="shared" si="36"/>
        <v>0</v>
      </c>
      <c r="X209" s="103">
        <v>0</v>
      </c>
      <c r="Y209" s="103">
        <f t="shared" si="37"/>
        <v>0</v>
      </c>
      <c r="Z209" s="103">
        <v>0</v>
      </c>
      <c r="AA209" s="104">
        <f t="shared" si="38"/>
        <v>0</v>
      </c>
      <c r="AR209" s="7" t="s">
        <v>91</v>
      </c>
      <c r="AT209" s="7" t="s">
        <v>87</v>
      </c>
      <c r="AU209" s="7" t="s">
        <v>51</v>
      </c>
      <c r="AY209" s="7" t="s">
        <v>86</v>
      </c>
      <c r="BE209" s="50">
        <f t="shared" si="39"/>
        <v>0</v>
      </c>
      <c r="BF209" s="50">
        <f t="shared" si="40"/>
        <v>0</v>
      </c>
      <c r="BG209" s="50">
        <f t="shared" si="41"/>
        <v>0</v>
      </c>
      <c r="BH209" s="50">
        <f t="shared" si="42"/>
        <v>0</v>
      </c>
      <c r="BI209" s="50">
        <f t="shared" si="43"/>
        <v>0</v>
      </c>
      <c r="BJ209" s="7" t="s">
        <v>42</v>
      </c>
      <c r="BK209" s="50">
        <f t="shared" si="44"/>
        <v>0</v>
      </c>
      <c r="BL209" s="7" t="s">
        <v>91</v>
      </c>
      <c r="BM209" s="7" t="s">
        <v>472</v>
      </c>
    </row>
    <row r="210" spans="2:65" s="1" customFormat="1" ht="22.5" customHeight="1">
      <c r="B210" s="69"/>
      <c r="C210" s="98" t="s">
        <v>473</v>
      </c>
      <c r="D210" s="98" t="s">
        <v>87</v>
      </c>
      <c r="E210" s="99" t="s">
        <v>474</v>
      </c>
      <c r="F210" s="158" t="s">
        <v>475</v>
      </c>
      <c r="G210" s="159"/>
      <c r="H210" s="159"/>
      <c r="I210" s="159"/>
      <c r="J210" s="100" t="s">
        <v>196</v>
      </c>
      <c r="K210" s="101">
        <v>6</v>
      </c>
      <c r="L210" s="160">
        <v>0</v>
      </c>
      <c r="M210" s="159"/>
      <c r="N210" s="161">
        <f t="shared" si="35"/>
        <v>0</v>
      </c>
      <c r="O210" s="159"/>
      <c r="P210" s="159"/>
      <c r="Q210" s="159"/>
      <c r="R210" s="71"/>
      <c r="T210" s="102" t="s">
        <v>1</v>
      </c>
      <c r="U210" s="24" t="s">
        <v>24</v>
      </c>
      <c r="V210" s="20"/>
      <c r="W210" s="103">
        <f t="shared" si="36"/>
        <v>0</v>
      </c>
      <c r="X210" s="103">
        <v>0</v>
      </c>
      <c r="Y210" s="103">
        <f t="shared" si="37"/>
        <v>0</v>
      </c>
      <c r="Z210" s="103">
        <v>0</v>
      </c>
      <c r="AA210" s="104">
        <f t="shared" si="38"/>
        <v>0</v>
      </c>
      <c r="AR210" s="7" t="s">
        <v>91</v>
      </c>
      <c r="AT210" s="7" t="s">
        <v>87</v>
      </c>
      <c r="AU210" s="7" t="s">
        <v>51</v>
      </c>
      <c r="AY210" s="7" t="s">
        <v>86</v>
      </c>
      <c r="BE210" s="50">
        <f t="shared" si="39"/>
        <v>0</v>
      </c>
      <c r="BF210" s="50">
        <f t="shared" si="40"/>
        <v>0</v>
      </c>
      <c r="BG210" s="50">
        <f t="shared" si="41"/>
        <v>0</v>
      </c>
      <c r="BH210" s="50">
        <f t="shared" si="42"/>
        <v>0</v>
      </c>
      <c r="BI210" s="50">
        <f t="shared" si="43"/>
        <v>0</v>
      </c>
      <c r="BJ210" s="7" t="s">
        <v>42</v>
      </c>
      <c r="BK210" s="50">
        <f t="shared" si="44"/>
        <v>0</v>
      </c>
      <c r="BL210" s="7" t="s">
        <v>91</v>
      </c>
      <c r="BM210" s="7" t="s">
        <v>476</v>
      </c>
    </row>
    <row r="211" spans="2:65" s="1" customFormat="1" ht="22.5" customHeight="1">
      <c r="B211" s="69"/>
      <c r="C211" s="98" t="s">
        <v>339</v>
      </c>
      <c r="D211" s="98" t="s">
        <v>87</v>
      </c>
      <c r="E211" s="99" t="s">
        <v>477</v>
      </c>
      <c r="F211" s="158" t="s">
        <v>478</v>
      </c>
      <c r="G211" s="159"/>
      <c r="H211" s="159"/>
      <c r="I211" s="159"/>
      <c r="J211" s="100" t="s">
        <v>196</v>
      </c>
      <c r="K211" s="101">
        <v>2</v>
      </c>
      <c r="L211" s="160">
        <v>0</v>
      </c>
      <c r="M211" s="159"/>
      <c r="N211" s="161">
        <f t="shared" si="35"/>
        <v>0</v>
      </c>
      <c r="O211" s="159"/>
      <c r="P211" s="159"/>
      <c r="Q211" s="159"/>
      <c r="R211" s="71"/>
      <c r="T211" s="102" t="s">
        <v>1</v>
      </c>
      <c r="U211" s="24" t="s">
        <v>24</v>
      </c>
      <c r="V211" s="20"/>
      <c r="W211" s="103">
        <f t="shared" si="36"/>
        <v>0</v>
      </c>
      <c r="X211" s="103">
        <v>0</v>
      </c>
      <c r="Y211" s="103">
        <f t="shared" si="37"/>
        <v>0</v>
      </c>
      <c r="Z211" s="103">
        <v>0</v>
      </c>
      <c r="AA211" s="104">
        <f t="shared" si="38"/>
        <v>0</v>
      </c>
      <c r="AR211" s="7" t="s">
        <v>91</v>
      </c>
      <c r="AT211" s="7" t="s">
        <v>87</v>
      </c>
      <c r="AU211" s="7" t="s">
        <v>51</v>
      </c>
      <c r="AY211" s="7" t="s">
        <v>86</v>
      </c>
      <c r="BE211" s="50">
        <f t="shared" si="39"/>
        <v>0</v>
      </c>
      <c r="BF211" s="50">
        <f t="shared" si="40"/>
        <v>0</v>
      </c>
      <c r="BG211" s="50">
        <f t="shared" si="41"/>
        <v>0</v>
      </c>
      <c r="BH211" s="50">
        <f t="shared" si="42"/>
        <v>0</v>
      </c>
      <c r="BI211" s="50">
        <f t="shared" si="43"/>
        <v>0</v>
      </c>
      <c r="BJ211" s="7" t="s">
        <v>42</v>
      </c>
      <c r="BK211" s="50">
        <f t="shared" si="44"/>
        <v>0</v>
      </c>
      <c r="BL211" s="7" t="s">
        <v>91</v>
      </c>
      <c r="BM211" s="7" t="s">
        <v>479</v>
      </c>
    </row>
    <row r="212" spans="2:65" s="1" customFormat="1" ht="22.5" customHeight="1">
      <c r="B212" s="69"/>
      <c r="C212" s="98" t="s">
        <v>480</v>
      </c>
      <c r="D212" s="98" t="s">
        <v>87</v>
      </c>
      <c r="E212" s="99" t="s">
        <v>481</v>
      </c>
      <c r="F212" s="158" t="s">
        <v>482</v>
      </c>
      <c r="G212" s="159"/>
      <c r="H212" s="159"/>
      <c r="I212" s="159"/>
      <c r="J212" s="100" t="s">
        <v>159</v>
      </c>
      <c r="K212" s="101">
        <v>785</v>
      </c>
      <c r="L212" s="160">
        <v>0</v>
      </c>
      <c r="M212" s="159"/>
      <c r="N212" s="161">
        <f t="shared" si="35"/>
        <v>0</v>
      </c>
      <c r="O212" s="159"/>
      <c r="P212" s="159"/>
      <c r="Q212" s="159"/>
      <c r="R212" s="71"/>
      <c r="T212" s="102" t="s">
        <v>1</v>
      </c>
      <c r="U212" s="24" t="s">
        <v>24</v>
      </c>
      <c r="V212" s="20"/>
      <c r="W212" s="103">
        <f t="shared" si="36"/>
        <v>0</v>
      </c>
      <c r="X212" s="103">
        <v>0</v>
      </c>
      <c r="Y212" s="103">
        <f t="shared" si="37"/>
        <v>0</v>
      </c>
      <c r="Z212" s="103">
        <v>0</v>
      </c>
      <c r="AA212" s="104">
        <f t="shared" si="38"/>
        <v>0</v>
      </c>
      <c r="AR212" s="7" t="s">
        <v>91</v>
      </c>
      <c r="AT212" s="7" t="s">
        <v>87</v>
      </c>
      <c r="AU212" s="7" t="s">
        <v>51</v>
      </c>
      <c r="AY212" s="7" t="s">
        <v>86</v>
      </c>
      <c r="BE212" s="50">
        <f t="shared" si="39"/>
        <v>0</v>
      </c>
      <c r="BF212" s="50">
        <f t="shared" si="40"/>
        <v>0</v>
      </c>
      <c r="BG212" s="50">
        <f t="shared" si="41"/>
        <v>0</v>
      </c>
      <c r="BH212" s="50">
        <f t="shared" si="42"/>
        <v>0</v>
      </c>
      <c r="BI212" s="50">
        <f t="shared" si="43"/>
        <v>0</v>
      </c>
      <c r="BJ212" s="7" t="s">
        <v>42</v>
      </c>
      <c r="BK212" s="50">
        <f t="shared" si="44"/>
        <v>0</v>
      </c>
      <c r="BL212" s="7" t="s">
        <v>91</v>
      </c>
      <c r="BM212" s="7" t="s">
        <v>483</v>
      </c>
    </row>
    <row r="213" spans="2:65" s="1" customFormat="1" ht="31.5" customHeight="1">
      <c r="B213" s="69"/>
      <c r="C213" s="98" t="s">
        <v>343</v>
      </c>
      <c r="D213" s="98" t="s">
        <v>87</v>
      </c>
      <c r="E213" s="99" t="s">
        <v>484</v>
      </c>
      <c r="F213" s="158" t="s">
        <v>485</v>
      </c>
      <c r="G213" s="159"/>
      <c r="H213" s="159"/>
      <c r="I213" s="159"/>
      <c r="J213" s="100" t="s">
        <v>159</v>
      </c>
      <c r="K213" s="101">
        <v>60</v>
      </c>
      <c r="L213" s="160">
        <v>0</v>
      </c>
      <c r="M213" s="159"/>
      <c r="N213" s="161">
        <f t="shared" si="35"/>
        <v>0</v>
      </c>
      <c r="O213" s="159"/>
      <c r="P213" s="159"/>
      <c r="Q213" s="159"/>
      <c r="R213" s="71"/>
      <c r="T213" s="102" t="s">
        <v>1</v>
      </c>
      <c r="U213" s="24" t="s">
        <v>24</v>
      </c>
      <c r="V213" s="20"/>
      <c r="W213" s="103">
        <f t="shared" si="36"/>
        <v>0</v>
      </c>
      <c r="X213" s="103">
        <v>0</v>
      </c>
      <c r="Y213" s="103">
        <f t="shared" si="37"/>
        <v>0</v>
      </c>
      <c r="Z213" s="103">
        <v>0</v>
      </c>
      <c r="AA213" s="104">
        <f t="shared" si="38"/>
        <v>0</v>
      </c>
      <c r="AR213" s="7" t="s">
        <v>91</v>
      </c>
      <c r="AT213" s="7" t="s">
        <v>87</v>
      </c>
      <c r="AU213" s="7" t="s">
        <v>51</v>
      </c>
      <c r="AY213" s="7" t="s">
        <v>86</v>
      </c>
      <c r="BE213" s="50">
        <f t="shared" si="39"/>
        <v>0</v>
      </c>
      <c r="BF213" s="50">
        <f t="shared" si="40"/>
        <v>0</v>
      </c>
      <c r="BG213" s="50">
        <f t="shared" si="41"/>
        <v>0</v>
      </c>
      <c r="BH213" s="50">
        <f t="shared" si="42"/>
        <v>0</v>
      </c>
      <c r="BI213" s="50">
        <f t="shared" si="43"/>
        <v>0</v>
      </c>
      <c r="BJ213" s="7" t="s">
        <v>42</v>
      </c>
      <c r="BK213" s="50">
        <f t="shared" si="44"/>
        <v>0</v>
      </c>
      <c r="BL213" s="7" t="s">
        <v>91</v>
      </c>
      <c r="BM213" s="7" t="s">
        <v>486</v>
      </c>
    </row>
    <row r="214" spans="2:65" s="1" customFormat="1" ht="31.5" customHeight="1">
      <c r="B214" s="69"/>
      <c r="C214" s="98" t="s">
        <v>487</v>
      </c>
      <c r="D214" s="98" t="s">
        <v>87</v>
      </c>
      <c r="E214" s="99" t="s">
        <v>488</v>
      </c>
      <c r="F214" s="158" t="s">
        <v>489</v>
      </c>
      <c r="G214" s="159"/>
      <c r="H214" s="159"/>
      <c r="I214" s="159"/>
      <c r="J214" s="100" t="s">
        <v>196</v>
      </c>
      <c r="K214" s="101">
        <v>2</v>
      </c>
      <c r="L214" s="160">
        <v>0</v>
      </c>
      <c r="M214" s="159"/>
      <c r="N214" s="161">
        <f t="shared" si="35"/>
        <v>0</v>
      </c>
      <c r="O214" s="159"/>
      <c r="P214" s="159"/>
      <c r="Q214" s="159"/>
      <c r="R214" s="71"/>
      <c r="T214" s="102" t="s">
        <v>1</v>
      </c>
      <c r="U214" s="24" t="s">
        <v>24</v>
      </c>
      <c r="V214" s="20"/>
      <c r="W214" s="103">
        <f t="shared" si="36"/>
        <v>0</v>
      </c>
      <c r="X214" s="103">
        <v>0</v>
      </c>
      <c r="Y214" s="103">
        <f t="shared" si="37"/>
        <v>0</v>
      </c>
      <c r="Z214" s="103">
        <v>0</v>
      </c>
      <c r="AA214" s="104">
        <f t="shared" si="38"/>
        <v>0</v>
      </c>
      <c r="AR214" s="7" t="s">
        <v>91</v>
      </c>
      <c r="AT214" s="7" t="s">
        <v>87</v>
      </c>
      <c r="AU214" s="7" t="s">
        <v>51</v>
      </c>
      <c r="AY214" s="7" t="s">
        <v>86</v>
      </c>
      <c r="BE214" s="50">
        <f t="shared" si="39"/>
        <v>0</v>
      </c>
      <c r="BF214" s="50">
        <f t="shared" si="40"/>
        <v>0</v>
      </c>
      <c r="BG214" s="50">
        <f t="shared" si="41"/>
        <v>0</v>
      </c>
      <c r="BH214" s="50">
        <f t="shared" si="42"/>
        <v>0</v>
      </c>
      <c r="BI214" s="50">
        <f t="shared" si="43"/>
        <v>0</v>
      </c>
      <c r="BJ214" s="7" t="s">
        <v>42</v>
      </c>
      <c r="BK214" s="50">
        <f t="shared" si="44"/>
        <v>0</v>
      </c>
      <c r="BL214" s="7" t="s">
        <v>91</v>
      </c>
      <c r="BM214" s="7" t="s">
        <v>490</v>
      </c>
    </row>
    <row r="215" spans="2:65" s="1" customFormat="1" ht="22.5" customHeight="1">
      <c r="B215" s="69"/>
      <c r="C215" s="98" t="s">
        <v>346</v>
      </c>
      <c r="D215" s="98" t="s">
        <v>87</v>
      </c>
      <c r="E215" s="99" t="s">
        <v>491</v>
      </c>
      <c r="F215" s="158" t="s">
        <v>492</v>
      </c>
      <c r="G215" s="159"/>
      <c r="H215" s="159"/>
      <c r="I215" s="159"/>
      <c r="J215" s="100" t="s">
        <v>159</v>
      </c>
      <c r="K215" s="101">
        <v>40</v>
      </c>
      <c r="L215" s="160">
        <v>0</v>
      </c>
      <c r="M215" s="159"/>
      <c r="N215" s="161">
        <f t="shared" si="35"/>
        <v>0</v>
      </c>
      <c r="O215" s="159"/>
      <c r="P215" s="159"/>
      <c r="Q215" s="159"/>
      <c r="R215" s="71"/>
      <c r="T215" s="102" t="s">
        <v>1</v>
      </c>
      <c r="U215" s="24" t="s">
        <v>24</v>
      </c>
      <c r="V215" s="20"/>
      <c r="W215" s="103">
        <f t="shared" si="36"/>
        <v>0</v>
      </c>
      <c r="X215" s="103">
        <v>0</v>
      </c>
      <c r="Y215" s="103">
        <f t="shared" si="37"/>
        <v>0</v>
      </c>
      <c r="Z215" s="103">
        <v>0</v>
      </c>
      <c r="AA215" s="104">
        <f t="shared" si="38"/>
        <v>0</v>
      </c>
      <c r="AR215" s="7" t="s">
        <v>91</v>
      </c>
      <c r="AT215" s="7" t="s">
        <v>87</v>
      </c>
      <c r="AU215" s="7" t="s">
        <v>51</v>
      </c>
      <c r="AY215" s="7" t="s">
        <v>86</v>
      </c>
      <c r="BE215" s="50">
        <f t="shared" si="39"/>
        <v>0</v>
      </c>
      <c r="BF215" s="50">
        <f t="shared" si="40"/>
        <v>0</v>
      </c>
      <c r="BG215" s="50">
        <f t="shared" si="41"/>
        <v>0</v>
      </c>
      <c r="BH215" s="50">
        <f t="shared" si="42"/>
        <v>0</v>
      </c>
      <c r="BI215" s="50">
        <f t="shared" si="43"/>
        <v>0</v>
      </c>
      <c r="BJ215" s="7" t="s">
        <v>42</v>
      </c>
      <c r="BK215" s="50">
        <f t="shared" si="44"/>
        <v>0</v>
      </c>
      <c r="BL215" s="7" t="s">
        <v>91</v>
      </c>
      <c r="BM215" s="7" t="s">
        <v>493</v>
      </c>
    </row>
    <row r="216" spans="2:65" s="1" customFormat="1" ht="22.5" customHeight="1">
      <c r="B216" s="69"/>
      <c r="C216" s="98" t="s">
        <v>494</v>
      </c>
      <c r="D216" s="98" t="s">
        <v>87</v>
      </c>
      <c r="E216" s="99" t="s">
        <v>495</v>
      </c>
      <c r="F216" s="158" t="s">
        <v>496</v>
      </c>
      <c r="G216" s="159"/>
      <c r="H216" s="159"/>
      <c r="I216" s="159"/>
      <c r="J216" s="100" t="s">
        <v>257</v>
      </c>
      <c r="K216" s="101">
        <v>1</v>
      </c>
      <c r="L216" s="160">
        <v>0</v>
      </c>
      <c r="M216" s="159"/>
      <c r="N216" s="161">
        <f t="shared" si="35"/>
        <v>0</v>
      </c>
      <c r="O216" s="159"/>
      <c r="P216" s="159"/>
      <c r="Q216" s="159"/>
      <c r="R216" s="71"/>
      <c r="T216" s="102" t="s">
        <v>1</v>
      </c>
      <c r="U216" s="24" t="s">
        <v>24</v>
      </c>
      <c r="V216" s="20"/>
      <c r="W216" s="103">
        <f t="shared" si="36"/>
        <v>0</v>
      </c>
      <c r="X216" s="103">
        <v>0</v>
      </c>
      <c r="Y216" s="103">
        <f t="shared" si="37"/>
        <v>0</v>
      </c>
      <c r="Z216" s="103">
        <v>0</v>
      </c>
      <c r="AA216" s="104">
        <f t="shared" si="38"/>
        <v>0</v>
      </c>
      <c r="AR216" s="7" t="s">
        <v>91</v>
      </c>
      <c r="AT216" s="7" t="s">
        <v>87</v>
      </c>
      <c r="AU216" s="7" t="s">
        <v>51</v>
      </c>
      <c r="AY216" s="7" t="s">
        <v>86</v>
      </c>
      <c r="BE216" s="50">
        <f t="shared" si="39"/>
        <v>0</v>
      </c>
      <c r="BF216" s="50">
        <f t="shared" si="40"/>
        <v>0</v>
      </c>
      <c r="BG216" s="50">
        <f t="shared" si="41"/>
        <v>0</v>
      </c>
      <c r="BH216" s="50">
        <f t="shared" si="42"/>
        <v>0</v>
      </c>
      <c r="BI216" s="50">
        <f t="shared" si="43"/>
        <v>0</v>
      </c>
      <c r="BJ216" s="7" t="s">
        <v>42</v>
      </c>
      <c r="BK216" s="50">
        <f t="shared" si="44"/>
        <v>0</v>
      </c>
      <c r="BL216" s="7" t="s">
        <v>91</v>
      </c>
      <c r="BM216" s="7" t="s">
        <v>497</v>
      </c>
    </row>
    <row r="217" spans="2:65" s="1" customFormat="1" ht="22.5" customHeight="1">
      <c r="B217" s="69"/>
      <c r="C217" s="98" t="s">
        <v>350</v>
      </c>
      <c r="D217" s="98" t="s">
        <v>87</v>
      </c>
      <c r="E217" s="99" t="s">
        <v>498</v>
      </c>
      <c r="F217" s="158" t="s">
        <v>499</v>
      </c>
      <c r="G217" s="159"/>
      <c r="H217" s="159"/>
      <c r="I217" s="159"/>
      <c r="J217" s="100" t="s">
        <v>257</v>
      </c>
      <c r="K217" s="101">
        <v>1</v>
      </c>
      <c r="L217" s="160">
        <v>0</v>
      </c>
      <c r="M217" s="159"/>
      <c r="N217" s="161">
        <f t="shared" si="35"/>
        <v>0</v>
      </c>
      <c r="O217" s="159"/>
      <c r="P217" s="159"/>
      <c r="Q217" s="159"/>
      <c r="R217" s="71"/>
      <c r="T217" s="102" t="s">
        <v>1</v>
      </c>
      <c r="U217" s="24" t="s">
        <v>24</v>
      </c>
      <c r="V217" s="20"/>
      <c r="W217" s="103">
        <f t="shared" si="36"/>
        <v>0</v>
      </c>
      <c r="X217" s="103">
        <v>0</v>
      </c>
      <c r="Y217" s="103">
        <f t="shared" si="37"/>
        <v>0</v>
      </c>
      <c r="Z217" s="103">
        <v>0</v>
      </c>
      <c r="AA217" s="104">
        <f t="shared" si="38"/>
        <v>0</v>
      </c>
      <c r="AR217" s="7" t="s">
        <v>91</v>
      </c>
      <c r="AT217" s="7" t="s">
        <v>87</v>
      </c>
      <c r="AU217" s="7" t="s">
        <v>51</v>
      </c>
      <c r="AY217" s="7" t="s">
        <v>86</v>
      </c>
      <c r="BE217" s="50">
        <f t="shared" si="39"/>
        <v>0</v>
      </c>
      <c r="BF217" s="50">
        <f t="shared" si="40"/>
        <v>0</v>
      </c>
      <c r="BG217" s="50">
        <f t="shared" si="41"/>
        <v>0</v>
      </c>
      <c r="BH217" s="50">
        <f t="shared" si="42"/>
        <v>0</v>
      </c>
      <c r="BI217" s="50">
        <f t="shared" si="43"/>
        <v>0</v>
      </c>
      <c r="BJ217" s="7" t="s">
        <v>42</v>
      </c>
      <c r="BK217" s="50">
        <f t="shared" si="44"/>
        <v>0</v>
      </c>
      <c r="BL217" s="7" t="s">
        <v>91</v>
      </c>
      <c r="BM217" s="7" t="s">
        <v>500</v>
      </c>
    </row>
    <row r="218" spans="2:65" s="1" customFormat="1" ht="22.5" customHeight="1">
      <c r="B218" s="69"/>
      <c r="C218" s="98" t="s">
        <v>501</v>
      </c>
      <c r="D218" s="98" t="s">
        <v>87</v>
      </c>
      <c r="E218" s="99" t="s">
        <v>502</v>
      </c>
      <c r="F218" s="158" t="s">
        <v>503</v>
      </c>
      <c r="G218" s="159"/>
      <c r="H218" s="159"/>
      <c r="I218" s="159"/>
      <c r="J218" s="100" t="s">
        <v>257</v>
      </c>
      <c r="K218" s="101">
        <v>1</v>
      </c>
      <c r="L218" s="160">
        <v>0</v>
      </c>
      <c r="M218" s="159"/>
      <c r="N218" s="161">
        <f t="shared" si="35"/>
        <v>0</v>
      </c>
      <c r="O218" s="159"/>
      <c r="P218" s="159"/>
      <c r="Q218" s="159"/>
      <c r="R218" s="71"/>
      <c r="T218" s="102" t="s">
        <v>1</v>
      </c>
      <c r="U218" s="24" t="s">
        <v>24</v>
      </c>
      <c r="V218" s="20"/>
      <c r="W218" s="103">
        <f t="shared" si="36"/>
        <v>0</v>
      </c>
      <c r="X218" s="103">
        <v>0</v>
      </c>
      <c r="Y218" s="103">
        <f t="shared" si="37"/>
        <v>0</v>
      </c>
      <c r="Z218" s="103">
        <v>0</v>
      </c>
      <c r="AA218" s="104">
        <f t="shared" si="38"/>
        <v>0</v>
      </c>
      <c r="AR218" s="7" t="s">
        <v>91</v>
      </c>
      <c r="AT218" s="7" t="s">
        <v>87</v>
      </c>
      <c r="AU218" s="7" t="s">
        <v>51</v>
      </c>
      <c r="AY218" s="7" t="s">
        <v>86</v>
      </c>
      <c r="BE218" s="50">
        <f t="shared" si="39"/>
        <v>0</v>
      </c>
      <c r="BF218" s="50">
        <f t="shared" si="40"/>
        <v>0</v>
      </c>
      <c r="BG218" s="50">
        <f t="shared" si="41"/>
        <v>0</v>
      </c>
      <c r="BH218" s="50">
        <f t="shared" si="42"/>
        <v>0</v>
      </c>
      <c r="BI218" s="50">
        <f t="shared" si="43"/>
        <v>0</v>
      </c>
      <c r="BJ218" s="7" t="s">
        <v>42</v>
      </c>
      <c r="BK218" s="50">
        <f t="shared" si="44"/>
        <v>0</v>
      </c>
      <c r="BL218" s="7" t="s">
        <v>91</v>
      </c>
      <c r="BM218" s="7" t="s">
        <v>504</v>
      </c>
    </row>
    <row r="219" spans="2:65" s="1" customFormat="1" ht="31.5" customHeight="1">
      <c r="B219" s="69"/>
      <c r="C219" s="98" t="s">
        <v>353</v>
      </c>
      <c r="D219" s="98" t="s">
        <v>87</v>
      </c>
      <c r="E219" s="99" t="s">
        <v>505</v>
      </c>
      <c r="F219" s="158" t="s">
        <v>506</v>
      </c>
      <c r="G219" s="159"/>
      <c r="H219" s="159"/>
      <c r="I219" s="159"/>
      <c r="J219" s="100" t="s">
        <v>257</v>
      </c>
      <c r="K219" s="101">
        <v>1</v>
      </c>
      <c r="L219" s="160">
        <v>0</v>
      </c>
      <c r="M219" s="159"/>
      <c r="N219" s="161">
        <f t="shared" si="35"/>
        <v>0</v>
      </c>
      <c r="O219" s="159"/>
      <c r="P219" s="159"/>
      <c r="Q219" s="159"/>
      <c r="R219" s="71"/>
      <c r="T219" s="102" t="s">
        <v>1</v>
      </c>
      <c r="U219" s="24" t="s">
        <v>24</v>
      </c>
      <c r="V219" s="20"/>
      <c r="W219" s="103">
        <f t="shared" si="36"/>
        <v>0</v>
      </c>
      <c r="X219" s="103">
        <v>0</v>
      </c>
      <c r="Y219" s="103">
        <f t="shared" si="37"/>
        <v>0</v>
      </c>
      <c r="Z219" s="103">
        <v>0</v>
      </c>
      <c r="AA219" s="104">
        <f t="shared" si="38"/>
        <v>0</v>
      </c>
      <c r="AR219" s="7" t="s">
        <v>91</v>
      </c>
      <c r="AT219" s="7" t="s">
        <v>87</v>
      </c>
      <c r="AU219" s="7" t="s">
        <v>51</v>
      </c>
      <c r="AY219" s="7" t="s">
        <v>86</v>
      </c>
      <c r="BE219" s="50">
        <f t="shared" si="39"/>
        <v>0</v>
      </c>
      <c r="BF219" s="50">
        <f t="shared" si="40"/>
        <v>0</v>
      </c>
      <c r="BG219" s="50">
        <f t="shared" si="41"/>
        <v>0</v>
      </c>
      <c r="BH219" s="50">
        <f t="shared" si="42"/>
        <v>0</v>
      </c>
      <c r="BI219" s="50">
        <f t="shared" si="43"/>
        <v>0</v>
      </c>
      <c r="BJ219" s="7" t="s">
        <v>42</v>
      </c>
      <c r="BK219" s="50">
        <f t="shared" si="44"/>
        <v>0</v>
      </c>
      <c r="BL219" s="7" t="s">
        <v>91</v>
      </c>
      <c r="BM219" s="7" t="s">
        <v>507</v>
      </c>
    </row>
    <row r="220" spans="2:65" s="1" customFormat="1" ht="22.5" customHeight="1">
      <c r="B220" s="69"/>
      <c r="C220" s="98" t="s">
        <v>508</v>
      </c>
      <c r="D220" s="98" t="s">
        <v>87</v>
      </c>
      <c r="E220" s="99" t="s">
        <v>509</v>
      </c>
      <c r="F220" s="158" t="s">
        <v>510</v>
      </c>
      <c r="G220" s="159"/>
      <c r="H220" s="159"/>
      <c r="I220" s="159"/>
      <c r="J220" s="100" t="s">
        <v>163</v>
      </c>
      <c r="K220" s="105">
        <v>0</v>
      </c>
      <c r="L220" s="160">
        <v>0</v>
      </c>
      <c r="M220" s="159"/>
      <c r="N220" s="161">
        <f t="shared" si="35"/>
        <v>0</v>
      </c>
      <c r="O220" s="159"/>
      <c r="P220" s="159"/>
      <c r="Q220" s="159"/>
      <c r="R220" s="71"/>
      <c r="T220" s="102" t="s">
        <v>1</v>
      </c>
      <c r="U220" s="24" t="s">
        <v>24</v>
      </c>
      <c r="V220" s="20"/>
      <c r="W220" s="103">
        <f t="shared" si="36"/>
        <v>0</v>
      </c>
      <c r="X220" s="103">
        <v>0</v>
      </c>
      <c r="Y220" s="103">
        <f t="shared" si="37"/>
        <v>0</v>
      </c>
      <c r="Z220" s="103">
        <v>0</v>
      </c>
      <c r="AA220" s="104">
        <f t="shared" si="38"/>
        <v>0</v>
      </c>
      <c r="AR220" s="7" t="s">
        <v>91</v>
      </c>
      <c r="AT220" s="7" t="s">
        <v>87</v>
      </c>
      <c r="AU220" s="7" t="s">
        <v>51</v>
      </c>
      <c r="AY220" s="7" t="s">
        <v>86</v>
      </c>
      <c r="BE220" s="50">
        <f t="shared" si="39"/>
        <v>0</v>
      </c>
      <c r="BF220" s="50">
        <f t="shared" si="40"/>
        <v>0</v>
      </c>
      <c r="BG220" s="50">
        <f t="shared" si="41"/>
        <v>0</v>
      </c>
      <c r="BH220" s="50">
        <f t="shared" si="42"/>
        <v>0</v>
      </c>
      <c r="BI220" s="50">
        <f t="shared" si="43"/>
        <v>0</v>
      </c>
      <c r="BJ220" s="7" t="s">
        <v>42</v>
      </c>
      <c r="BK220" s="50">
        <f t="shared" si="44"/>
        <v>0</v>
      </c>
      <c r="BL220" s="7" t="s">
        <v>91</v>
      </c>
      <c r="BM220" s="7" t="s">
        <v>511</v>
      </c>
    </row>
    <row r="221" spans="2:63" s="5" customFormat="1" ht="37.35" customHeight="1">
      <c r="B221" s="87"/>
      <c r="C221" s="88"/>
      <c r="D221" s="89" t="s">
        <v>238</v>
      </c>
      <c r="E221" s="89"/>
      <c r="F221" s="89"/>
      <c r="G221" s="89"/>
      <c r="H221" s="89"/>
      <c r="I221" s="89"/>
      <c r="J221" s="89"/>
      <c r="K221" s="89"/>
      <c r="L221" s="89"/>
      <c r="M221" s="89"/>
      <c r="N221" s="178">
        <f>BK221</f>
        <v>0</v>
      </c>
      <c r="O221" s="179"/>
      <c r="P221" s="179"/>
      <c r="Q221" s="179"/>
      <c r="R221" s="90"/>
      <c r="T221" s="91"/>
      <c r="U221" s="88"/>
      <c r="V221" s="88"/>
      <c r="W221" s="92">
        <f>W222+SUM(W223:W229)</f>
        <v>0</v>
      </c>
      <c r="X221" s="88"/>
      <c r="Y221" s="92">
        <f>Y222+SUM(Y223:Y229)</f>
        <v>0</v>
      </c>
      <c r="Z221" s="88"/>
      <c r="AA221" s="93">
        <f>AA222+SUM(AA223:AA229)</f>
        <v>0</v>
      </c>
      <c r="AR221" s="94" t="s">
        <v>42</v>
      </c>
      <c r="AT221" s="95" t="s">
        <v>40</v>
      </c>
      <c r="AU221" s="95" t="s">
        <v>41</v>
      </c>
      <c r="AY221" s="94" t="s">
        <v>86</v>
      </c>
      <c r="BK221" s="96">
        <f>BK222+SUM(BK223:BK229)</f>
        <v>0</v>
      </c>
    </row>
    <row r="222" spans="2:65" s="1" customFormat="1" ht="44.25" customHeight="1">
      <c r="B222" s="69"/>
      <c r="C222" s="98" t="s">
        <v>357</v>
      </c>
      <c r="D222" s="98" t="s">
        <v>87</v>
      </c>
      <c r="E222" s="99" t="s">
        <v>512</v>
      </c>
      <c r="F222" s="158" t="s">
        <v>513</v>
      </c>
      <c r="G222" s="159"/>
      <c r="H222" s="159"/>
      <c r="I222" s="159"/>
      <c r="J222" s="100" t="s">
        <v>196</v>
      </c>
      <c r="K222" s="101">
        <v>4</v>
      </c>
      <c r="L222" s="160">
        <v>0</v>
      </c>
      <c r="M222" s="159"/>
      <c r="N222" s="161">
        <f aca="true" t="shared" si="45" ref="N222:N228">ROUND(L222*K222,2)</f>
        <v>0</v>
      </c>
      <c r="O222" s="159"/>
      <c r="P222" s="159"/>
      <c r="Q222" s="159"/>
      <c r="R222" s="71"/>
      <c r="T222" s="102" t="s">
        <v>1</v>
      </c>
      <c r="U222" s="24" t="s">
        <v>24</v>
      </c>
      <c r="V222" s="20"/>
      <c r="W222" s="103">
        <f aca="true" t="shared" si="46" ref="W222:W228">V222*K222</f>
        <v>0</v>
      </c>
      <c r="X222" s="103">
        <v>0</v>
      </c>
      <c r="Y222" s="103">
        <f aca="true" t="shared" si="47" ref="Y222:Y228">X222*K222</f>
        <v>0</v>
      </c>
      <c r="Z222" s="103">
        <v>0</v>
      </c>
      <c r="AA222" s="104">
        <f aca="true" t="shared" si="48" ref="AA222:AA228">Z222*K222</f>
        <v>0</v>
      </c>
      <c r="AR222" s="7" t="s">
        <v>91</v>
      </c>
      <c r="AT222" s="7" t="s">
        <v>87</v>
      </c>
      <c r="AU222" s="7" t="s">
        <v>42</v>
      </c>
      <c r="AY222" s="7" t="s">
        <v>86</v>
      </c>
      <c r="BE222" s="50">
        <f aca="true" t="shared" si="49" ref="BE222:BE228">IF(U222="základní",N222,0)</f>
        <v>0</v>
      </c>
      <c r="BF222" s="50">
        <f aca="true" t="shared" si="50" ref="BF222:BF228">IF(U222="snížená",N222,0)</f>
        <v>0</v>
      </c>
      <c r="BG222" s="50">
        <f aca="true" t="shared" si="51" ref="BG222:BG228">IF(U222="zákl. přenesená",N222,0)</f>
        <v>0</v>
      </c>
      <c r="BH222" s="50">
        <f aca="true" t="shared" si="52" ref="BH222:BH228">IF(U222="sníž. přenesená",N222,0)</f>
        <v>0</v>
      </c>
      <c r="BI222" s="50">
        <f aca="true" t="shared" si="53" ref="BI222:BI228">IF(U222="nulová",N222,0)</f>
        <v>0</v>
      </c>
      <c r="BJ222" s="7" t="s">
        <v>42</v>
      </c>
      <c r="BK222" s="50">
        <f aca="true" t="shared" si="54" ref="BK222:BK228">ROUND(L222*K222,2)</f>
        <v>0</v>
      </c>
      <c r="BL222" s="7" t="s">
        <v>91</v>
      </c>
      <c r="BM222" s="7" t="s">
        <v>514</v>
      </c>
    </row>
    <row r="223" spans="2:65" s="1" customFormat="1" ht="44.25" customHeight="1">
      <c r="B223" s="69"/>
      <c r="C223" s="98" t="s">
        <v>515</v>
      </c>
      <c r="D223" s="98" t="s">
        <v>87</v>
      </c>
      <c r="E223" s="99" t="s">
        <v>516</v>
      </c>
      <c r="F223" s="158" t="s">
        <v>517</v>
      </c>
      <c r="G223" s="159"/>
      <c r="H223" s="159"/>
      <c r="I223" s="159"/>
      <c r="J223" s="100" t="s">
        <v>196</v>
      </c>
      <c r="K223" s="101">
        <v>1</v>
      </c>
      <c r="L223" s="160">
        <v>0</v>
      </c>
      <c r="M223" s="159"/>
      <c r="N223" s="161">
        <f t="shared" si="45"/>
        <v>0</v>
      </c>
      <c r="O223" s="159"/>
      <c r="P223" s="159"/>
      <c r="Q223" s="159"/>
      <c r="R223" s="71"/>
      <c r="T223" s="102" t="s">
        <v>1</v>
      </c>
      <c r="U223" s="24" t="s">
        <v>24</v>
      </c>
      <c r="V223" s="20"/>
      <c r="W223" s="103">
        <f t="shared" si="46"/>
        <v>0</v>
      </c>
      <c r="X223" s="103">
        <v>0</v>
      </c>
      <c r="Y223" s="103">
        <f t="shared" si="47"/>
        <v>0</v>
      </c>
      <c r="Z223" s="103">
        <v>0</v>
      </c>
      <c r="AA223" s="104">
        <f t="shared" si="48"/>
        <v>0</v>
      </c>
      <c r="AR223" s="7" t="s">
        <v>91</v>
      </c>
      <c r="AT223" s="7" t="s">
        <v>87</v>
      </c>
      <c r="AU223" s="7" t="s">
        <v>42</v>
      </c>
      <c r="AY223" s="7" t="s">
        <v>86</v>
      </c>
      <c r="BE223" s="50">
        <f t="shared" si="49"/>
        <v>0</v>
      </c>
      <c r="BF223" s="50">
        <f t="shared" si="50"/>
        <v>0</v>
      </c>
      <c r="BG223" s="50">
        <f t="shared" si="51"/>
        <v>0</v>
      </c>
      <c r="BH223" s="50">
        <f t="shared" si="52"/>
        <v>0</v>
      </c>
      <c r="BI223" s="50">
        <f t="shared" si="53"/>
        <v>0</v>
      </c>
      <c r="BJ223" s="7" t="s">
        <v>42</v>
      </c>
      <c r="BK223" s="50">
        <f t="shared" si="54"/>
        <v>0</v>
      </c>
      <c r="BL223" s="7" t="s">
        <v>91</v>
      </c>
      <c r="BM223" s="7" t="s">
        <v>518</v>
      </c>
    </row>
    <row r="224" spans="2:65" s="1" customFormat="1" ht="82.5" customHeight="1">
      <c r="B224" s="69"/>
      <c r="C224" s="98" t="s">
        <v>360</v>
      </c>
      <c r="D224" s="98" t="s">
        <v>87</v>
      </c>
      <c r="E224" s="99" t="s">
        <v>519</v>
      </c>
      <c r="F224" s="158" t="s">
        <v>520</v>
      </c>
      <c r="G224" s="159"/>
      <c r="H224" s="159"/>
      <c r="I224" s="159"/>
      <c r="J224" s="100" t="s">
        <v>196</v>
      </c>
      <c r="K224" s="101">
        <v>4</v>
      </c>
      <c r="L224" s="160">
        <v>0</v>
      </c>
      <c r="M224" s="159"/>
      <c r="N224" s="161">
        <f t="shared" si="45"/>
        <v>0</v>
      </c>
      <c r="O224" s="159"/>
      <c r="P224" s="159"/>
      <c r="Q224" s="159"/>
      <c r="R224" s="71"/>
      <c r="T224" s="102" t="s">
        <v>1</v>
      </c>
      <c r="U224" s="24" t="s">
        <v>24</v>
      </c>
      <c r="V224" s="20"/>
      <c r="W224" s="103">
        <f t="shared" si="46"/>
        <v>0</v>
      </c>
      <c r="X224" s="103">
        <v>0</v>
      </c>
      <c r="Y224" s="103">
        <f t="shared" si="47"/>
        <v>0</v>
      </c>
      <c r="Z224" s="103">
        <v>0</v>
      </c>
      <c r="AA224" s="104">
        <f t="shared" si="48"/>
        <v>0</v>
      </c>
      <c r="AR224" s="7" t="s">
        <v>91</v>
      </c>
      <c r="AT224" s="7" t="s">
        <v>87</v>
      </c>
      <c r="AU224" s="7" t="s">
        <v>42</v>
      </c>
      <c r="AY224" s="7" t="s">
        <v>86</v>
      </c>
      <c r="BE224" s="50">
        <f t="shared" si="49"/>
        <v>0</v>
      </c>
      <c r="BF224" s="50">
        <f t="shared" si="50"/>
        <v>0</v>
      </c>
      <c r="BG224" s="50">
        <f t="shared" si="51"/>
        <v>0</v>
      </c>
      <c r="BH224" s="50">
        <f t="shared" si="52"/>
        <v>0</v>
      </c>
      <c r="BI224" s="50">
        <f t="shared" si="53"/>
        <v>0</v>
      </c>
      <c r="BJ224" s="7" t="s">
        <v>42</v>
      </c>
      <c r="BK224" s="50">
        <f t="shared" si="54"/>
        <v>0</v>
      </c>
      <c r="BL224" s="7" t="s">
        <v>91</v>
      </c>
      <c r="BM224" s="7" t="s">
        <v>521</v>
      </c>
    </row>
    <row r="225" spans="2:65" s="1" customFormat="1" ht="22.5" customHeight="1">
      <c r="B225" s="69"/>
      <c r="C225" s="98" t="s">
        <v>522</v>
      </c>
      <c r="D225" s="98" t="s">
        <v>87</v>
      </c>
      <c r="E225" s="99" t="s">
        <v>523</v>
      </c>
      <c r="F225" s="158" t="s">
        <v>524</v>
      </c>
      <c r="G225" s="159"/>
      <c r="H225" s="159"/>
      <c r="I225" s="159"/>
      <c r="J225" s="100" t="s">
        <v>196</v>
      </c>
      <c r="K225" s="101">
        <v>4</v>
      </c>
      <c r="L225" s="160">
        <v>0</v>
      </c>
      <c r="M225" s="159"/>
      <c r="N225" s="161">
        <f t="shared" si="45"/>
        <v>0</v>
      </c>
      <c r="O225" s="159"/>
      <c r="P225" s="159"/>
      <c r="Q225" s="159"/>
      <c r="R225" s="71"/>
      <c r="T225" s="102" t="s">
        <v>1</v>
      </c>
      <c r="U225" s="24" t="s">
        <v>24</v>
      </c>
      <c r="V225" s="20"/>
      <c r="W225" s="103">
        <f t="shared" si="46"/>
        <v>0</v>
      </c>
      <c r="X225" s="103">
        <v>0</v>
      </c>
      <c r="Y225" s="103">
        <f t="shared" si="47"/>
        <v>0</v>
      </c>
      <c r="Z225" s="103">
        <v>0</v>
      </c>
      <c r="AA225" s="104">
        <f t="shared" si="48"/>
        <v>0</v>
      </c>
      <c r="AR225" s="7" t="s">
        <v>91</v>
      </c>
      <c r="AT225" s="7" t="s">
        <v>87</v>
      </c>
      <c r="AU225" s="7" t="s">
        <v>42</v>
      </c>
      <c r="AY225" s="7" t="s">
        <v>86</v>
      </c>
      <c r="BE225" s="50">
        <f t="shared" si="49"/>
        <v>0</v>
      </c>
      <c r="BF225" s="50">
        <f t="shared" si="50"/>
        <v>0</v>
      </c>
      <c r="BG225" s="50">
        <f t="shared" si="51"/>
        <v>0</v>
      </c>
      <c r="BH225" s="50">
        <f t="shared" si="52"/>
        <v>0</v>
      </c>
      <c r="BI225" s="50">
        <f t="shared" si="53"/>
        <v>0</v>
      </c>
      <c r="BJ225" s="7" t="s">
        <v>42</v>
      </c>
      <c r="BK225" s="50">
        <f t="shared" si="54"/>
        <v>0</v>
      </c>
      <c r="BL225" s="7" t="s">
        <v>91</v>
      </c>
      <c r="BM225" s="7" t="s">
        <v>525</v>
      </c>
    </row>
    <row r="226" spans="2:65" s="1" customFormat="1" ht="95.25" customHeight="1">
      <c r="B226" s="69"/>
      <c r="C226" s="98" t="s">
        <v>364</v>
      </c>
      <c r="D226" s="98" t="s">
        <v>87</v>
      </c>
      <c r="E226" s="99" t="s">
        <v>526</v>
      </c>
      <c r="F226" s="158" t="s">
        <v>527</v>
      </c>
      <c r="G226" s="159"/>
      <c r="H226" s="159"/>
      <c r="I226" s="159"/>
      <c r="J226" s="100" t="s">
        <v>196</v>
      </c>
      <c r="K226" s="101">
        <v>3</v>
      </c>
      <c r="L226" s="160">
        <v>0</v>
      </c>
      <c r="M226" s="159"/>
      <c r="N226" s="161">
        <f t="shared" si="45"/>
        <v>0</v>
      </c>
      <c r="O226" s="159"/>
      <c r="P226" s="159"/>
      <c r="Q226" s="159"/>
      <c r="R226" s="71"/>
      <c r="T226" s="102" t="s">
        <v>1</v>
      </c>
      <c r="U226" s="24" t="s">
        <v>24</v>
      </c>
      <c r="V226" s="20"/>
      <c r="W226" s="103">
        <f t="shared" si="46"/>
        <v>0</v>
      </c>
      <c r="X226" s="103">
        <v>0</v>
      </c>
      <c r="Y226" s="103">
        <f t="shared" si="47"/>
        <v>0</v>
      </c>
      <c r="Z226" s="103">
        <v>0</v>
      </c>
      <c r="AA226" s="104">
        <f t="shared" si="48"/>
        <v>0</v>
      </c>
      <c r="AR226" s="7" t="s">
        <v>91</v>
      </c>
      <c r="AT226" s="7" t="s">
        <v>87</v>
      </c>
      <c r="AU226" s="7" t="s">
        <v>42</v>
      </c>
      <c r="AY226" s="7" t="s">
        <v>86</v>
      </c>
      <c r="BE226" s="50">
        <f t="shared" si="49"/>
        <v>0</v>
      </c>
      <c r="BF226" s="50">
        <f t="shared" si="50"/>
        <v>0</v>
      </c>
      <c r="BG226" s="50">
        <f t="shared" si="51"/>
        <v>0</v>
      </c>
      <c r="BH226" s="50">
        <f t="shared" si="52"/>
        <v>0</v>
      </c>
      <c r="BI226" s="50">
        <f t="shared" si="53"/>
        <v>0</v>
      </c>
      <c r="BJ226" s="7" t="s">
        <v>42</v>
      </c>
      <c r="BK226" s="50">
        <f t="shared" si="54"/>
        <v>0</v>
      </c>
      <c r="BL226" s="7" t="s">
        <v>91</v>
      </c>
      <c r="BM226" s="7" t="s">
        <v>528</v>
      </c>
    </row>
    <row r="227" spans="2:65" s="1" customFormat="1" ht="22.5" customHeight="1">
      <c r="B227" s="69"/>
      <c r="C227" s="98" t="s">
        <v>529</v>
      </c>
      <c r="D227" s="98" t="s">
        <v>87</v>
      </c>
      <c r="E227" s="99" t="s">
        <v>530</v>
      </c>
      <c r="F227" s="158" t="s">
        <v>531</v>
      </c>
      <c r="G227" s="159"/>
      <c r="H227" s="159"/>
      <c r="I227" s="159"/>
      <c r="J227" s="100" t="s">
        <v>196</v>
      </c>
      <c r="K227" s="101">
        <v>2</v>
      </c>
      <c r="L227" s="160">
        <v>0</v>
      </c>
      <c r="M227" s="159"/>
      <c r="N227" s="161">
        <f t="shared" si="45"/>
        <v>0</v>
      </c>
      <c r="O227" s="159"/>
      <c r="P227" s="159"/>
      <c r="Q227" s="159"/>
      <c r="R227" s="71"/>
      <c r="T227" s="102" t="s">
        <v>1</v>
      </c>
      <c r="U227" s="24" t="s">
        <v>24</v>
      </c>
      <c r="V227" s="20"/>
      <c r="W227" s="103">
        <f t="shared" si="46"/>
        <v>0</v>
      </c>
      <c r="X227" s="103">
        <v>0</v>
      </c>
      <c r="Y227" s="103">
        <f t="shared" si="47"/>
        <v>0</v>
      </c>
      <c r="Z227" s="103">
        <v>0</v>
      </c>
      <c r="AA227" s="104">
        <f t="shared" si="48"/>
        <v>0</v>
      </c>
      <c r="AR227" s="7" t="s">
        <v>91</v>
      </c>
      <c r="AT227" s="7" t="s">
        <v>87</v>
      </c>
      <c r="AU227" s="7" t="s">
        <v>42</v>
      </c>
      <c r="AY227" s="7" t="s">
        <v>86</v>
      </c>
      <c r="BE227" s="50">
        <f t="shared" si="49"/>
        <v>0</v>
      </c>
      <c r="BF227" s="50">
        <f t="shared" si="50"/>
        <v>0</v>
      </c>
      <c r="BG227" s="50">
        <f t="shared" si="51"/>
        <v>0</v>
      </c>
      <c r="BH227" s="50">
        <f t="shared" si="52"/>
        <v>0</v>
      </c>
      <c r="BI227" s="50">
        <f t="shared" si="53"/>
        <v>0</v>
      </c>
      <c r="BJ227" s="7" t="s">
        <v>42</v>
      </c>
      <c r="BK227" s="50">
        <f t="shared" si="54"/>
        <v>0</v>
      </c>
      <c r="BL227" s="7" t="s">
        <v>91</v>
      </c>
      <c r="BM227" s="7" t="s">
        <v>532</v>
      </c>
    </row>
    <row r="228" spans="2:65" s="1" customFormat="1" ht="22.5" customHeight="1">
      <c r="B228" s="69"/>
      <c r="C228" s="98" t="s">
        <v>367</v>
      </c>
      <c r="D228" s="98" t="s">
        <v>87</v>
      </c>
      <c r="E228" s="99" t="s">
        <v>533</v>
      </c>
      <c r="F228" s="158" t="s">
        <v>534</v>
      </c>
      <c r="G228" s="159"/>
      <c r="H228" s="159"/>
      <c r="I228" s="159"/>
      <c r="J228" s="100" t="s">
        <v>196</v>
      </c>
      <c r="K228" s="101">
        <v>5</v>
      </c>
      <c r="L228" s="160">
        <v>0</v>
      </c>
      <c r="M228" s="159"/>
      <c r="N228" s="161">
        <f t="shared" si="45"/>
        <v>0</v>
      </c>
      <c r="O228" s="159"/>
      <c r="P228" s="159"/>
      <c r="Q228" s="159"/>
      <c r="R228" s="71"/>
      <c r="T228" s="102" t="s">
        <v>1</v>
      </c>
      <c r="U228" s="24" t="s">
        <v>24</v>
      </c>
      <c r="V228" s="20"/>
      <c r="W228" s="103">
        <f t="shared" si="46"/>
        <v>0</v>
      </c>
      <c r="X228" s="103">
        <v>0</v>
      </c>
      <c r="Y228" s="103">
        <f t="shared" si="47"/>
        <v>0</v>
      </c>
      <c r="Z228" s="103">
        <v>0</v>
      </c>
      <c r="AA228" s="104">
        <f t="shared" si="48"/>
        <v>0</v>
      </c>
      <c r="AR228" s="7" t="s">
        <v>91</v>
      </c>
      <c r="AT228" s="7" t="s">
        <v>87</v>
      </c>
      <c r="AU228" s="7" t="s">
        <v>42</v>
      </c>
      <c r="AY228" s="7" t="s">
        <v>86</v>
      </c>
      <c r="BE228" s="50">
        <f t="shared" si="49"/>
        <v>0</v>
      </c>
      <c r="BF228" s="50">
        <f t="shared" si="50"/>
        <v>0</v>
      </c>
      <c r="BG228" s="50">
        <f t="shared" si="51"/>
        <v>0</v>
      </c>
      <c r="BH228" s="50">
        <f t="shared" si="52"/>
        <v>0</v>
      </c>
      <c r="BI228" s="50">
        <f t="shared" si="53"/>
        <v>0</v>
      </c>
      <c r="BJ228" s="7" t="s">
        <v>42</v>
      </c>
      <c r="BK228" s="50">
        <f t="shared" si="54"/>
        <v>0</v>
      </c>
      <c r="BL228" s="7" t="s">
        <v>91</v>
      </c>
      <c r="BM228" s="7" t="s">
        <v>535</v>
      </c>
    </row>
    <row r="229" spans="2:63" s="5" customFormat="1" ht="29.85" customHeight="1">
      <c r="B229" s="87"/>
      <c r="C229" s="88"/>
      <c r="D229" s="97" t="s">
        <v>724</v>
      </c>
      <c r="E229" s="97"/>
      <c r="F229" s="97"/>
      <c r="G229" s="97"/>
      <c r="H229" s="97"/>
      <c r="I229" s="97"/>
      <c r="J229" s="97"/>
      <c r="K229" s="97"/>
      <c r="L229" s="97"/>
      <c r="M229" s="97"/>
      <c r="N229" s="180">
        <f>BK229</f>
        <v>0</v>
      </c>
      <c r="O229" s="181"/>
      <c r="P229" s="181"/>
      <c r="Q229" s="181"/>
      <c r="R229" s="90"/>
      <c r="T229" s="91"/>
      <c r="U229" s="88"/>
      <c r="V229" s="88"/>
      <c r="W229" s="92">
        <f>SUM(W230:W236)</f>
        <v>0</v>
      </c>
      <c r="X229" s="88"/>
      <c r="Y229" s="92">
        <f>SUM(Y230:Y236)</f>
        <v>0</v>
      </c>
      <c r="Z229" s="88"/>
      <c r="AA229" s="93">
        <f>SUM(AA230:AA236)</f>
        <v>0</v>
      </c>
      <c r="AR229" s="94" t="s">
        <v>42</v>
      </c>
      <c r="AT229" s="95" t="s">
        <v>40</v>
      </c>
      <c r="AU229" s="95" t="s">
        <v>42</v>
      </c>
      <c r="AY229" s="94" t="s">
        <v>86</v>
      </c>
      <c r="BK229" s="96">
        <f>SUM(BK230:BK236)</f>
        <v>0</v>
      </c>
    </row>
    <row r="230" spans="2:65" s="1" customFormat="1" ht="22.5" customHeight="1">
      <c r="B230" s="69"/>
      <c r="C230" s="98" t="s">
        <v>536</v>
      </c>
      <c r="D230" s="98" t="s">
        <v>87</v>
      </c>
      <c r="E230" s="99" t="s">
        <v>537</v>
      </c>
      <c r="F230" s="158" t="s">
        <v>538</v>
      </c>
      <c r="G230" s="159"/>
      <c r="H230" s="159"/>
      <c r="I230" s="159"/>
      <c r="J230" s="100" t="s">
        <v>196</v>
      </c>
      <c r="K230" s="101">
        <v>7</v>
      </c>
      <c r="L230" s="160">
        <v>0</v>
      </c>
      <c r="M230" s="159"/>
      <c r="N230" s="161">
        <f aca="true" t="shared" si="55" ref="N230:N236">ROUND(L230*K230,2)</f>
        <v>0</v>
      </c>
      <c r="O230" s="159"/>
      <c r="P230" s="159"/>
      <c r="Q230" s="159"/>
      <c r="R230" s="71"/>
      <c r="T230" s="102" t="s">
        <v>1</v>
      </c>
      <c r="U230" s="24" t="s">
        <v>24</v>
      </c>
      <c r="V230" s="20"/>
      <c r="W230" s="103">
        <f aca="true" t="shared" si="56" ref="W230:W236">V230*K230</f>
        <v>0</v>
      </c>
      <c r="X230" s="103">
        <v>0</v>
      </c>
      <c r="Y230" s="103">
        <f aca="true" t="shared" si="57" ref="Y230:Y236">X230*K230</f>
        <v>0</v>
      </c>
      <c r="Z230" s="103">
        <v>0</v>
      </c>
      <c r="AA230" s="104">
        <f aca="true" t="shared" si="58" ref="AA230:AA236">Z230*K230</f>
        <v>0</v>
      </c>
      <c r="AR230" s="7" t="s">
        <v>91</v>
      </c>
      <c r="AT230" s="7" t="s">
        <v>87</v>
      </c>
      <c r="AU230" s="7" t="s">
        <v>51</v>
      </c>
      <c r="AY230" s="7" t="s">
        <v>86</v>
      </c>
      <c r="BE230" s="50">
        <f aca="true" t="shared" si="59" ref="BE230:BE236">IF(U230="základní",N230,0)</f>
        <v>0</v>
      </c>
      <c r="BF230" s="50">
        <f aca="true" t="shared" si="60" ref="BF230:BF236">IF(U230="snížená",N230,0)</f>
        <v>0</v>
      </c>
      <c r="BG230" s="50">
        <f aca="true" t="shared" si="61" ref="BG230:BG236">IF(U230="zákl. přenesená",N230,0)</f>
        <v>0</v>
      </c>
      <c r="BH230" s="50">
        <f aca="true" t="shared" si="62" ref="BH230:BH236">IF(U230="sníž. přenesená",N230,0)</f>
        <v>0</v>
      </c>
      <c r="BI230" s="50">
        <f aca="true" t="shared" si="63" ref="BI230:BI236">IF(U230="nulová",N230,0)</f>
        <v>0</v>
      </c>
      <c r="BJ230" s="7" t="s">
        <v>42</v>
      </c>
      <c r="BK230" s="50">
        <f aca="true" t="shared" si="64" ref="BK230:BK236">ROUND(L230*K230,2)</f>
        <v>0</v>
      </c>
      <c r="BL230" s="7" t="s">
        <v>91</v>
      </c>
      <c r="BM230" s="7" t="s">
        <v>539</v>
      </c>
    </row>
    <row r="231" spans="2:65" s="1" customFormat="1" ht="22.5" customHeight="1">
      <c r="B231" s="69"/>
      <c r="C231" s="98" t="s">
        <v>371</v>
      </c>
      <c r="D231" s="98" t="s">
        <v>87</v>
      </c>
      <c r="E231" s="99" t="s">
        <v>540</v>
      </c>
      <c r="F231" s="158" t="s">
        <v>541</v>
      </c>
      <c r="G231" s="159"/>
      <c r="H231" s="159"/>
      <c r="I231" s="159"/>
      <c r="J231" s="100" t="s">
        <v>196</v>
      </c>
      <c r="K231" s="101">
        <v>5</v>
      </c>
      <c r="L231" s="160">
        <v>0</v>
      </c>
      <c r="M231" s="159"/>
      <c r="N231" s="161">
        <f t="shared" si="55"/>
        <v>0</v>
      </c>
      <c r="O231" s="159"/>
      <c r="P231" s="159"/>
      <c r="Q231" s="159"/>
      <c r="R231" s="71"/>
      <c r="T231" s="102" t="s">
        <v>1</v>
      </c>
      <c r="U231" s="24" t="s">
        <v>24</v>
      </c>
      <c r="V231" s="20"/>
      <c r="W231" s="103">
        <f t="shared" si="56"/>
        <v>0</v>
      </c>
      <c r="X231" s="103">
        <v>0</v>
      </c>
      <c r="Y231" s="103">
        <f t="shared" si="57"/>
        <v>0</v>
      </c>
      <c r="Z231" s="103">
        <v>0</v>
      </c>
      <c r="AA231" s="104">
        <f t="shared" si="58"/>
        <v>0</v>
      </c>
      <c r="AR231" s="7" t="s">
        <v>91</v>
      </c>
      <c r="AT231" s="7" t="s">
        <v>87</v>
      </c>
      <c r="AU231" s="7" t="s">
        <v>51</v>
      </c>
      <c r="AY231" s="7" t="s">
        <v>86</v>
      </c>
      <c r="BE231" s="50">
        <f t="shared" si="59"/>
        <v>0</v>
      </c>
      <c r="BF231" s="50">
        <f t="shared" si="60"/>
        <v>0</v>
      </c>
      <c r="BG231" s="50">
        <f t="shared" si="61"/>
        <v>0</v>
      </c>
      <c r="BH231" s="50">
        <f t="shared" si="62"/>
        <v>0</v>
      </c>
      <c r="BI231" s="50">
        <f t="shared" si="63"/>
        <v>0</v>
      </c>
      <c r="BJ231" s="7" t="s">
        <v>42</v>
      </c>
      <c r="BK231" s="50">
        <f t="shared" si="64"/>
        <v>0</v>
      </c>
      <c r="BL231" s="7" t="s">
        <v>91</v>
      </c>
      <c r="BM231" s="7" t="s">
        <v>542</v>
      </c>
    </row>
    <row r="232" spans="2:65" s="1" customFormat="1" ht="22.5" customHeight="1">
      <c r="B232" s="69"/>
      <c r="C232" s="98" t="s">
        <v>543</v>
      </c>
      <c r="D232" s="98" t="s">
        <v>87</v>
      </c>
      <c r="E232" s="99" t="s">
        <v>544</v>
      </c>
      <c r="F232" s="158" t="s">
        <v>545</v>
      </c>
      <c r="G232" s="159"/>
      <c r="H232" s="159"/>
      <c r="I232" s="159"/>
      <c r="J232" s="100" t="s">
        <v>196</v>
      </c>
      <c r="K232" s="101">
        <v>5</v>
      </c>
      <c r="L232" s="160">
        <v>0</v>
      </c>
      <c r="M232" s="159"/>
      <c r="N232" s="161">
        <f t="shared" si="55"/>
        <v>0</v>
      </c>
      <c r="O232" s="159"/>
      <c r="P232" s="159"/>
      <c r="Q232" s="159"/>
      <c r="R232" s="71"/>
      <c r="T232" s="102" t="s">
        <v>1</v>
      </c>
      <c r="U232" s="24" t="s">
        <v>24</v>
      </c>
      <c r="V232" s="20"/>
      <c r="W232" s="103">
        <f t="shared" si="56"/>
        <v>0</v>
      </c>
      <c r="X232" s="103">
        <v>0</v>
      </c>
      <c r="Y232" s="103">
        <f t="shared" si="57"/>
        <v>0</v>
      </c>
      <c r="Z232" s="103">
        <v>0</v>
      </c>
      <c r="AA232" s="104">
        <f t="shared" si="58"/>
        <v>0</v>
      </c>
      <c r="AR232" s="7" t="s">
        <v>91</v>
      </c>
      <c r="AT232" s="7" t="s">
        <v>87</v>
      </c>
      <c r="AU232" s="7" t="s">
        <v>51</v>
      </c>
      <c r="AY232" s="7" t="s">
        <v>86</v>
      </c>
      <c r="BE232" s="50">
        <f t="shared" si="59"/>
        <v>0</v>
      </c>
      <c r="BF232" s="50">
        <f t="shared" si="60"/>
        <v>0</v>
      </c>
      <c r="BG232" s="50">
        <f t="shared" si="61"/>
        <v>0</v>
      </c>
      <c r="BH232" s="50">
        <f t="shared" si="62"/>
        <v>0</v>
      </c>
      <c r="BI232" s="50">
        <f t="shared" si="63"/>
        <v>0</v>
      </c>
      <c r="BJ232" s="7" t="s">
        <v>42</v>
      </c>
      <c r="BK232" s="50">
        <f t="shared" si="64"/>
        <v>0</v>
      </c>
      <c r="BL232" s="7" t="s">
        <v>91</v>
      </c>
      <c r="BM232" s="7" t="s">
        <v>546</v>
      </c>
    </row>
    <row r="233" spans="2:65" s="1" customFormat="1" ht="22.5" customHeight="1">
      <c r="B233" s="69"/>
      <c r="C233" s="98" t="s">
        <v>374</v>
      </c>
      <c r="D233" s="98" t="s">
        <v>87</v>
      </c>
      <c r="E233" s="99" t="s">
        <v>547</v>
      </c>
      <c r="F233" s="158" t="s">
        <v>548</v>
      </c>
      <c r="G233" s="159"/>
      <c r="H233" s="159"/>
      <c r="I233" s="159"/>
      <c r="J233" s="100" t="s">
        <v>196</v>
      </c>
      <c r="K233" s="101">
        <v>3</v>
      </c>
      <c r="L233" s="160">
        <v>0</v>
      </c>
      <c r="M233" s="159"/>
      <c r="N233" s="161">
        <f t="shared" si="55"/>
        <v>0</v>
      </c>
      <c r="O233" s="159"/>
      <c r="P233" s="159"/>
      <c r="Q233" s="159"/>
      <c r="R233" s="71"/>
      <c r="T233" s="102" t="s">
        <v>1</v>
      </c>
      <c r="U233" s="24" t="s">
        <v>24</v>
      </c>
      <c r="V233" s="20"/>
      <c r="W233" s="103">
        <f t="shared" si="56"/>
        <v>0</v>
      </c>
      <c r="X233" s="103">
        <v>0</v>
      </c>
      <c r="Y233" s="103">
        <f t="shared" si="57"/>
        <v>0</v>
      </c>
      <c r="Z233" s="103">
        <v>0</v>
      </c>
      <c r="AA233" s="104">
        <f t="shared" si="58"/>
        <v>0</v>
      </c>
      <c r="AR233" s="7" t="s">
        <v>91</v>
      </c>
      <c r="AT233" s="7" t="s">
        <v>87</v>
      </c>
      <c r="AU233" s="7" t="s">
        <v>51</v>
      </c>
      <c r="AY233" s="7" t="s">
        <v>86</v>
      </c>
      <c r="BE233" s="50">
        <f t="shared" si="59"/>
        <v>0</v>
      </c>
      <c r="BF233" s="50">
        <f t="shared" si="60"/>
        <v>0</v>
      </c>
      <c r="BG233" s="50">
        <f t="shared" si="61"/>
        <v>0</v>
      </c>
      <c r="BH233" s="50">
        <f t="shared" si="62"/>
        <v>0</v>
      </c>
      <c r="BI233" s="50">
        <f t="shared" si="63"/>
        <v>0</v>
      </c>
      <c r="BJ233" s="7" t="s">
        <v>42</v>
      </c>
      <c r="BK233" s="50">
        <f t="shared" si="64"/>
        <v>0</v>
      </c>
      <c r="BL233" s="7" t="s">
        <v>91</v>
      </c>
      <c r="BM233" s="7" t="s">
        <v>549</v>
      </c>
    </row>
    <row r="234" spans="2:65" s="1" customFormat="1" ht="22.5" customHeight="1">
      <c r="B234" s="69"/>
      <c r="C234" s="98" t="s">
        <v>550</v>
      </c>
      <c r="D234" s="98" t="s">
        <v>87</v>
      </c>
      <c r="E234" s="99" t="s">
        <v>551</v>
      </c>
      <c r="F234" s="158" t="s">
        <v>552</v>
      </c>
      <c r="G234" s="159"/>
      <c r="H234" s="159"/>
      <c r="I234" s="159"/>
      <c r="J234" s="100" t="s">
        <v>196</v>
      </c>
      <c r="K234" s="101">
        <v>4</v>
      </c>
      <c r="L234" s="160">
        <v>0</v>
      </c>
      <c r="M234" s="159"/>
      <c r="N234" s="161">
        <f t="shared" si="55"/>
        <v>0</v>
      </c>
      <c r="O234" s="159"/>
      <c r="P234" s="159"/>
      <c r="Q234" s="159"/>
      <c r="R234" s="71"/>
      <c r="T234" s="102" t="s">
        <v>1</v>
      </c>
      <c r="U234" s="24" t="s">
        <v>24</v>
      </c>
      <c r="V234" s="20"/>
      <c r="W234" s="103">
        <f t="shared" si="56"/>
        <v>0</v>
      </c>
      <c r="X234" s="103">
        <v>0</v>
      </c>
      <c r="Y234" s="103">
        <f t="shared" si="57"/>
        <v>0</v>
      </c>
      <c r="Z234" s="103">
        <v>0</v>
      </c>
      <c r="AA234" s="104">
        <f t="shared" si="58"/>
        <v>0</v>
      </c>
      <c r="AR234" s="7" t="s">
        <v>91</v>
      </c>
      <c r="AT234" s="7" t="s">
        <v>87</v>
      </c>
      <c r="AU234" s="7" t="s">
        <v>51</v>
      </c>
      <c r="AY234" s="7" t="s">
        <v>86</v>
      </c>
      <c r="BE234" s="50">
        <f t="shared" si="59"/>
        <v>0</v>
      </c>
      <c r="BF234" s="50">
        <f t="shared" si="60"/>
        <v>0</v>
      </c>
      <c r="BG234" s="50">
        <f t="shared" si="61"/>
        <v>0</v>
      </c>
      <c r="BH234" s="50">
        <f t="shared" si="62"/>
        <v>0</v>
      </c>
      <c r="BI234" s="50">
        <f t="shared" si="63"/>
        <v>0</v>
      </c>
      <c r="BJ234" s="7" t="s">
        <v>42</v>
      </c>
      <c r="BK234" s="50">
        <f t="shared" si="64"/>
        <v>0</v>
      </c>
      <c r="BL234" s="7" t="s">
        <v>91</v>
      </c>
      <c r="BM234" s="7" t="s">
        <v>553</v>
      </c>
    </row>
    <row r="235" spans="2:65" s="1" customFormat="1" ht="22.5" customHeight="1">
      <c r="B235" s="69"/>
      <c r="C235" s="98" t="s">
        <v>378</v>
      </c>
      <c r="D235" s="98" t="s">
        <v>87</v>
      </c>
      <c r="E235" s="99" t="s">
        <v>554</v>
      </c>
      <c r="F235" s="158" t="s">
        <v>555</v>
      </c>
      <c r="G235" s="159"/>
      <c r="H235" s="159"/>
      <c r="I235" s="159"/>
      <c r="J235" s="100" t="s">
        <v>196</v>
      </c>
      <c r="K235" s="101">
        <v>7</v>
      </c>
      <c r="L235" s="160">
        <v>0</v>
      </c>
      <c r="M235" s="159"/>
      <c r="N235" s="161">
        <f t="shared" si="55"/>
        <v>0</v>
      </c>
      <c r="O235" s="159"/>
      <c r="P235" s="159"/>
      <c r="Q235" s="159"/>
      <c r="R235" s="71"/>
      <c r="T235" s="102" t="s">
        <v>1</v>
      </c>
      <c r="U235" s="24" t="s">
        <v>24</v>
      </c>
      <c r="V235" s="20"/>
      <c r="W235" s="103">
        <f t="shared" si="56"/>
        <v>0</v>
      </c>
      <c r="X235" s="103">
        <v>0</v>
      </c>
      <c r="Y235" s="103">
        <f t="shared" si="57"/>
        <v>0</v>
      </c>
      <c r="Z235" s="103">
        <v>0</v>
      </c>
      <c r="AA235" s="104">
        <f t="shared" si="58"/>
        <v>0</v>
      </c>
      <c r="AR235" s="7" t="s">
        <v>91</v>
      </c>
      <c r="AT235" s="7" t="s">
        <v>87</v>
      </c>
      <c r="AU235" s="7" t="s">
        <v>51</v>
      </c>
      <c r="AY235" s="7" t="s">
        <v>86</v>
      </c>
      <c r="BE235" s="50">
        <f t="shared" si="59"/>
        <v>0</v>
      </c>
      <c r="BF235" s="50">
        <f t="shared" si="60"/>
        <v>0</v>
      </c>
      <c r="BG235" s="50">
        <f t="shared" si="61"/>
        <v>0</v>
      </c>
      <c r="BH235" s="50">
        <f t="shared" si="62"/>
        <v>0</v>
      </c>
      <c r="BI235" s="50">
        <f t="shared" si="63"/>
        <v>0</v>
      </c>
      <c r="BJ235" s="7" t="s">
        <v>42</v>
      </c>
      <c r="BK235" s="50">
        <f t="shared" si="64"/>
        <v>0</v>
      </c>
      <c r="BL235" s="7" t="s">
        <v>91</v>
      </c>
      <c r="BM235" s="7" t="s">
        <v>556</v>
      </c>
    </row>
    <row r="236" spans="2:65" s="1" customFormat="1" ht="22.5" customHeight="1">
      <c r="B236" s="69"/>
      <c r="C236" s="98" t="s">
        <v>557</v>
      </c>
      <c r="D236" s="98" t="s">
        <v>87</v>
      </c>
      <c r="E236" s="99" t="s">
        <v>558</v>
      </c>
      <c r="F236" s="158" t="s">
        <v>559</v>
      </c>
      <c r="G236" s="159"/>
      <c r="H236" s="159"/>
      <c r="I236" s="159"/>
      <c r="J236" s="100" t="s">
        <v>257</v>
      </c>
      <c r="K236" s="101">
        <v>1</v>
      </c>
      <c r="L236" s="160">
        <v>0</v>
      </c>
      <c r="M236" s="159"/>
      <c r="N236" s="161">
        <f t="shared" si="55"/>
        <v>0</v>
      </c>
      <c r="O236" s="159"/>
      <c r="P236" s="159"/>
      <c r="Q236" s="159"/>
      <c r="R236" s="71"/>
      <c r="T236" s="102" t="s">
        <v>1</v>
      </c>
      <c r="U236" s="24" t="s">
        <v>24</v>
      </c>
      <c r="V236" s="20"/>
      <c r="W236" s="103">
        <f t="shared" si="56"/>
        <v>0</v>
      </c>
      <c r="X236" s="103">
        <v>0</v>
      </c>
      <c r="Y236" s="103">
        <f t="shared" si="57"/>
        <v>0</v>
      </c>
      <c r="Z236" s="103">
        <v>0</v>
      </c>
      <c r="AA236" s="104">
        <f t="shared" si="58"/>
        <v>0</v>
      </c>
      <c r="AR236" s="7" t="s">
        <v>91</v>
      </c>
      <c r="AT236" s="7" t="s">
        <v>87</v>
      </c>
      <c r="AU236" s="7" t="s">
        <v>51</v>
      </c>
      <c r="AY236" s="7" t="s">
        <v>86</v>
      </c>
      <c r="BE236" s="50">
        <f t="shared" si="59"/>
        <v>0</v>
      </c>
      <c r="BF236" s="50">
        <f t="shared" si="60"/>
        <v>0</v>
      </c>
      <c r="BG236" s="50">
        <f t="shared" si="61"/>
        <v>0</v>
      </c>
      <c r="BH236" s="50">
        <f t="shared" si="62"/>
        <v>0</v>
      </c>
      <c r="BI236" s="50">
        <f t="shared" si="63"/>
        <v>0</v>
      </c>
      <c r="BJ236" s="7" t="s">
        <v>42</v>
      </c>
      <c r="BK236" s="50">
        <f t="shared" si="64"/>
        <v>0</v>
      </c>
      <c r="BL236" s="7" t="s">
        <v>91</v>
      </c>
      <c r="BM236" s="7" t="s">
        <v>560</v>
      </c>
    </row>
    <row r="237" spans="2:63" s="5" customFormat="1" ht="37.35" customHeight="1">
      <c r="B237" s="87"/>
      <c r="C237" s="88"/>
      <c r="D237" s="89" t="s">
        <v>239</v>
      </c>
      <c r="E237" s="89"/>
      <c r="F237" s="89"/>
      <c r="G237" s="89"/>
      <c r="H237" s="89"/>
      <c r="I237" s="89"/>
      <c r="J237" s="89"/>
      <c r="K237" s="89"/>
      <c r="L237" s="89"/>
      <c r="M237" s="89"/>
      <c r="N237" s="178">
        <f>BK237</f>
        <v>0</v>
      </c>
      <c r="O237" s="179"/>
      <c r="P237" s="179"/>
      <c r="Q237" s="179"/>
      <c r="R237" s="90"/>
      <c r="T237" s="91"/>
      <c r="U237" s="88"/>
      <c r="V237" s="88"/>
      <c r="W237" s="92">
        <f>W238+SUM(W239:W242)</f>
        <v>0</v>
      </c>
      <c r="X237" s="88"/>
      <c r="Y237" s="92">
        <f>Y238+SUM(Y239:Y242)</f>
        <v>0</v>
      </c>
      <c r="Z237" s="88"/>
      <c r="AA237" s="93">
        <f>AA238+SUM(AA239:AA242)</f>
        <v>0</v>
      </c>
      <c r="AR237" s="94" t="s">
        <v>42</v>
      </c>
      <c r="AT237" s="95" t="s">
        <v>40</v>
      </c>
      <c r="AU237" s="95" t="s">
        <v>41</v>
      </c>
      <c r="AY237" s="94" t="s">
        <v>86</v>
      </c>
      <c r="BK237" s="96">
        <f>BK238+SUM(BK239:BK242)</f>
        <v>0</v>
      </c>
    </row>
    <row r="238" spans="2:65" s="1" customFormat="1" ht="22.5" customHeight="1">
      <c r="B238" s="69"/>
      <c r="C238" s="98" t="s">
        <v>381</v>
      </c>
      <c r="D238" s="98" t="s">
        <v>87</v>
      </c>
      <c r="E238" s="99" t="s">
        <v>561</v>
      </c>
      <c r="F238" s="158" t="s">
        <v>302</v>
      </c>
      <c r="G238" s="159"/>
      <c r="H238" s="159"/>
      <c r="I238" s="159"/>
      <c r="J238" s="100" t="s">
        <v>159</v>
      </c>
      <c r="K238" s="101">
        <v>8</v>
      </c>
      <c r="L238" s="160">
        <v>0</v>
      </c>
      <c r="M238" s="159"/>
      <c r="N238" s="161">
        <f>ROUND(L238*K238,2)</f>
        <v>0</v>
      </c>
      <c r="O238" s="159"/>
      <c r="P238" s="159"/>
      <c r="Q238" s="159"/>
      <c r="R238" s="71"/>
      <c r="T238" s="102" t="s">
        <v>1</v>
      </c>
      <c r="U238" s="24" t="s">
        <v>24</v>
      </c>
      <c r="V238" s="20"/>
      <c r="W238" s="103">
        <f>V238*K238</f>
        <v>0</v>
      </c>
      <c r="X238" s="103">
        <v>0</v>
      </c>
      <c r="Y238" s="103">
        <f>X238*K238</f>
        <v>0</v>
      </c>
      <c r="Z238" s="103">
        <v>0</v>
      </c>
      <c r="AA238" s="104">
        <f>Z238*K238</f>
        <v>0</v>
      </c>
      <c r="AR238" s="7" t="s">
        <v>91</v>
      </c>
      <c r="AT238" s="7" t="s">
        <v>87</v>
      </c>
      <c r="AU238" s="7" t="s">
        <v>42</v>
      </c>
      <c r="AY238" s="7" t="s">
        <v>86</v>
      </c>
      <c r="BE238" s="50">
        <f>IF(U238="základní",N238,0)</f>
        <v>0</v>
      </c>
      <c r="BF238" s="50">
        <f>IF(U238="snížená",N238,0)</f>
        <v>0</v>
      </c>
      <c r="BG238" s="50">
        <f>IF(U238="zákl. přenesená",N238,0)</f>
        <v>0</v>
      </c>
      <c r="BH238" s="50">
        <f>IF(U238="sníž. přenesená",N238,0)</f>
        <v>0</v>
      </c>
      <c r="BI238" s="50">
        <f>IF(U238="nulová",N238,0)</f>
        <v>0</v>
      </c>
      <c r="BJ238" s="7" t="s">
        <v>42</v>
      </c>
      <c r="BK238" s="50">
        <f>ROUND(L238*K238,2)</f>
        <v>0</v>
      </c>
      <c r="BL238" s="7" t="s">
        <v>91</v>
      </c>
      <c r="BM238" s="7" t="s">
        <v>562</v>
      </c>
    </row>
    <row r="239" spans="2:65" s="1" customFormat="1" ht="22.5" customHeight="1">
      <c r="B239" s="69"/>
      <c r="C239" s="98" t="s">
        <v>563</v>
      </c>
      <c r="D239" s="98" t="s">
        <v>87</v>
      </c>
      <c r="E239" s="99" t="s">
        <v>564</v>
      </c>
      <c r="F239" s="158" t="s">
        <v>306</v>
      </c>
      <c r="G239" s="159"/>
      <c r="H239" s="159"/>
      <c r="I239" s="159"/>
      <c r="J239" s="100" t="s">
        <v>159</v>
      </c>
      <c r="K239" s="101">
        <v>160</v>
      </c>
      <c r="L239" s="160">
        <v>0</v>
      </c>
      <c r="M239" s="159"/>
      <c r="N239" s="161">
        <f>ROUND(L239*K239,2)</f>
        <v>0</v>
      </c>
      <c r="O239" s="159"/>
      <c r="P239" s="159"/>
      <c r="Q239" s="159"/>
      <c r="R239" s="71"/>
      <c r="T239" s="102" t="s">
        <v>1</v>
      </c>
      <c r="U239" s="24" t="s">
        <v>24</v>
      </c>
      <c r="V239" s="20"/>
      <c r="W239" s="103">
        <f>V239*K239</f>
        <v>0</v>
      </c>
      <c r="X239" s="103">
        <v>0</v>
      </c>
      <c r="Y239" s="103">
        <f>X239*K239</f>
        <v>0</v>
      </c>
      <c r="Z239" s="103">
        <v>0</v>
      </c>
      <c r="AA239" s="104">
        <f>Z239*K239</f>
        <v>0</v>
      </c>
      <c r="AR239" s="7" t="s">
        <v>91</v>
      </c>
      <c r="AT239" s="7" t="s">
        <v>87</v>
      </c>
      <c r="AU239" s="7" t="s">
        <v>42</v>
      </c>
      <c r="AY239" s="7" t="s">
        <v>86</v>
      </c>
      <c r="BE239" s="50">
        <f>IF(U239="základní",N239,0)</f>
        <v>0</v>
      </c>
      <c r="BF239" s="50">
        <f>IF(U239="snížená",N239,0)</f>
        <v>0</v>
      </c>
      <c r="BG239" s="50">
        <f>IF(U239="zákl. přenesená",N239,0)</f>
        <v>0</v>
      </c>
      <c r="BH239" s="50">
        <f>IF(U239="sníž. přenesená",N239,0)</f>
        <v>0</v>
      </c>
      <c r="BI239" s="50">
        <f>IF(U239="nulová",N239,0)</f>
        <v>0</v>
      </c>
      <c r="BJ239" s="7" t="s">
        <v>42</v>
      </c>
      <c r="BK239" s="50">
        <f>ROUND(L239*K239,2)</f>
        <v>0</v>
      </c>
      <c r="BL239" s="7" t="s">
        <v>91</v>
      </c>
      <c r="BM239" s="7" t="s">
        <v>565</v>
      </c>
    </row>
    <row r="240" spans="2:65" s="1" customFormat="1" ht="22.5" customHeight="1">
      <c r="B240" s="69"/>
      <c r="C240" s="98" t="s">
        <v>385</v>
      </c>
      <c r="D240" s="98" t="s">
        <v>87</v>
      </c>
      <c r="E240" s="99" t="s">
        <v>566</v>
      </c>
      <c r="F240" s="158" t="s">
        <v>309</v>
      </c>
      <c r="G240" s="159"/>
      <c r="H240" s="159"/>
      <c r="I240" s="159"/>
      <c r="J240" s="100" t="s">
        <v>196</v>
      </c>
      <c r="K240" s="101">
        <v>8</v>
      </c>
      <c r="L240" s="160">
        <v>0</v>
      </c>
      <c r="M240" s="159"/>
      <c r="N240" s="161">
        <f>ROUND(L240*K240,2)</f>
        <v>0</v>
      </c>
      <c r="O240" s="159"/>
      <c r="P240" s="159"/>
      <c r="Q240" s="159"/>
      <c r="R240" s="71"/>
      <c r="T240" s="102" t="s">
        <v>1</v>
      </c>
      <c r="U240" s="24" t="s">
        <v>24</v>
      </c>
      <c r="V240" s="20"/>
      <c r="W240" s="103">
        <f>V240*K240</f>
        <v>0</v>
      </c>
      <c r="X240" s="103">
        <v>0</v>
      </c>
      <c r="Y240" s="103">
        <f>X240*K240</f>
        <v>0</v>
      </c>
      <c r="Z240" s="103">
        <v>0</v>
      </c>
      <c r="AA240" s="104">
        <f>Z240*K240</f>
        <v>0</v>
      </c>
      <c r="AR240" s="7" t="s">
        <v>91</v>
      </c>
      <c r="AT240" s="7" t="s">
        <v>87</v>
      </c>
      <c r="AU240" s="7" t="s">
        <v>42</v>
      </c>
      <c r="AY240" s="7" t="s">
        <v>86</v>
      </c>
      <c r="BE240" s="50">
        <f>IF(U240="základní",N240,0)</f>
        <v>0</v>
      </c>
      <c r="BF240" s="50">
        <f>IF(U240="snížená",N240,0)</f>
        <v>0</v>
      </c>
      <c r="BG240" s="50">
        <f>IF(U240="zákl. přenesená",N240,0)</f>
        <v>0</v>
      </c>
      <c r="BH240" s="50">
        <f>IF(U240="sníž. přenesená",N240,0)</f>
        <v>0</v>
      </c>
      <c r="BI240" s="50">
        <f>IF(U240="nulová",N240,0)</f>
        <v>0</v>
      </c>
      <c r="BJ240" s="7" t="s">
        <v>42</v>
      </c>
      <c r="BK240" s="50">
        <f>ROUND(L240*K240,2)</f>
        <v>0</v>
      </c>
      <c r="BL240" s="7" t="s">
        <v>91</v>
      </c>
      <c r="BM240" s="7" t="s">
        <v>567</v>
      </c>
    </row>
    <row r="241" spans="2:65" s="1" customFormat="1" ht="22.5" customHeight="1">
      <c r="B241" s="69"/>
      <c r="C241" s="98" t="s">
        <v>568</v>
      </c>
      <c r="D241" s="98" t="s">
        <v>87</v>
      </c>
      <c r="E241" s="99" t="s">
        <v>569</v>
      </c>
      <c r="F241" s="158" t="s">
        <v>570</v>
      </c>
      <c r="G241" s="159"/>
      <c r="H241" s="159"/>
      <c r="I241" s="159"/>
      <c r="J241" s="100" t="s">
        <v>196</v>
      </c>
      <c r="K241" s="101">
        <v>4</v>
      </c>
      <c r="L241" s="160">
        <v>0</v>
      </c>
      <c r="M241" s="159"/>
      <c r="N241" s="161">
        <f>ROUND(L241*K241,2)</f>
        <v>0</v>
      </c>
      <c r="O241" s="159"/>
      <c r="P241" s="159"/>
      <c r="Q241" s="159"/>
      <c r="R241" s="71"/>
      <c r="T241" s="102" t="s">
        <v>1</v>
      </c>
      <c r="U241" s="24" t="s">
        <v>24</v>
      </c>
      <c r="V241" s="20"/>
      <c r="W241" s="103">
        <f>V241*K241</f>
        <v>0</v>
      </c>
      <c r="X241" s="103">
        <v>0</v>
      </c>
      <c r="Y241" s="103">
        <f>X241*K241</f>
        <v>0</v>
      </c>
      <c r="Z241" s="103">
        <v>0</v>
      </c>
      <c r="AA241" s="104">
        <f>Z241*K241</f>
        <v>0</v>
      </c>
      <c r="AR241" s="7" t="s">
        <v>91</v>
      </c>
      <c r="AT241" s="7" t="s">
        <v>87</v>
      </c>
      <c r="AU241" s="7" t="s">
        <v>42</v>
      </c>
      <c r="AY241" s="7" t="s">
        <v>86</v>
      </c>
      <c r="BE241" s="50">
        <f>IF(U241="základní",N241,0)</f>
        <v>0</v>
      </c>
      <c r="BF241" s="50">
        <f>IF(U241="snížená",N241,0)</f>
        <v>0</v>
      </c>
      <c r="BG241" s="50">
        <f>IF(U241="zákl. přenesená",N241,0)</f>
        <v>0</v>
      </c>
      <c r="BH241" s="50">
        <f>IF(U241="sníž. přenesená",N241,0)</f>
        <v>0</v>
      </c>
      <c r="BI241" s="50">
        <f>IF(U241="nulová",N241,0)</f>
        <v>0</v>
      </c>
      <c r="BJ241" s="7" t="s">
        <v>42</v>
      </c>
      <c r="BK241" s="50">
        <f>ROUND(L241*K241,2)</f>
        <v>0</v>
      </c>
      <c r="BL241" s="7" t="s">
        <v>91</v>
      </c>
      <c r="BM241" s="7" t="s">
        <v>571</v>
      </c>
    </row>
    <row r="242" spans="2:63" s="5" customFormat="1" ht="29.85" customHeight="1">
      <c r="B242" s="87"/>
      <c r="C242" s="88"/>
      <c r="D242" s="97" t="s">
        <v>725</v>
      </c>
      <c r="E242" s="97"/>
      <c r="F242" s="97"/>
      <c r="G242" s="97"/>
      <c r="H242" s="97"/>
      <c r="I242" s="97"/>
      <c r="J242" s="97"/>
      <c r="K242" s="97"/>
      <c r="L242" s="97"/>
      <c r="M242" s="97"/>
      <c r="N242" s="180">
        <f>BK242</f>
        <v>0</v>
      </c>
      <c r="O242" s="181"/>
      <c r="P242" s="181"/>
      <c r="Q242" s="181"/>
      <c r="R242" s="90"/>
      <c r="T242" s="91"/>
      <c r="U242" s="88"/>
      <c r="V242" s="88"/>
      <c r="W242" s="92">
        <f>SUM(W243:W246)</f>
        <v>0</v>
      </c>
      <c r="X242" s="88"/>
      <c r="Y242" s="92">
        <f>SUM(Y243:Y246)</f>
        <v>0</v>
      </c>
      <c r="Z242" s="88"/>
      <c r="AA242" s="93">
        <f>SUM(AA243:AA246)</f>
        <v>0</v>
      </c>
      <c r="AR242" s="94" t="s">
        <v>42</v>
      </c>
      <c r="AT242" s="95" t="s">
        <v>40</v>
      </c>
      <c r="AU242" s="95" t="s">
        <v>42</v>
      </c>
      <c r="AY242" s="94" t="s">
        <v>86</v>
      </c>
      <c r="BK242" s="96">
        <f>SUM(BK243:BK246)</f>
        <v>0</v>
      </c>
    </row>
    <row r="243" spans="2:65" s="1" customFormat="1" ht="22.5" customHeight="1">
      <c r="B243" s="69"/>
      <c r="C243" s="98" t="s">
        <v>388</v>
      </c>
      <c r="D243" s="98" t="s">
        <v>87</v>
      </c>
      <c r="E243" s="99" t="s">
        <v>572</v>
      </c>
      <c r="F243" s="158" t="s">
        <v>573</v>
      </c>
      <c r="G243" s="159"/>
      <c r="H243" s="159"/>
      <c r="I243" s="159"/>
      <c r="J243" s="100" t="s">
        <v>159</v>
      </c>
      <c r="K243" s="101">
        <v>8</v>
      </c>
      <c r="L243" s="160">
        <v>0</v>
      </c>
      <c r="M243" s="159"/>
      <c r="N243" s="161">
        <f>ROUND(L243*K243,2)</f>
        <v>0</v>
      </c>
      <c r="O243" s="159"/>
      <c r="P243" s="159"/>
      <c r="Q243" s="159"/>
      <c r="R243" s="71"/>
      <c r="T243" s="102" t="s">
        <v>1</v>
      </c>
      <c r="U243" s="24" t="s">
        <v>24</v>
      </c>
      <c r="V243" s="20"/>
      <c r="W243" s="103">
        <f>V243*K243</f>
        <v>0</v>
      </c>
      <c r="X243" s="103">
        <v>0</v>
      </c>
      <c r="Y243" s="103">
        <f>X243*K243</f>
        <v>0</v>
      </c>
      <c r="Z243" s="103">
        <v>0</v>
      </c>
      <c r="AA243" s="104">
        <f>Z243*K243</f>
        <v>0</v>
      </c>
      <c r="AR243" s="7" t="s">
        <v>91</v>
      </c>
      <c r="AT243" s="7" t="s">
        <v>87</v>
      </c>
      <c r="AU243" s="7" t="s">
        <v>51</v>
      </c>
      <c r="AY243" s="7" t="s">
        <v>86</v>
      </c>
      <c r="BE243" s="50">
        <f>IF(U243="základní",N243,0)</f>
        <v>0</v>
      </c>
      <c r="BF243" s="50">
        <f>IF(U243="snížená",N243,0)</f>
        <v>0</v>
      </c>
      <c r="BG243" s="50">
        <f>IF(U243="zákl. přenesená",N243,0)</f>
        <v>0</v>
      </c>
      <c r="BH243" s="50">
        <f>IF(U243="sníž. přenesená",N243,0)</f>
        <v>0</v>
      </c>
      <c r="BI243" s="50">
        <f>IF(U243="nulová",N243,0)</f>
        <v>0</v>
      </c>
      <c r="BJ243" s="7" t="s">
        <v>42</v>
      </c>
      <c r="BK243" s="50">
        <f>ROUND(L243*K243,2)</f>
        <v>0</v>
      </c>
      <c r="BL243" s="7" t="s">
        <v>91</v>
      </c>
      <c r="BM243" s="7" t="s">
        <v>574</v>
      </c>
    </row>
    <row r="244" spans="2:65" s="1" customFormat="1" ht="22.5" customHeight="1">
      <c r="B244" s="69"/>
      <c r="C244" s="98" t="s">
        <v>575</v>
      </c>
      <c r="D244" s="98" t="s">
        <v>87</v>
      </c>
      <c r="E244" s="99" t="s">
        <v>576</v>
      </c>
      <c r="F244" s="158" t="s">
        <v>577</v>
      </c>
      <c r="G244" s="159"/>
      <c r="H244" s="159"/>
      <c r="I244" s="159"/>
      <c r="J244" s="100" t="s">
        <v>196</v>
      </c>
      <c r="K244" s="101">
        <v>4</v>
      </c>
      <c r="L244" s="160">
        <v>0</v>
      </c>
      <c r="M244" s="159"/>
      <c r="N244" s="161">
        <f>ROUND(L244*K244,2)</f>
        <v>0</v>
      </c>
      <c r="O244" s="159"/>
      <c r="P244" s="159"/>
      <c r="Q244" s="159"/>
      <c r="R244" s="71"/>
      <c r="T244" s="102" t="s">
        <v>1</v>
      </c>
      <c r="U244" s="24" t="s">
        <v>24</v>
      </c>
      <c r="V244" s="20"/>
      <c r="W244" s="103">
        <f>V244*K244</f>
        <v>0</v>
      </c>
      <c r="X244" s="103">
        <v>0</v>
      </c>
      <c r="Y244" s="103">
        <f>X244*K244</f>
        <v>0</v>
      </c>
      <c r="Z244" s="103">
        <v>0</v>
      </c>
      <c r="AA244" s="104">
        <f>Z244*K244</f>
        <v>0</v>
      </c>
      <c r="AR244" s="7" t="s">
        <v>91</v>
      </c>
      <c r="AT244" s="7" t="s">
        <v>87</v>
      </c>
      <c r="AU244" s="7" t="s">
        <v>51</v>
      </c>
      <c r="AY244" s="7" t="s">
        <v>86</v>
      </c>
      <c r="BE244" s="50">
        <f>IF(U244="základní",N244,0)</f>
        <v>0</v>
      </c>
      <c r="BF244" s="50">
        <f>IF(U244="snížená",N244,0)</f>
        <v>0</v>
      </c>
      <c r="BG244" s="50">
        <f>IF(U244="zákl. přenesená",N244,0)</f>
        <v>0</v>
      </c>
      <c r="BH244" s="50">
        <f>IF(U244="sníž. přenesená",N244,0)</f>
        <v>0</v>
      </c>
      <c r="BI244" s="50">
        <f>IF(U244="nulová",N244,0)</f>
        <v>0</v>
      </c>
      <c r="BJ244" s="7" t="s">
        <v>42</v>
      </c>
      <c r="BK244" s="50">
        <f>ROUND(L244*K244,2)</f>
        <v>0</v>
      </c>
      <c r="BL244" s="7" t="s">
        <v>91</v>
      </c>
      <c r="BM244" s="7" t="s">
        <v>578</v>
      </c>
    </row>
    <row r="245" spans="2:65" s="1" customFormat="1" ht="22.5" customHeight="1">
      <c r="B245" s="69"/>
      <c r="C245" s="98" t="s">
        <v>392</v>
      </c>
      <c r="D245" s="98" t="s">
        <v>87</v>
      </c>
      <c r="E245" s="99" t="s">
        <v>579</v>
      </c>
      <c r="F245" s="158" t="s">
        <v>580</v>
      </c>
      <c r="G245" s="159"/>
      <c r="H245" s="159"/>
      <c r="I245" s="159"/>
      <c r="J245" s="100" t="s">
        <v>159</v>
      </c>
      <c r="K245" s="101">
        <v>160</v>
      </c>
      <c r="L245" s="160">
        <v>0</v>
      </c>
      <c r="M245" s="159"/>
      <c r="N245" s="161">
        <f>ROUND(L245*K245,2)</f>
        <v>0</v>
      </c>
      <c r="O245" s="159"/>
      <c r="P245" s="159"/>
      <c r="Q245" s="159"/>
      <c r="R245" s="71"/>
      <c r="T245" s="102" t="s">
        <v>1</v>
      </c>
      <c r="U245" s="24" t="s">
        <v>24</v>
      </c>
      <c r="V245" s="20"/>
      <c r="W245" s="103">
        <f>V245*K245</f>
        <v>0</v>
      </c>
      <c r="X245" s="103">
        <v>0</v>
      </c>
      <c r="Y245" s="103">
        <f>X245*K245</f>
        <v>0</v>
      </c>
      <c r="Z245" s="103">
        <v>0</v>
      </c>
      <c r="AA245" s="104">
        <f>Z245*K245</f>
        <v>0</v>
      </c>
      <c r="AR245" s="7" t="s">
        <v>91</v>
      </c>
      <c r="AT245" s="7" t="s">
        <v>87</v>
      </c>
      <c r="AU245" s="7" t="s">
        <v>51</v>
      </c>
      <c r="AY245" s="7" t="s">
        <v>86</v>
      </c>
      <c r="BE245" s="50">
        <f>IF(U245="základní",N245,0)</f>
        <v>0</v>
      </c>
      <c r="BF245" s="50">
        <f>IF(U245="snížená",N245,0)</f>
        <v>0</v>
      </c>
      <c r="BG245" s="50">
        <f>IF(U245="zákl. přenesená",N245,0)</f>
        <v>0</v>
      </c>
      <c r="BH245" s="50">
        <f>IF(U245="sníž. přenesená",N245,0)</f>
        <v>0</v>
      </c>
      <c r="BI245" s="50">
        <f>IF(U245="nulová",N245,0)</f>
        <v>0</v>
      </c>
      <c r="BJ245" s="7" t="s">
        <v>42</v>
      </c>
      <c r="BK245" s="50">
        <f>ROUND(L245*K245,2)</f>
        <v>0</v>
      </c>
      <c r="BL245" s="7" t="s">
        <v>91</v>
      </c>
      <c r="BM245" s="7" t="s">
        <v>581</v>
      </c>
    </row>
    <row r="246" spans="2:65" s="1" customFormat="1" ht="22.5" customHeight="1">
      <c r="B246" s="69"/>
      <c r="C246" s="98" t="s">
        <v>582</v>
      </c>
      <c r="D246" s="98" t="s">
        <v>87</v>
      </c>
      <c r="E246" s="99" t="s">
        <v>583</v>
      </c>
      <c r="F246" s="158" t="s">
        <v>584</v>
      </c>
      <c r="G246" s="159"/>
      <c r="H246" s="159"/>
      <c r="I246" s="159"/>
      <c r="J246" s="100" t="s">
        <v>196</v>
      </c>
      <c r="K246" s="101">
        <v>8</v>
      </c>
      <c r="L246" s="160">
        <v>0</v>
      </c>
      <c r="M246" s="159"/>
      <c r="N246" s="161">
        <f>ROUND(L246*K246,2)</f>
        <v>0</v>
      </c>
      <c r="O246" s="159"/>
      <c r="P246" s="159"/>
      <c r="Q246" s="159"/>
      <c r="R246" s="71"/>
      <c r="T246" s="102" t="s">
        <v>1</v>
      </c>
      <c r="U246" s="24" t="s">
        <v>24</v>
      </c>
      <c r="V246" s="20"/>
      <c r="W246" s="103">
        <f>V246*K246</f>
        <v>0</v>
      </c>
      <c r="X246" s="103">
        <v>0</v>
      </c>
      <c r="Y246" s="103">
        <f>X246*K246</f>
        <v>0</v>
      </c>
      <c r="Z246" s="103">
        <v>0</v>
      </c>
      <c r="AA246" s="104">
        <f>Z246*K246</f>
        <v>0</v>
      </c>
      <c r="AR246" s="7" t="s">
        <v>91</v>
      </c>
      <c r="AT246" s="7" t="s">
        <v>87</v>
      </c>
      <c r="AU246" s="7" t="s">
        <v>51</v>
      </c>
      <c r="AY246" s="7" t="s">
        <v>86</v>
      </c>
      <c r="BE246" s="50">
        <f>IF(U246="základní",N246,0)</f>
        <v>0</v>
      </c>
      <c r="BF246" s="50">
        <f>IF(U246="snížená",N246,0)</f>
        <v>0</v>
      </c>
      <c r="BG246" s="50">
        <f>IF(U246="zákl. přenesená",N246,0)</f>
        <v>0</v>
      </c>
      <c r="BH246" s="50">
        <f>IF(U246="sníž. přenesená",N246,0)</f>
        <v>0</v>
      </c>
      <c r="BI246" s="50">
        <f>IF(U246="nulová",N246,0)</f>
        <v>0</v>
      </c>
      <c r="BJ246" s="7" t="s">
        <v>42</v>
      </c>
      <c r="BK246" s="50">
        <f>ROUND(L246*K246,2)</f>
        <v>0</v>
      </c>
      <c r="BL246" s="7" t="s">
        <v>91</v>
      </c>
      <c r="BM246" s="7" t="s">
        <v>585</v>
      </c>
    </row>
    <row r="247" spans="2:63" s="5" customFormat="1" ht="37.35" customHeight="1">
      <c r="B247" s="87"/>
      <c r="C247" s="88"/>
      <c r="D247" s="89" t="s">
        <v>240</v>
      </c>
      <c r="E247" s="89"/>
      <c r="F247" s="89"/>
      <c r="G247" s="89"/>
      <c r="H247" s="89"/>
      <c r="I247" s="89"/>
      <c r="J247" s="89"/>
      <c r="K247" s="89"/>
      <c r="L247" s="89"/>
      <c r="M247" s="89"/>
      <c r="N247" s="178">
        <f>BK247</f>
        <v>0</v>
      </c>
      <c r="O247" s="179"/>
      <c r="P247" s="179"/>
      <c r="Q247" s="179"/>
      <c r="R247" s="90"/>
      <c r="T247" s="91"/>
      <c r="U247" s="88"/>
      <c r="V247" s="88"/>
      <c r="W247" s="92">
        <f>SUM(W248:W255)</f>
        <v>0</v>
      </c>
      <c r="X247" s="88"/>
      <c r="Y247" s="92">
        <f>SUM(Y248:Y255)</f>
        <v>0</v>
      </c>
      <c r="Z247" s="88"/>
      <c r="AA247" s="93">
        <f>SUM(AA248:AA255)</f>
        <v>0</v>
      </c>
      <c r="AR247" s="94" t="s">
        <v>42</v>
      </c>
      <c r="AT247" s="95" t="s">
        <v>40</v>
      </c>
      <c r="AU247" s="95" t="s">
        <v>41</v>
      </c>
      <c r="AY247" s="94" t="s">
        <v>86</v>
      </c>
      <c r="BK247" s="96">
        <f>SUM(BK248:BK255)</f>
        <v>0</v>
      </c>
    </row>
    <row r="248" spans="2:65" s="1" customFormat="1" ht="22.5" customHeight="1">
      <c r="B248" s="69"/>
      <c r="C248" s="98" t="s">
        <v>395</v>
      </c>
      <c r="D248" s="98" t="s">
        <v>87</v>
      </c>
      <c r="E248" s="99" t="s">
        <v>586</v>
      </c>
      <c r="F248" s="158" t="s">
        <v>587</v>
      </c>
      <c r="G248" s="159"/>
      <c r="H248" s="159"/>
      <c r="I248" s="159"/>
      <c r="J248" s="100" t="s">
        <v>211</v>
      </c>
      <c r="K248" s="101">
        <v>0.4</v>
      </c>
      <c r="L248" s="160">
        <v>0</v>
      </c>
      <c r="M248" s="159"/>
      <c r="N248" s="161">
        <f aca="true" t="shared" si="65" ref="N248:N255">ROUND(L248*K248,2)</f>
        <v>0</v>
      </c>
      <c r="O248" s="159"/>
      <c r="P248" s="159"/>
      <c r="Q248" s="159"/>
      <c r="R248" s="71"/>
      <c r="T248" s="102" t="s">
        <v>1</v>
      </c>
      <c r="U248" s="24" t="s">
        <v>24</v>
      </c>
      <c r="V248" s="20"/>
      <c r="W248" s="103">
        <f aca="true" t="shared" si="66" ref="W248:W255">V248*K248</f>
        <v>0</v>
      </c>
      <c r="X248" s="103">
        <v>0</v>
      </c>
      <c r="Y248" s="103">
        <f aca="true" t="shared" si="67" ref="Y248:Y255">X248*K248</f>
        <v>0</v>
      </c>
      <c r="Z248" s="103">
        <v>0</v>
      </c>
      <c r="AA248" s="104">
        <f aca="true" t="shared" si="68" ref="AA248:AA255">Z248*K248</f>
        <v>0</v>
      </c>
      <c r="AR248" s="7" t="s">
        <v>91</v>
      </c>
      <c r="AT248" s="7" t="s">
        <v>87</v>
      </c>
      <c r="AU248" s="7" t="s">
        <v>42</v>
      </c>
      <c r="AY248" s="7" t="s">
        <v>86</v>
      </c>
      <c r="BE248" s="50">
        <f aca="true" t="shared" si="69" ref="BE248:BE255">IF(U248="základní",N248,0)</f>
        <v>0</v>
      </c>
      <c r="BF248" s="50">
        <f aca="true" t="shared" si="70" ref="BF248:BF255">IF(U248="snížená",N248,0)</f>
        <v>0</v>
      </c>
      <c r="BG248" s="50">
        <f aca="true" t="shared" si="71" ref="BG248:BG255">IF(U248="zákl. přenesená",N248,0)</f>
        <v>0</v>
      </c>
      <c r="BH248" s="50">
        <f aca="true" t="shared" si="72" ref="BH248:BH255">IF(U248="sníž. přenesená",N248,0)</f>
        <v>0</v>
      </c>
      <c r="BI248" s="50">
        <f aca="true" t="shared" si="73" ref="BI248:BI255">IF(U248="nulová",N248,0)</f>
        <v>0</v>
      </c>
      <c r="BJ248" s="7" t="s">
        <v>42</v>
      </c>
      <c r="BK248" s="50">
        <f aca="true" t="shared" si="74" ref="BK248:BK255">ROUND(L248*K248,2)</f>
        <v>0</v>
      </c>
      <c r="BL248" s="7" t="s">
        <v>91</v>
      </c>
      <c r="BM248" s="7" t="s">
        <v>588</v>
      </c>
    </row>
    <row r="249" spans="2:65" s="1" customFormat="1" ht="22.5" customHeight="1">
      <c r="B249" s="69"/>
      <c r="C249" s="98" t="s">
        <v>589</v>
      </c>
      <c r="D249" s="98" t="s">
        <v>87</v>
      </c>
      <c r="E249" s="99" t="s">
        <v>590</v>
      </c>
      <c r="F249" s="158" t="s">
        <v>591</v>
      </c>
      <c r="G249" s="159"/>
      <c r="H249" s="159"/>
      <c r="I249" s="159"/>
      <c r="J249" s="100" t="s">
        <v>196</v>
      </c>
      <c r="K249" s="101">
        <v>4</v>
      </c>
      <c r="L249" s="160">
        <v>0</v>
      </c>
      <c r="M249" s="159"/>
      <c r="N249" s="161">
        <f t="shared" si="65"/>
        <v>0</v>
      </c>
      <c r="O249" s="159"/>
      <c r="P249" s="159"/>
      <c r="Q249" s="159"/>
      <c r="R249" s="71"/>
      <c r="T249" s="102" t="s">
        <v>1</v>
      </c>
      <c r="U249" s="24" t="s">
        <v>24</v>
      </c>
      <c r="V249" s="20"/>
      <c r="W249" s="103">
        <f t="shared" si="66"/>
        <v>0</v>
      </c>
      <c r="X249" s="103">
        <v>0</v>
      </c>
      <c r="Y249" s="103">
        <f t="shared" si="67"/>
        <v>0</v>
      </c>
      <c r="Z249" s="103">
        <v>0</v>
      </c>
      <c r="AA249" s="104">
        <f t="shared" si="68"/>
        <v>0</v>
      </c>
      <c r="AR249" s="7" t="s">
        <v>91</v>
      </c>
      <c r="AT249" s="7" t="s">
        <v>87</v>
      </c>
      <c r="AU249" s="7" t="s">
        <v>42</v>
      </c>
      <c r="AY249" s="7" t="s">
        <v>86</v>
      </c>
      <c r="BE249" s="50">
        <f t="shared" si="69"/>
        <v>0</v>
      </c>
      <c r="BF249" s="50">
        <f t="shared" si="70"/>
        <v>0</v>
      </c>
      <c r="BG249" s="50">
        <f t="shared" si="71"/>
        <v>0</v>
      </c>
      <c r="BH249" s="50">
        <f t="shared" si="72"/>
        <v>0</v>
      </c>
      <c r="BI249" s="50">
        <f t="shared" si="73"/>
        <v>0</v>
      </c>
      <c r="BJ249" s="7" t="s">
        <v>42</v>
      </c>
      <c r="BK249" s="50">
        <f t="shared" si="74"/>
        <v>0</v>
      </c>
      <c r="BL249" s="7" t="s">
        <v>91</v>
      </c>
      <c r="BM249" s="7" t="s">
        <v>592</v>
      </c>
    </row>
    <row r="250" spans="2:65" s="1" customFormat="1" ht="22.5" customHeight="1">
      <c r="B250" s="69"/>
      <c r="C250" s="98" t="s">
        <v>399</v>
      </c>
      <c r="D250" s="98" t="s">
        <v>87</v>
      </c>
      <c r="E250" s="99" t="s">
        <v>593</v>
      </c>
      <c r="F250" s="158" t="s">
        <v>594</v>
      </c>
      <c r="G250" s="159"/>
      <c r="H250" s="159"/>
      <c r="I250" s="159"/>
      <c r="J250" s="100" t="s">
        <v>196</v>
      </c>
      <c r="K250" s="101">
        <v>4</v>
      </c>
      <c r="L250" s="160">
        <v>0</v>
      </c>
      <c r="M250" s="159"/>
      <c r="N250" s="161">
        <f t="shared" si="65"/>
        <v>0</v>
      </c>
      <c r="O250" s="159"/>
      <c r="P250" s="159"/>
      <c r="Q250" s="159"/>
      <c r="R250" s="71"/>
      <c r="T250" s="102" t="s">
        <v>1</v>
      </c>
      <c r="U250" s="24" t="s">
        <v>24</v>
      </c>
      <c r="V250" s="20"/>
      <c r="W250" s="103">
        <f t="shared" si="66"/>
        <v>0</v>
      </c>
      <c r="X250" s="103">
        <v>0</v>
      </c>
      <c r="Y250" s="103">
        <f t="shared" si="67"/>
        <v>0</v>
      </c>
      <c r="Z250" s="103">
        <v>0</v>
      </c>
      <c r="AA250" s="104">
        <f t="shared" si="68"/>
        <v>0</v>
      </c>
      <c r="AR250" s="7" t="s">
        <v>91</v>
      </c>
      <c r="AT250" s="7" t="s">
        <v>87</v>
      </c>
      <c r="AU250" s="7" t="s">
        <v>42</v>
      </c>
      <c r="AY250" s="7" t="s">
        <v>86</v>
      </c>
      <c r="BE250" s="50">
        <f t="shared" si="69"/>
        <v>0</v>
      </c>
      <c r="BF250" s="50">
        <f t="shared" si="70"/>
        <v>0</v>
      </c>
      <c r="BG250" s="50">
        <f t="shared" si="71"/>
        <v>0</v>
      </c>
      <c r="BH250" s="50">
        <f t="shared" si="72"/>
        <v>0</v>
      </c>
      <c r="BI250" s="50">
        <f t="shared" si="73"/>
        <v>0</v>
      </c>
      <c r="BJ250" s="7" t="s">
        <v>42</v>
      </c>
      <c r="BK250" s="50">
        <f t="shared" si="74"/>
        <v>0</v>
      </c>
      <c r="BL250" s="7" t="s">
        <v>91</v>
      </c>
      <c r="BM250" s="7" t="s">
        <v>595</v>
      </c>
    </row>
    <row r="251" spans="2:65" s="1" customFormat="1" ht="22.5" customHeight="1">
      <c r="B251" s="69"/>
      <c r="C251" s="98" t="s">
        <v>596</v>
      </c>
      <c r="D251" s="98" t="s">
        <v>87</v>
      </c>
      <c r="E251" s="99" t="s">
        <v>597</v>
      </c>
      <c r="F251" s="158" t="s">
        <v>598</v>
      </c>
      <c r="G251" s="159"/>
      <c r="H251" s="159"/>
      <c r="I251" s="159"/>
      <c r="J251" s="100" t="s">
        <v>159</v>
      </c>
      <c r="K251" s="101">
        <v>400</v>
      </c>
      <c r="L251" s="160">
        <v>0</v>
      </c>
      <c r="M251" s="159"/>
      <c r="N251" s="161">
        <f t="shared" si="65"/>
        <v>0</v>
      </c>
      <c r="O251" s="159"/>
      <c r="P251" s="159"/>
      <c r="Q251" s="159"/>
      <c r="R251" s="71"/>
      <c r="T251" s="102" t="s">
        <v>1</v>
      </c>
      <c r="U251" s="24" t="s">
        <v>24</v>
      </c>
      <c r="V251" s="20"/>
      <c r="W251" s="103">
        <f t="shared" si="66"/>
        <v>0</v>
      </c>
      <c r="X251" s="103">
        <v>0</v>
      </c>
      <c r="Y251" s="103">
        <f t="shared" si="67"/>
        <v>0</v>
      </c>
      <c r="Z251" s="103">
        <v>0</v>
      </c>
      <c r="AA251" s="104">
        <f t="shared" si="68"/>
        <v>0</v>
      </c>
      <c r="AR251" s="7" t="s">
        <v>91</v>
      </c>
      <c r="AT251" s="7" t="s">
        <v>87</v>
      </c>
      <c r="AU251" s="7" t="s">
        <v>42</v>
      </c>
      <c r="AY251" s="7" t="s">
        <v>86</v>
      </c>
      <c r="BE251" s="50">
        <f t="shared" si="69"/>
        <v>0</v>
      </c>
      <c r="BF251" s="50">
        <f t="shared" si="70"/>
        <v>0</v>
      </c>
      <c r="BG251" s="50">
        <f t="shared" si="71"/>
        <v>0</v>
      </c>
      <c r="BH251" s="50">
        <f t="shared" si="72"/>
        <v>0</v>
      </c>
      <c r="BI251" s="50">
        <f t="shared" si="73"/>
        <v>0</v>
      </c>
      <c r="BJ251" s="7" t="s">
        <v>42</v>
      </c>
      <c r="BK251" s="50">
        <f t="shared" si="74"/>
        <v>0</v>
      </c>
      <c r="BL251" s="7" t="s">
        <v>91</v>
      </c>
      <c r="BM251" s="7" t="s">
        <v>599</v>
      </c>
    </row>
    <row r="252" spans="2:65" s="1" customFormat="1" ht="22.5" customHeight="1">
      <c r="B252" s="69"/>
      <c r="C252" s="98" t="s">
        <v>402</v>
      </c>
      <c r="D252" s="98" t="s">
        <v>87</v>
      </c>
      <c r="E252" s="99" t="s">
        <v>600</v>
      </c>
      <c r="F252" s="158" t="s">
        <v>601</v>
      </c>
      <c r="G252" s="159"/>
      <c r="H252" s="159"/>
      <c r="I252" s="159"/>
      <c r="J252" s="100" t="s">
        <v>97</v>
      </c>
      <c r="K252" s="101">
        <v>112</v>
      </c>
      <c r="L252" s="160">
        <v>0</v>
      </c>
      <c r="M252" s="159"/>
      <c r="N252" s="161">
        <f t="shared" si="65"/>
        <v>0</v>
      </c>
      <c r="O252" s="159"/>
      <c r="P252" s="159"/>
      <c r="Q252" s="159"/>
      <c r="R252" s="71"/>
      <c r="T252" s="102" t="s">
        <v>1</v>
      </c>
      <c r="U252" s="24" t="s">
        <v>24</v>
      </c>
      <c r="V252" s="20"/>
      <c r="W252" s="103">
        <f t="shared" si="66"/>
        <v>0</v>
      </c>
      <c r="X252" s="103">
        <v>0</v>
      </c>
      <c r="Y252" s="103">
        <f t="shared" si="67"/>
        <v>0</v>
      </c>
      <c r="Z252" s="103">
        <v>0</v>
      </c>
      <c r="AA252" s="104">
        <f t="shared" si="68"/>
        <v>0</v>
      </c>
      <c r="AR252" s="7" t="s">
        <v>91</v>
      </c>
      <c r="AT252" s="7" t="s">
        <v>87</v>
      </c>
      <c r="AU252" s="7" t="s">
        <v>42</v>
      </c>
      <c r="AY252" s="7" t="s">
        <v>86</v>
      </c>
      <c r="BE252" s="50">
        <f t="shared" si="69"/>
        <v>0</v>
      </c>
      <c r="BF252" s="50">
        <f t="shared" si="70"/>
        <v>0</v>
      </c>
      <c r="BG252" s="50">
        <f t="shared" si="71"/>
        <v>0</v>
      </c>
      <c r="BH252" s="50">
        <f t="shared" si="72"/>
        <v>0</v>
      </c>
      <c r="BI252" s="50">
        <f t="shared" si="73"/>
        <v>0</v>
      </c>
      <c r="BJ252" s="7" t="s">
        <v>42</v>
      </c>
      <c r="BK252" s="50">
        <f t="shared" si="74"/>
        <v>0</v>
      </c>
      <c r="BL252" s="7" t="s">
        <v>91</v>
      </c>
      <c r="BM252" s="7" t="s">
        <v>602</v>
      </c>
    </row>
    <row r="253" spans="2:65" s="1" customFormat="1" ht="22.5" customHeight="1">
      <c r="B253" s="69"/>
      <c r="C253" s="98" t="s">
        <v>603</v>
      </c>
      <c r="D253" s="98" t="s">
        <v>87</v>
      </c>
      <c r="E253" s="99" t="s">
        <v>604</v>
      </c>
      <c r="F253" s="158" t="s">
        <v>605</v>
      </c>
      <c r="G253" s="159"/>
      <c r="H253" s="159"/>
      <c r="I253" s="159"/>
      <c r="J253" s="100" t="s">
        <v>159</v>
      </c>
      <c r="K253" s="101">
        <v>400</v>
      </c>
      <c r="L253" s="160">
        <v>0</v>
      </c>
      <c r="M253" s="159"/>
      <c r="N253" s="161">
        <f t="shared" si="65"/>
        <v>0</v>
      </c>
      <c r="O253" s="159"/>
      <c r="P253" s="159"/>
      <c r="Q253" s="159"/>
      <c r="R253" s="71"/>
      <c r="T253" s="102" t="s">
        <v>1</v>
      </c>
      <c r="U253" s="24" t="s">
        <v>24</v>
      </c>
      <c r="V253" s="20"/>
      <c r="W253" s="103">
        <f t="shared" si="66"/>
        <v>0</v>
      </c>
      <c r="X253" s="103">
        <v>0</v>
      </c>
      <c r="Y253" s="103">
        <f t="shared" si="67"/>
        <v>0</v>
      </c>
      <c r="Z253" s="103">
        <v>0</v>
      </c>
      <c r="AA253" s="104">
        <f t="shared" si="68"/>
        <v>0</v>
      </c>
      <c r="AR253" s="7" t="s">
        <v>91</v>
      </c>
      <c r="AT253" s="7" t="s">
        <v>87</v>
      </c>
      <c r="AU253" s="7" t="s">
        <v>42</v>
      </c>
      <c r="AY253" s="7" t="s">
        <v>86</v>
      </c>
      <c r="BE253" s="50">
        <f t="shared" si="69"/>
        <v>0</v>
      </c>
      <c r="BF253" s="50">
        <f t="shared" si="70"/>
        <v>0</v>
      </c>
      <c r="BG253" s="50">
        <f t="shared" si="71"/>
        <v>0</v>
      </c>
      <c r="BH253" s="50">
        <f t="shared" si="72"/>
        <v>0</v>
      </c>
      <c r="BI253" s="50">
        <f t="shared" si="73"/>
        <v>0</v>
      </c>
      <c r="BJ253" s="7" t="s">
        <v>42</v>
      </c>
      <c r="BK253" s="50">
        <f t="shared" si="74"/>
        <v>0</v>
      </c>
      <c r="BL253" s="7" t="s">
        <v>91</v>
      </c>
      <c r="BM253" s="7" t="s">
        <v>606</v>
      </c>
    </row>
    <row r="254" spans="2:65" s="1" customFormat="1" ht="22.5" customHeight="1">
      <c r="B254" s="69"/>
      <c r="C254" s="98" t="s">
        <v>406</v>
      </c>
      <c r="D254" s="98" t="s">
        <v>87</v>
      </c>
      <c r="E254" s="99" t="s">
        <v>607</v>
      </c>
      <c r="F254" s="158" t="s">
        <v>608</v>
      </c>
      <c r="G254" s="159"/>
      <c r="H254" s="159"/>
      <c r="I254" s="159"/>
      <c r="J254" s="100" t="s">
        <v>159</v>
      </c>
      <c r="K254" s="101">
        <v>500</v>
      </c>
      <c r="L254" s="160">
        <v>0</v>
      </c>
      <c r="M254" s="159"/>
      <c r="N254" s="161">
        <f t="shared" si="65"/>
        <v>0</v>
      </c>
      <c r="O254" s="159"/>
      <c r="P254" s="159"/>
      <c r="Q254" s="159"/>
      <c r="R254" s="71"/>
      <c r="T254" s="102" t="s">
        <v>1</v>
      </c>
      <c r="U254" s="24" t="s">
        <v>24</v>
      </c>
      <c r="V254" s="20"/>
      <c r="W254" s="103">
        <f t="shared" si="66"/>
        <v>0</v>
      </c>
      <c r="X254" s="103">
        <v>0</v>
      </c>
      <c r="Y254" s="103">
        <f t="shared" si="67"/>
        <v>0</v>
      </c>
      <c r="Z254" s="103">
        <v>0</v>
      </c>
      <c r="AA254" s="104">
        <f t="shared" si="68"/>
        <v>0</v>
      </c>
      <c r="AR254" s="7" t="s">
        <v>91</v>
      </c>
      <c r="AT254" s="7" t="s">
        <v>87</v>
      </c>
      <c r="AU254" s="7" t="s">
        <v>42</v>
      </c>
      <c r="AY254" s="7" t="s">
        <v>86</v>
      </c>
      <c r="BE254" s="50">
        <f t="shared" si="69"/>
        <v>0</v>
      </c>
      <c r="BF254" s="50">
        <f t="shared" si="70"/>
        <v>0</v>
      </c>
      <c r="BG254" s="50">
        <f t="shared" si="71"/>
        <v>0</v>
      </c>
      <c r="BH254" s="50">
        <f t="shared" si="72"/>
        <v>0</v>
      </c>
      <c r="BI254" s="50">
        <f t="shared" si="73"/>
        <v>0</v>
      </c>
      <c r="BJ254" s="7" t="s">
        <v>42</v>
      </c>
      <c r="BK254" s="50">
        <f t="shared" si="74"/>
        <v>0</v>
      </c>
      <c r="BL254" s="7" t="s">
        <v>91</v>
      </c>
      <c r="BM254" s="7" t="s">
        <v>609</v>
      </c>
    </row>
    <row r="255" spans="2:65" s="1" customFormat="1" ht="31.5" customHeight="1">
      <c r="B255" s="69"/>
      <c r="C255" s="98" t="s">
        <v>610</v>
      </c>
      <c r="D255" s="98" t="s">
        <v>87</v>
      </c>
      <c r="E255" s="99" t="s">
        <v>611</v>
      </c>
      <c r="F255" s="158" t="s">
        <v>612</v>
      </c>
      <c r="G255" s="159"/>
      <c r="H255" s="159"/>
      <c r="I255" s="159"/>
      <c r="J255" s="100" t="s">
        <v>159</v>
      </c>
      <c r="K255" s="101">
        <v>400</v>
      </c>
      <c r="L255" s="160">
        <v>0</v>
      </c>
      <c r="M255" s="159"/>
      <c r="N255" s="161">
        <f t="shared" si="65"/>
        <v>0</v>
      </c>
      <c r="O255" s="159"/>
      <c r="P255" s="159"/>
      <c r="Q255" s="159"/>
      <c r="R255" s="71"/>
      <c r="T255" s="102" t="s">
        <v>1</v>
      </c>
      <c r="U255" s="24" t="s">
        <v>24</v>
      </c>
      <c r="V255" s="20"/>
      <c r="W255" s="103">
        <f t="shared" si="66"/>
        <v>0</v>
      </c>
      <c r="X255" s="103">
        <v>0</v>
      </c>
      <c r="Y255" s="103">
        <f t="shared" si="67"/>
        <v>0</v>
      </c>
      <c r="Z255" s="103">
        <v>0</v>
      </c>
      <c r="AA255" s="104">
        <f t="shared" si="68"/>
        <v>0</v>
      </c>
      <c r="AR255" s="7" t="s">
        <v>91</v>
      </c>
      <c r="AT255" s="7" t="s">
        <v>87</v>
      </c>
      <c r="AU255" s="7" t="s">
        <v>42</v>
      </c>
      <c r="AY255" s="7" t="s">
        <v>86</v>
      </c>
      <c r="BE255" s="50">
        <f t="shared" si="69"/>
        <v>0</v>
      </c>
      <c r="BF255" s="50">
        <f t="shared" si="70"/>
        <v>0</v>
      </c>
      <c r="BG255" s="50">
        <f t="shared" si="71"/>
        <v>0</v>
      </c>
      <c r="BH255" s="50">
        <f t="shared" si="72"/>
        <v>0</v>
      </c>
      <c r="BI255" s="50">
        <f t="shared" si="73"/>
        <v>0</v>
      </c>
      <c r="BJ255" s="7" t="s">
        <v>42</v>
      </c>
      <c r="BK255" s="50">
        <f t="shared" si="74"/>
        <v>0</v>
      </c>
      <c r="BL255" s="7" t="s">
        <v>91</v>
      </c>
      <c r="BM255" s="7" t="s">
        <v>613</v>
      </c>
    </row>
    <row r="256" spans="2:63" s="1" customFormat="1" ht="49.9" customHeight="1">
      <c r="B256" s="19"/>
      <c r="C256" s="20"/>
      <c r="D256" s="89" t="s">
        <v>165</v>
      </c>
      <c r="E256" s="20"/>
      <c r="F256" s="20"/>
      <c r="G256" s="20"/>
      <c r="H256" s="20"/>
      <c r="I256" s="20"/>
      <c r="J256" s="20"/>
      <c r="K256" s="20"/>
      <c r="L256" s="20"/>
      <c r="M256" s="20"/>
      <c r="N256" s="178">
        <f>BK256</f>
        <v>0</v>
      </c>
      <c r="O256" s="179"/>
      <c r="P256" s="179"/>
      <c r="Q256" s="179"/>
      <c r="R256" s="21"/>
      <c r="T256" s="41"/>
      <c r="U256" s="20"/>
      <c r="V256" s="20"/>
      <c r="W256" s="20"/>
      <c r="X256" s="20"/>
      <c r="Y256" s="20"/>
      <c r="Z256" s="20"/>
      <c r="AA256" s="42"/>
      <c r="AT256" s="7" t="s">
        <v>40</v>
      </c>
      <c r="AU256" s="7" t="s">
        <v>41</v>
      </c>
      <c r="AY256" s="7" t="s">
        <v>166</v>
      </c>
      <c r="BK256" s="50">
        <f>SUM(BK257:BK259)</f>
        <v>0</v>
      </c>
    </row>
    <row r="257" spans="2:63" s="1" customFormat="1" ht="22.35" customHeight="1">
      <c r="B257" s="19"/>
      <c r="C257" s="106" t="s">
        <v>1</v>
      </c>
      <c r="D257" s="106" t="s">
        <v>87</v>
      </c>
      <c r="E257" s="107" t="s">
        <v>1</v>
      </c>
      <c r="F257" s="168" t="s">
        <v>1</v>
      </c>
      <c r="G257" s="169"/>
      <c r="H257" s="169"/>
      <c r="I257" s="169"/>
      <c r="J257" s="108" t="s">
        <v>1</v>
      </c>
      <c r="K257" s="105"/>
      <c r="L257" s="160"/>
      <c r="M257" s="170"/>
      <c r="N257" s="171">
        <f>BK257</f>
        <v>0</v>
      </c>
      <c r="O257" s="170"/>
      <c r="P257" s="170"/>
      <c r="Q257" s="170"/>
      <c r="R257" s="21"/>
      <c r="T257" s="102" t="s">
        <v>1</v>
      </c>
      <c r="U257" s="109" t="s">
        <v>24</v>
      </c>
      <c r="V257" s="20"/>
      <c r="W257" s="20"/>
      <c r="X257" s="20"/>
      <c r="Y257" s="20"/>
      <c r="Z257" s="20"/>
      <c r="AA257" s="42"/>
      <c r="AT257" s="7" t="s">
        <v>166</v>
      </c>
      <c r="AU257" s="7" t="s">
        <v>42</v>
      </c>
      <c r="AY257" s="7" t="s">
        <v>166</v>
      </c>
      <c r="BE257" s="50">
        <f>IF(U257="základní",N257,0)</f>
        <v>0</v>
      </c>
      <c r="BF257" s="50">
        <f>IF(U257="snížená",N257,0)</f>
        <v>0</v>
      </c>
      <c r="BG257" s="50">
        <f>IF(U257="zákl. přenesená",N257,0)</f>
        <v>0</v>
      </c>
      <c r="BH257" s="50">
        <f>IF(U257="sníž. přenesená",N257,0)</f>
        <v>0</v>
      </c>
      <c r="BI257" s="50">
        <f>IF(U257="nulová",N257,0)</f>
        <v>0</v>
      </c>
      <c r="BJ257" s="7" t="s">
        <v>42</v>
      </c>
      <c r="BK257" s="50">
        <f>L257*K257</f>
        <v>0</v>
      </c>
    </row>
    <row r="258" spans="2:63" s="1" customFormat="1" ht="22.35" customHeight="1">
      <c r="B258" s="19"/>
      <c r="C258" s="106" t="s">
        <v>1</v>
      </c>
      <c r="D258" s="106" t="s">
        <v>87</v>
      </c>
      <c r="E258" s="107" t="s">
        <v>1</v>
      </c>
      <c r="F258" s="168" t="s">
        <v>1</v>
      </c>
      <c r="G258" s="169"/>
      <c r="H258" s="169"/>
      <c r="I258" s="169"/>
      <c r="J258" s="108" t="s">
        <v>1</v>
      </c>
      <c r="K258" s="105"/>
      <c r="L258" s="160"/>
      <c r="M258" s="170"/>
      <c r="N258" s="171">
        <f>BK258</f>
        <v>0</v>
      </c>
      <c r="O258" s="170"/>
      <c r="P258" s="170"/>
      <c r="Q258" s="170"/>
      <c r="R258" s="21"/>
      <c r="T258" s="102" t="s">
        <v>1</v>
      </c>
      <c r="U258" s="109" t="s">
        <v>24</v>
      </c>
      <c r="V258" s="20"/>
      <c r="W258" s="20"/>
      <c r="X258" s="20"/>
      <c r="Y258" s="20"/>
      <c r="Z258" s="20"/>
      <c r="AA258" s="42"/>
      <c r="AT258" s="7" t="s">
        <v>166</v>
      </c>
      <c r="AU258" s="7" t="s">
        <v>42</v>
      </c>
      <c r="AY258" s="7" t="s">
        <v>166</v>
      </c>
      <c r="BE258" s="50">
        <f>IF(U258="základní",N258,0)</f>
        <v>0</v>
      </c>
      <c r="BF258" s="50">
        <f>IF(U258="snížená",N258,0)</f>
        <v>0</v>
      </c>
      <c r="BG258" s="50">
        <f>IF(U258="zákl. přenesená",N258,0)</f>
        <v>0</v>
      </c>
      <c r="BH258" s="50">
        <f>IF(U258="sníž. přenesená",N258,0)</f>
        <v>0</v>
      </c>
      <c r="BI258" s="50">
        <f>IF(U258="nulová",N258,0)</f>
        <v>0</v>
      </c>
      <c r="BJ258" s="7" t="s">
        <v>42</v>
      </c>
      <c r="BK258" s="50">
        <f>L258*K258</f>
        <v>0</v>
      </c>
    </row>
    <row r="259" spans="2:63" s="1" customFormat="1" ht="22.35" customHeight="1">
      <c r="B259" s="19"/>
      <c r="C259" s="106" t="s">
        <v>1</v>
      </c>
      <c r="D259" s="106" t="s">
        <v>87</v>
      </c>
      <c r="E259" s="107" t="s">
        <v>1</v>
      </c>
      <c r="F259" s="168" t="s">
        <v>1</v>
      </c>
      <c r="G259" s="169"/>
      <c r="H259" s="169"/>
      <c r="I259" s="169"/>
      <c r="J259" s="108" t="s">
        <v>1</v>
      </c>
      <c r="K259" s="105"/>
      <c r="L259" s="160"/>
      <c r="M259" s="170"/>
      <c r="N259" s="171">
        <f>BK259</f>
        <v>0</v>
      </c>
      <c r="O259" s="170"/>
      <c r="P259" s="170"/>
      <c r="Q259" s="170"/>
      <c r="R259" s="21"/>
      <c r="T259" s="102" t="s">
        <v>1</v>
      </c>
      <c r="U259" s="109" t="s">
        <v>24</v>
      </c>
      <c r="V259" s="31"/>
      <c r="W259" s="31"/>
      <c r="X259" s="31"/>
      <c r="Y259" s="31"/>
      <c r="Z259" s="31"/>
      <c r="AA259" s="33"/>
      <c r="AT259" s="7" t="s">
        <v>166</v>
      </c>
      <c r="AU259" s="7" t="s">
        <v>42</v>
      </c>
      <c r="AY259" s="7" t="s">
        <v>166</v>
      </c>
      <c r="BE259" s="50">
        <f>IF(U259="základní",N259,0)</f>
        <v>0</v>
      </c>
      <c r="BF259" s="50">
        <f>IF(U259="snížená",N259,0)</f>
        <v>0</v>
      </c>
      <c r="BG259" s="50">
        <f>IF(U259="zákl. přenesená",N259,0)</f>
        <v>0</v>
      </c>
      <c r="BH259" s="50">
        <f>IF(U259="sníž. přenesená",N259,0)</f>
        <v>0</v>
      </c>
      <c r="BI259" s="50">
        <f>IF(U259="nulová",N259,0)</f>
        <v>0</v>
      </c>
      <c r="BJ259" s="7" t="s">
        <v>42</v>
      </c>
      <c r="BK259" s="50">
        <f>L259*K259</f>
        <v>0</v>
      </c>
    </row>
    <row r="260" spans="2:18" s="1" customFormat="1" ht="6.95" customHeight="1"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6"/>
    </row>
  </sheetData>
  <mergeCells count="451">
    <mergeCell ref="H1:K1"/>
    <mergeCell ref="S2:AC2"/>
    <mergeCell ref="F259:I259"/>
    <mergeCell ref="L259:M259"/>
    <mergeCell ref="N259:Q259"/>
    <mergeCell ref="N126:Q126"/>
    <mergeCell ref="N127:Q127"/>
    <mergeCell ref="N128:Q128"/>
    <mergeCell ref="N137:Q137"/>
    <mergeCell ref="N151:Q151"/>
    <mergeCell ref="N194:Q194"/>
    <mergeCell ref="N221:Q221"/>
    <mergeCell ref="N229:Q229"/>
    <mergeCell ref="N237:Q237"/>
    <mergeCell ref="N242:Q242"/>
    <mergeCell ref="N247:Q247"/>
    <mergeCell ref="N256:Q256"/>
    <mergeCell ref="F255:I255"/>
    <mergeCell ref="L255:M255"/>
    <mergeCell ref="N255:Q255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8:I248"/>
    <mergeCell ref="L248:M248"/>
    <mergeCell ref="N248:Q248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0:I220"/>
    <mergeCell ref="L220:M220"/>
    <mergeCell ref="N220:Q220"/>
    <mergeCell ref="F222:I222"/>
    <mergeCell ref="L222:M222"/>
    <mergeCell ref="N222:Q222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57:D260">
      <formula1>"K,M"</formula1>
    </dataValidation>
    <dataValidation type="list" allowBlank="1" showInputMessage="1" showErrorMessage="1" error="Povoleny jsou hodnoty základní, snížená, zákl. přenesená, sníž. přenesená, nulová." sqref="U257:U26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717</v>
      </c>
      <c r="G1" s="118"/>
      <c r="H1" s="172" t="s">
        <v>718</v>
      </c>
      <c r="I1" s="172"/>
      <c r="J1" s="172"/>
      <c r="K1" s="172"/>
      <c r="L1" s="118" t="s">
        <v>719</v>
      </c>
      <c r="M1" s="116"/>
      <c r="N1" s="116"/>
      <c r="O1" s="117" t="s">
        <v>50</v>
      </c>
      <c r="P1" s="116"/>
      <c r="Q1" s="116"/>
      <c r="R1" s="116"/>
      <c r="S1" s="118" t="s">
        <v>720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73" t="s">
        <v>4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7" t="s">
        <v>46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51</v>
      </c>
    </row>
    <row r="4" spans="2:46" ht="36.95" customHeight="1">
      <c r="B4" s="11"/>
      <c r="C4" s="123" t="s">
        <v>52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25" t="s">
        <v>9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"/>
      <c r="R6" s="13"/>
    </row>
    <row r="7" spans="2:18" s="1" customFormat="1" ht="32.85" customHeight="1">
      <c r="B7" s="19"/>
      <c r="C7" s="20"/>
      <c r="D7" s="16" t="s">
        <v>53</v>
      </c>
      <c r="E7" s="20"/>
      <c r="F7" s="126" t="s">
        <v>614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28"/>
      <c r="P9" s="127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29"/>
      <c r="P11" s="127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29"/>
      <c r="P12" s="127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120"/>
      <c r="F14" s="120"/>
      <c r="G14" s="120"/>
      <c r="H14" s="120"/>
      <c r="I14" s="120"/>
      <c r="J14" s="120"/>
      <c r="K14" s="120"/>
      <c r="L14" s="120"/>
      <c r="M14" s="17" t="s">
        <v>16</v>
      </c>
      <c r="N14" s="120"/>
      <c r="O14" s="130" t="s">
        <v>737</v>
      </c>
      <c r="P14" s="131"/>
      <c r="Q14" s="20"/>
      <c r="R14" s="21"/>
    </row>
    <row r="15" spans="2:18" s="1" customFormat="1" ht="18" customHeight="1">
      <c r="B15" s="19"/>
      <c r="C15" s="20"/>
      <c r="D15" s="120"/>
      <c r="E15" s="130" t="s">
        <v>737</v>
      </c>
      <c r="F15" s="131"/>
      <c r="G15" s="131"/>
      <c r="H15" s="131"/>
      <c r="I15" s="131"/>
      <c r="J15" s="131"/>
      <c r="K15" s="131"/>
      <c r="L15" s="131"/>
      <c r="M15" s="17" t="s">
        <v>17</v>
      </c>
      <c r="N15" s="120"/>
      <c r="O15" s="130" t="s">
        <v>737</v>
      </c>
      <c r="P15" s="131"/>
      <c r="Q15" s="20"/>
      <c r="R15" s="21"/>
    </row>
    <row r="16" spans="2:18" s="1" customFormat="1" ht="6.95" customHeight="1">
      <c r="B16" s="19"/>
      <c r="C16" s="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29"/>
      <c r="P17" s="127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29"/>
      <c r="P18" s="127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29"/>
      <c r="P20" s="127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29"/>
      <c r="P21" s="127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32" t="s">
        <v>1</v>
      </c>
      <c r="F24" s="127"/>
      <c r="G24" s="127"/>
      <c r="H24" s="127"/>
      <c r="I24" s="127"/>
      <c r="J24" s="127"/>
      <c r="K24" s="127"/>
      <c r="L24" s="127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55</v>
      </c>
      <c r="E27" s="20"/>
      <c r="F27" s="20"/>
      <c r="G27" s="20"/>
      <c r="H27" s="20"/>
      <c r="I27" s="20"/>
      <c r="J27" s="20"/>
      <c r="K27" s="20"/>
      <c r="L27" s="20"/>
      <c r="M27" s="133">
        <f>N88</f>
        <v>0</v>
      </c>
      <c r="N27" s="127"/>
      <c r="O27" s="127"/>
      <c r="P27" s="127"/>
      <c r="Q27" s="20"/>
      <c r="R27" s="21"/>
    </row>
    <row r="28" spans="2:18" s="1" customFormat="1" ht="14.45" customHeight="1">
      <c r="B28" s="19"/>
      <c r="C28" s="20"/>
      <c r="D28" s="18" t="s">
        <v>48</v>
      </c>
      <c r="E28" s="20"/>
      <c r="F28" s="20"/>
      <c r="G28" s="20"/>
      <c r="H28" s="20"/>
      <c r="I28" s="20"/>
      <c r="J28" s="20"/>
      <c r="K28" s="20"/>
      <c r="L28" s="20"/>
      <c r="M28" s="133">
        <f>N93</f>
        <v>0</v>
      </c>
      <c r="N28" s="127"/>
      <c r="O28" s="127"/>
      <c r="P28" s="127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34">
        <f>ROUND(M27+M28,2)</f>
        <v>0</v>
      </c>
      <c r="N30" s="127"/>
      <c r="O30" s="127"/>
      <c r="P30" s="127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35">
        <f>ROUND((((SUM(BE93:BE100)+SUM(BE118:BE125))+SUM(BE127:BE129))),2)</f>
        <v>0</v>
      </c>
      <c r="I32" s="127"/>
      <c r="J32" s="127"/>
      <c r="K32" s="20"/>
      <c r="L32" s="20"/>
      <c r="M32" s="135">
        <f>ROUND(((ROUND((SUM(BE93:BE100)+SUM(BE118:BE125)),2)*F32)+SUM(BE127:BE129)*F32),2)</f>
        <v>0</v>
      </c>
      <c r="N32" s="127"/>
      <c r="O32" s="127"/>
      <c r="P32" s="127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35">
        <f>ROUND((((SUM(BF93:BF100)+SUM(BF118:BF125))+SUM(BF127:BF129))),2)</f>
        <v>0</v>
      </c>
      <c r="I33" s="127"/>
      <c r="J33" s="127"/>
      <c r="K33" s="20"/>
      <c r="L33" s="20"/>
      <c r="M33" s="135">
        <f>ROUND(((ROUND((SUM(BF93:BF100)+SUM(BF118:BF125)),2)*F33)+SUM(BF127:BF129)*F33),2)</f>
        <v>0</v>
      </c>
      <c r="N33" s="127"/>
      <c r="O33" s="127"/>
      <c r="P33" s="127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35">
        <f>ROUND((((SUM(BG93:BG100)+SUM(BG118:BG125))+SUM(BG127:BG129))),2)</f>
        <v>0</v>
      </c>
      <c r="I34" s="127"/>
      <c r="J34" s="127"/>
      <c r="K34" s="20"/>
      <c r="L34" s="20"/>
      <c r="M34" s="135">
        <v>0</v>
      </c>
      <c r="N34" s="127"/>
      <c r="O34" s="127"/>
      <c r="P34" s="127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35">
        <f>ROUND((((SUM(BH93:BH100)+SUM(BH118:BH125))+SUM(BH127:BH129))),2)</f>
        <v>0</v>
      </c>
      <c r="I35" s="127"/>
      <c r="J35" s="127"/>
      <c r="K35" s="20"/>
      <c r="L35" s="20"/>
      <c r="M35" s="135">
        <v>0</v>
      </c>
      <c r="N35" s="127"/>
      <c r="O35" s="127"/>
      <c r="P35" s="127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35">
        <f>ROUND((((SUM(BI93:BI100)+SUM(BI118:BI125))+SUM(BI127:BI129))),2)</f>
        <v>0</v>
      </c>
      <c r="I36" s="127"/>
      <c r="J36" s="127"/>
      <c r="K36" s="20"/>
      <c r="L36" s="20"/>
      <c r="M36" s="135">
        <v>0</v>
      </c>
      <c r="N36" s="127"/>
      <c r="O36" s="127"/>
      <c r="P36" s="127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36">
        <f>SUM(M30:M36)</f>
        <v>0</v>
      </c>
      <c r="M38" s="137"/>
      <c r="N38" s="137"/>
      <c r="O38" s="137"/>
      <c r="P38" s="138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23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25" t="str">
        <f>F6</f>
        <v>AS Kostelec nad Orlicí - samostatný rozpočet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20"/>
      <c r="R78" s="21"/>
    </row>
    <row r="79" spans="2:18" s="1" customFormat="1" ht="36.95" customHeight="1">
      <c r="B79" s="19"/>
      <c r="C79" s="40" t="s">
        <v>53</v>
      </c>
      <c r="D79" s="20"/>
      <c r="E79" s="20"/>
      <c r="F79" s="139" t="str">
        <f>F7</f>
        <v>IO02 - Areálové ozvučení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40" t="str">
        <f>IF(O9="","",O9)</f>
        <v/>
      </c>
      <c r="N81" s="127"/>
      <c r="O81" s="127"/>
      <c r="P81" s="127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29"/>
      <c r="N83" s="127"/>
      <c r="O83" s="127"/>
      <c r="P83" s="127"/>
      <c r="Q83" s="127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29"/>
      <c r="N84" s="127"/>
      <c r="O84" s="127"/>
      <c r="P84" s="127"/>
      <c r="Q84" s="127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1" t="s">
        <v>57</v>
      </c>
      <c r="D86" s="142"/>
      <c r="E86" s="142"/>
      <c r="F86" s="142"/>
      <c r="G86" s="142"/>
      <c r="H86" s="52"/>
      <c r="I86" s="52"/>
      <c r="J86" s="52"/>
      <c r="K86" s="52"/>
      <c r="L86" s="52"/>
      <c r="M86" s="52"/>
      <c r="N86" s="141" t="s">
        <v>58</v>
      </c>
      <c r="O86" s="127"/>
      <c r="P86" s="127"/>
      <c r="Q86" s="127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3">
        <f>N118</f>
        <v>0</v>
      </c>
      <c r="O88" s="127"/>
      <c r="P88" s="127"/>
      <c r="Q88" s="127"/>
      <c r="R88" s="21"/>
      <c r="AU88" s="7" t="s">
        <v>60</v>
      </c>
    </row>
    <row r="89" spans="2:18" s="2" customFormat="1" ht="24.95" customHeight="1">
      <c r="B89" s="60"/>
      <c r="C89" s="61"/>
      <c r="D89" s="62" t="s">
        <v>615</v>
      </c>
      <c r="E89" s="61"/>
      <c r="F89" s="61"/>
      <c r="G89" s="61"/>
      <c r="H89" s="61"/>
      <c r="I89" s="61"/>
      <c r="J89" s="61"/>
      <c r="K89" s="61"/>
      <c r="L89" s="61"/>
      <c r="M89" s="61"/>
      <c r="N89" s="144">
        <f>N119</f>
        <v>0</v>
      </c>
      <c r="O89" s="145"/>
      <c r="P89" s="145"/>
      <c r="Q89" s="145"/>
      <c r="R89" s="63"/>
    </row>
    <row r="90" spans="2:18" s="2" customFormat="1" ht="24.95" customHeight="1">
      <c r="B90" s="60"/>
      <c r="C90" s="61"/>
      <c r="D90" s="62" t="s">
        <v>616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N121</f>
        <v>0</v>
      </c>
      <c r="O90" s="145"/>
      <c r="P90" s="145"/>
      <c r="Q90" s="145"/>
      <c r="R90" s="63"/>
    </row>
    <row r="91" spans="2:18" s="2" customFormat="1" ht="21.75" customHeight="1">
      <c r="B91" s="60"/>
      <c r="C91" s="61"/>
      <c r="D91" s="62" t="s">
        <v>62</v>
      </c>
      <c r="E91" s="61"/>
      <c r="F91" s="61"/>
      <c r="G91" s="61"/>
      <c r="H91" s="61"/>
      <c r="I91" s="61"/>
      <c r="J91" s="61"/>
      <c r="K91" s="61"/>
      <c r="L91" s="61"/>
      <c r="M91" s="61"/>
      <c r="N91" s="148">
        <f>N126</f>
        <v>0</v>
      </c>
      <c r="O91" s="145"/>
      <c r="P91" s="145"/>
      <c r="Q91" s="145"/>
      <c r="R91" s="63"/>
    </row>
    <row r="92" spans="2:18" s="1" customFormat="1" ht="21.7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2:21" s="1" customFormat="1" ht="29.25" customHeight="1">
      <c r="B93" s="19"/>
      <c r="C93" s="59" t="s">
        <v>63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49">
        <f>ROUND(N94+N95+N96+N97+N98+N99,2)</f>
        <v>0</v>
      </c>
      <c r="O93" s="127"/>
      <c r="P93" s="127"/>
      <c r="Q93" s="127"/>
      <c r="R93" s="21"/>
      <c r="T93" s="67"/>
      <c r="U93" s="68" t="s">
        <v>23</v>
      </c>
    </row>
    <row r="94" spans="2:65" s="1" customFormat="1" ht="18" customHeight="1">
      <c r="B94" s="69"/>
      <c r="C94" s="70"/>
      <c r="D94" s="150" t="s">
        <v>64</v>
      </c>
      <c r="E94" s="151"/>
      <c r="F94" s="151"/>
      <c r="G94" s="151"/>
      <c r="H94" s="151"/>
      <c r="I94" s="70"/>
      <c r="J94" s="70"/>
      <c r="K94" s="70"/>
      <c r="L94" s="70"/>
      <c r="M94" s="70"/>
      <c r="N94" s="152">
        <f>ROUND(N88*T94,2)</f>
        <v>0</v>
      </c>
      <c r="O94" s="151"/>
      <c r="P94" s="151"/>
      <c r="Q94" s="151"/>
      <c r="R94" s="71"/>
      <c r="S94" s="70"/>
      <c r="T94" s="72"/>
      <c r="U94" s="73" t="s">
        <v>24</v>
      </c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5" t="s">
        <v>65</v>
      </c>
      <c r="AZ94" s="74"/>
      <c r="BA94" s="74"/>
      <c r="BB94" s="74"/>
      <c r="BC94" s="74"/>
      <c r="BD94" s="74"/>
      <c r="BE94" s="76">
        <f aca="true" t="shared" si="0" ref="BE94:BE99">IF(U94="základní",N94,0)</f>
        <v>0</v>
      </c>
      <c r="BF94" s="76">
        <f aca="true" t="shared" si="1" ref="BF94:BF99">IF(U94="snížená",N94,0)</f>
        <v>0</v>
      </c>
      <c r="BG94" s="76">
        <f aca="true" t="shared" si="2" ref="BG94:BG99">IF(U94="zákl. přenesená",N94,0)</f>
        <v>0</v>
      </c>
      <c r="BH94" s="76">
        <f aca="true" t="shared" si="3" ref="BH94:BH99">IF(U94="sníž. přenesená",N94,0)</f>
        <v>0</v>
      </c>
      <c r="BI94" s="76">
        <f aca="true" t="shared" si="4" ref="BI94:BI99">IF(U94="nulová",N94,0)</f>
        <v>0</v>
      </c>
      <c r="BJ94" s="75" t="s">
        <v>42</v>
      </c>
      <c r="BK94" s="74"/>
      <c r="BL94" s="74"/>
      <c r="BM94" s="74"/>
    </row>
    <row r="95" spans="2:65" s="1" customFormat="1" ht="18" customHeight="1">
      <c r="B95" s="69"/>
      <c r="C95" s="70"/>
      <c r="D95" s="150" t="s">
        <v>66</v>
      </c>
      <c r="E95" s="151"/>
      <c r="F95" s="151"/>
      <c r="G95" s="151"/>
      <c r="H95" s="151"/>
      <c r="I95" s="70"/>
      <c r="J95" s="70"/>
      <c r="K95" s="70"/>
      <c r="L95" s="70"/>
      <c r="M95" s="70"/>
      <c r="N95" s="152">
        <f>ROUND(N88*T95,2)</f>
        <v>0</v>
      </c>
      <c r="O95" s="151"/>
      <c r="P95" s="151"/>
      <c r="Q95" s="15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65</v>
      </c>
      <c r="AZ95" s="74"/>
      <c r="BA95" s="74"/>
      <c r="BB95" s="74"/>
      <c r="BC95" s="74"/>
      <c r="BD95" s="74"/>
      <c r="BE95" s="76">
        <f t="shared" si="0"/>
        <v>0</v>
      </c>
      <c r="BF95" s="76">
        <f t="shared" si="1"/>
        <v>0</v>
      </c>
      <c r="BG95" s="76">
        <f t="shared" si="2"/>
        <v>0</v>
      </c>
      <c r="BH95" s="76">
        <f t="shared" si="3"/>
        <v>0</v>
      </c>
      <c r="BI95" s="76">
        <f t="shared" si="4"/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50" t="s">
        <v>67</v>
      </c>
      <c r="E96" s="151"/>
      <c r="F96" s="151"/>
      <c r="G96" s="151"/>
      <c r="H96" s="151"/>
      <c r="I96" s="70"/>
      <c r="J96" s="70"/>
      <c r="K96" s="70"/>
      <c r="L96" s="70"/>
      <c r="M96" s="70"/>
      <c r="N96" s="152">
        <f>ROUND(N88*T96,2)</f>
        <v>0</v>
      </c>
      <c r="O96" s="151"/>
      <c r="P96" s="151"/>
      <c r="Q96" s="15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65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50" t="s">
        <v>68</v>
      </c>
      <c r="E97" s="151"/>
      <c r="F97" s="151"/>
      <c r="G97" s="151"/>
      <c r="H97" s="151"/>
      <c r="I97" s="70"/>
      <c r="J97" s="70"/>
      <c r="K97" s="70"/>
      <c r="L97" s="70"/>
      <c r="M97" s="70"/>
      <c r="N97" s="152">
        <f>ROUND(N88*T97,2)</f>
        <v>0</v>
      </c>
      <c r="O97" s="151"/>
      <c r="P97" s="151"/>
      <c r="Q97" s="15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65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50" t="s">
        <v>69</v>
      </c>
      <c r="E98" s="151"/>
      <c r="F98" s="151"/>
      <c r="G98" s="151"/>
      <c r="H98" s="151"/>
      <c r="I98" s="70"/>
      <c r="J98" s="70"/>
      <c r="K98" s="70"/>
      <c r="L98" s="70"/>
      <c r="M98" s="70"/>
      <c r="N98" s="152">
        <f>ROUND(N88*T98,2)</f>
        <v>0</v>
      </c>
      <c r="O98" s="151"/>
      <c r="P98" s="151"/>
      <c r="Q98" s="15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65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77" t="s">
        <v>70</v>
      </c>
      <c r="E99" s="70"/>
      <c r="F99" s="70"/>
      <c r="G99" s="70"/>
      <c r="H99" s="70"/>
      <c r="I99" s="70"/>
      <c r="J99" s="70"/>
      <c r="K99" s="70"/>
      <c r="L99" s="70"/>
      <c r="M99" s="70"/>
      <c r="N99" s="152">
        <f>ROUND(N88*T99,2)</f>
        <v>0</v>
      </c>
      <c r="O99" s="151"/>
      <c r="P99" s="151"/>
      <c r="Q99" s="151"/>
      <c r="R99" s="71"/>
      <c r="S99" s="70"/>
      <c r="T99" s="78"/>
      <c r="U99" s="79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71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18" s="1" customFormat="1" ht="13.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18" s="1" customFormat="1" ht="29.25" customHeight="1">
      <c r="B101" s="19"/>
      <c r="C101" s="51" t="s">
        <v>49</v>
      </c>
      <c r="D101" s="52"/>
      <c r="E101" s="52"/>
      <c r="F101" s="52"/>
      <c r="G101" s="52"/>
      <c r="H101" s="52"/>
      <c r="I101" s="52"/>
      <c r="J101" s="52"/>
      <c r="K101" s="52"/>
      <c r="L101" s="153">
        <f>ROUND(SUM(N88+N93),2)</f>
        <v>0</v>
      </c>
      <c r="M101" s="142"/>
      <c r="N101" s="142"/>
      <c r="O101" s="142"/>
      <c r="P101" s="142"/>
      <c r="Q101" s="142"/>
      <c r="R101" s="21"/>
    </row>
    <row r="102" spans="2:18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6" spans="2:18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1" customFormat="1" ht="36.95" customHeight="1">
      <c r="B107" s="19"/>
      <c r="C107" s="123" t="s">
        <v>72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21"/>
    </row>
    <row r="108" spans="2:18" s="1" customFormat="1" ht="6.9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18" s="1" customFormat="1" ht="30" customHeight="1">
      <c r="B109" s="19"/>
      <c r="C109" s="17" t="s">
        <v>8</v>
      </c>
      <c r="D109" s="20"/>
      <c r="E109" s="20"/>
      <c r="F109" s="125" t="str">
        <f>F6</f>
        <v>AS Kostelec nad Orlicí - samostatný rozpočet</v>
      </c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20"/>
      <c r="R109" s="21"/>
    </row>
    <row r="110" spans="2:18" s="1" customFormat="1" ht="36.95" customHeight="1">
      <c r="B110" s="19"/>
      <c r="C110" s="40" t="s">
        <v>53</v>
      </c>
      <c r="D110" s="20"/>
      <c r="E110" s="20"/>
      <c r="F110" s="139" t="str">
        <f>F7</f>
        <v>IO02 - Areálové ozvučení</v>
      </c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20"/>
      <c r="R110" s="21"/>
    </row>
    <row r="111" spans="2:18" s="1" customFormat="1" ht="6.9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18" customHeight="1">
      <c r="B112" s="19"/>
      <c r="C112" s="17" t="s">
        <v>12</v>
      </c>
      <c r="D112" s="20"/>
      <c r="E112" s="20"/>
      <c r="F112" s="15" t="str">
        <f>F9</f>
        <v xml:space="preserve"> </v>
      </c>
      <c r="G112" s="20"/>
      <c r="H112" s="20"/>
      <c r="I112" s="20"/>
      <c r="J112" s="20"/>
      <c r="K112" s="17" t="s">
        <v>14</v>
      </c>
      <c r="L112" s="20"/>
      <c r="M112" s="140" t="str">
        <f>IF(O9="","",O9)</f>
        <v/>
      </c>
      <c r="N112" s="127"/>
      <c r="O112" s="127"/>
      <c r="P112" s="127"/>
      <c r="Q112" s="20"/>
      <c r="R112" s="21"/>
    </row>
    <row r="113" spans="2:18" s="1" customFormat="1" ht="6.9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2:18" s="1" customFormat="1" ht="15">
      <c r="B114" s="19"/>
      <c r="C114" s="17" t="s">
        <v>15</v>
      </c>
      <c r="D114" s="20"/>
      <c r="E114" s="20"/>
      <c r="F114" s="15"/>
      <c r="G114" s="20"/>
      <c r="H114" s="20"/>
      <c r="I114" s="20"/>
      <c r="J114" s="20"/>
      <c r="K114" s="17" t="s">
        <v>19</v>
      </c>
      <c r="L114" s="20"/>
      <c r="M114" s="129"/>
      <c r="N114" s="127"/>
      <c r="O114" s="127"/>
      <c r="P114" s="127"/>
      <c r="Q114" s="127"/>
      <c r="R114" s="21"/>
    </row>
    <row r="115" spans="2:18" s="1" customFormat="1" ht="14.45" customHeight="1">
      <c r="B115" s="19"/>
      <c r="C115" s="17" t="s">
        <v>18</v>
      </c>
      <c r="D115" s="20"/>
      <c r="E115" s="20"/>
      <c r="F115" s="15" t="str">
        <f>IF(E15="","",E15)</f>
        <v>Vyplň údaj</v>
      </c>
      <c r="G115" s="20"/>
      <c r="H115" s="20"/>
      <c r="I115" s="20"/>
      <c r="J115" s="20"/>
      <c r="K115" s="17" t="s">
        <v>20</v>
      </c>
      <c r="L115" s="20"/>
      <c r="M115" s="129"/>
      <c r="N115" s="127"/>
      <c r="O115" s="127"/>
      <c r="P115" s="127"/>
      <c r="Q115" s="127"/>
      <c r="R115" s="21"/>
    </row>
    <row r="116" spans="2:18" s="1" customFormat="1" ht="10.3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27" s="4" customFormat="1" ht="29.25" customHeight="1">
      <c r="B117" s="80"/>
      <c r="C117" s="81" t="s">
        <v>73</v>
      </c>
      <c r="D117" s="82" t="s">
        <v>74</v>
      </c>
      <c r="E117" s="82" t="s">
        <v>39</v>
      </c>
      <c r="F117" s="154" t="s">
        <v>75</v>
      </c>
      <c r="G117" s="155"/>
      <c r="H117" s="155"/>
      <c r="I117" s="155"/>
      <c r="J117" s="82" t="s">
        <v>76</v>
      </c>
      <c r="K117" s="82" t="s">
        <v>77</v>
      </c>
      <c r="L117" s="156" t="s">
        <v>78</v>
      </c>
      <c r="M117" s="155"/>
      <c r="N117" s="154" t="s">
        <v>58</v>
      </c>
      <c r="O117" s="155"/>
      <c r="P117" s="155"/>
      <c r="Q117" s="157"/>
      <c r="R117" s="83"/>
      <c r="T117" s="44" t="s">
        <v>79</v>
      </c>
      <c r="U117" s="45" t="s">
        <v>23</v>
      </c>
      <c r="V117" s="45" t="s">
        <v>80</v>
      </c>
      <c r="W117" s="45" t="s">
        <v>81</v>
      </c>
      <c r="X117" s="45" t="s">
        <v>82</v>
      </c>
      <c r="Y117" s="45" t="s">
        <v>83</v>
      </c>
      <c r="Z117" s="45" t="s">
        <v>84</v>
      </c>
      <c r="AA117" s="46" t="s">
        <v>85</v>
      </c>
    </row>
    <row r="118" spans="2:63" s="1" customFormat="1" ht="29.25" customHeight="1">
      <c r="B118" s="19"/>
      <c r="C118" s="48" t="s">
        <v>55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74">
        <f>BK118</f>
        <v>0</v>
      </c>
      <c r="O118" s="175"/>
      <c r="P118" s="175"/>
      <c r="Q118" s="175"/>
      <c r="R118" s="21"/>
      <c r="T118" s="47"/>
      <c r="U118" s="26"/>
      <c r="V118" s="26"/>
      <c r="W118" s="84">
        <f>W119+W121+W126</f>
        <v>0</v>
      </c>
      <c r="X118" s="26"/>
      <c r="Y118" s="84">
        <f>Y119+Y121+Y126</f>
        <v>0</v>
      </c>
      <c r="Z118" s="26"/>
      <c r="AA118" s="85">
        <f>AA119+AA121+AA126</f>
        <v>0</v>
      </c>
      <c r="AT118" s="7" t="s">
        <v>40</v>
      </c>
      <c r="AU118" s="7" t="s">
        <v>60</v>
      </c>
      <c r="BK118" s="86">
        <f>BK119+BK121+BK126</f>
        <v>0</v>
      </c>
    </row>
    <row r="119" spans="2:63" s="5" customFormat="1" ht="37.35" customHeight="1">
      <c r="B119" s="87"/>
      <c r="C119" s="88"/>
      <c r="D119" s="89" t="s">
        <v>615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176">
        <f>BK119</f>
        <v>0</v>
      </c>
      <c r="O119" s="177"/>
      <c r="P119" s="177"/>
      <c r="Q119" s="177"/>
      <c r="R119" s="90"/>
      <c r="T119" s="91"/>
      <c r="U119" s="88"/>
      <c r="V119" s="88"/>
      <c r="W119" s="92">
        <f>W120</f>
        <v>0</v>
      </c>
      <c r="X119" s="88"/>
      <c r="Y119" s="92">
        <f>Y120</f>
        <v>0</v>
      </c>
      <c r="Z119" s="88"/>
      <c r="AA119" s="93">
        <f>AA120</f>
        <v>0</v>
      </c>
      <c r="AR119" s="94" t="s">
        <v>42</v>
      </c>
      <c r="AT119" s="95" t="s">
        <v>40</v>
      </c>
      <c r="AU119" s="95" t="s">
        <v>41</v>
      </c>
      <c r="AY119" s="94" t="s">
        <v>86</v>
      </c>
      <c r="BK119" s="96">
        <f>BK120</f>
        <v>0</v>
      </c>
    </row>
    <row r="120" spans="2:65" s="1" customFormat="1" ht="22.5" customHeight="1">
      <c r="B120" s="69"/>
      <c r="C120" s="98" t="s">
        <v>42</v>
      </c>
      <c r="D120" s="98" t="s">
        <v>87</v>
      </c>
      <c r="E120" s="99" t="s">
        <v>617</v>
      </c>
      <c r="F120" s="158" t="s">
        <v>618</v>
      </c>
      <c r="G120" s="159"/>
      <c r="H120" s="159"/>
      <c r="I120" s="159"/>
      <c r="J120" s="100" t="s">
        <v>196</v>
      </c>
      <c r="K120" s="101">
        <v>6</v>
      </c>
      <c r="L120" s="160">
        <v>0</v>
      </c>
      <c r="M120" s="159"/>
      <c r="N120" s="161">
        <f>ROUND(L120*K120,2)</f>
        <v>0</v>
      </c>
      <c r="O120" s="159"/>
      <c r="P120" s="159"/>
      <c r="Q120" s="159"/>
      <c r="R120" s="71"/>
      <c r="T120" s="102" t="s">
        <v>1</v>
      </c>
      <c r="U120" s="24" t="s">
        <v>24</v>
      </c>
      <c r="V120" s="20"/>
      <c r="W120" s="103">
        <f>V120*K120</f>
        <v>0</v>
      </c>
      <c r="X120" s="103">
        <v>0</v>
      </c>
      <c r="Y120" s="103">
        <f>X120*K120</f>
        <v>0</v>
      </c>
      <c r="Z120" s="103">
        <v>0</v>
      </c>
      <c r="AA120" s="104">
        <f>Z120*K120</f>
        <v>0</v>
      </c>
      <c r="AR120" s="7" t="s">
        <v>91</v>
      </c>
      <c r="AT120" s="7" t="s">
        <v>87</v>
      </c>
      <c r="AU120" s="7" t="s">
        <v>42</v>
      </c>
      <c r="AY120" s="7" t="s">
        <v>86</v>
      </c>
      <c r="BE120" s="50">
        <f>IF(U120="základní",N120,0)</f>
        <v>0</v>
      </c>
      <c r="BF120" s="50">
        <f>IF(U120="snížená",N120,0)</f>
        <v>0</v>
      </c>
      <c r="BG120" s="50">
        <f>IF(U120="zákl. přenesená",N120,0)</f>
        <v>0</v>
      </c>
      <c r="BH120" s="50">
        <f>IF(U120="sníž. přenesená",N120,0)</f>
        <v>0</v>
      </c>
      <c r="BI120" s="50">
        <f>IF(U120="nulová",N120,0)</f>
        <v>0</v>
      </c>
      <c r="BJ120" s="7" t="s">
        <v>42</v>
      </c>
      <c r="BK120" s="50">
        <f>ROUND(L120*K120,2)</f>
        <v>0</v>
      </c>
      <c r="BL120" s="7" t="s">
        <v>91</v>
      </c>
      <c r="BM120" s="7" t="s">
        <v>51</v>
      </c>
    </row>
    <row r="121" spans="2:63" s="5" customFormat="1" ht="37.35" customHeight="1">
      <c r="B121" s="87"/>
      <c r="C121" s="88"/>
      <c r="D121" s="89" t="s">
        <v>616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178">
        <f>BK121</f>
        <v>0</v>
      </c>
      <c r="O121" s="179"/>
      <c r="P121" s="179"/>
      <c r="Q121" s="179"/>
      <c r="R121" s="90"/>
      <c r="T121" s="91"/>
      <c r="U121" s="88"/>
      <c r="V121" s="88"/>
      <c r="W121" s="92">
        <f>SUM(W122:W125)</f>
        <v>0</v>
      </c>
      <c r="X121" s="88"/>
      <c r="Y121" s="92">
        <f>SUM(Y122:Y125)</f>
        <v>0</v>
      </c>
      <c r="Z121" s="88"/>
      <c r="AA121" s="93">
        <f>SUM(AA122:AA125)</f>
        <v>0</v>
      </c>
      <c r="AR121" s="94" t="s">
        <v>42</v>
      </c>
      <c r="AT121" s="95" t="s">
        <v>40</v>
      </c>
      <c r="AU121" s="95" t="s">
        <v>41</v>
      </c>
      <c r="AY121" s="94" t="s">
        <v>86</v>
      </c>
      <c r="BK121" s="96">
        <f>SUM(BK122:BK125)</f>
        <v>0</v>
      </c>
    </row>
    <row r="122" spans="2:65" s="1" customFormat="1" ht="22.5" customHeight="1">
      <c r="B122" s="69"/>
      <c r="C122" s="98" t="s">
        <v>51</v>
      </c>
      <c r="D122" s="98" t="s">
        <v>87</v>
      </c>
      <c r="E122" s="99" t="s">
        <v>619</v>
      </c>
      <c r="F122" s="158" t="s">
        <v>620</v>
      </c>
      <c r="G122" s="159"/>
      <c r="H122" s="159"/>
      <c r="I122" s="159"/>
      <c r="J122" s="100" t="s">
        <v>196</v>
      </c>
      <c r="K122" s="101">
        <v>8</v>
      </c>
      <c r="L122" s="160">
        <v>0</v>
      </c>
      <c r="M122" s="159"/>
      <c r="N122" s="161">
        <f>ROUND(L122*K122,2)</f>
        <v>0</v>
      </c>
      <c r="O122" s="159"/>
      <c r="P122" s="159"/>
      <c r="Q122" s="159"/>
      <c r="R122" s="71"/>
      <c r="T122" s="102" t="s">
        <v>1</v>
      </c>
      <c r="U122" s="24" t="s">
        <v>24</v>
      </c>
      <c r="V122" s="20"/>
      <c r="W122" s="103">
        <f>V122*K122</f>
        <v>0</v>
      </c>
      <c r="X122" s="103">
        <v>0</v>
      </c>
      <c r="Y122" s="103">
        <f>X122*K122</f>
        <v>0</v>
      </c>
      <c r="Z122" s="103">
        <v>0</v>
      </c>
      <c r="AA122" s="104">
        <f>Z122*K122</f>
        <v>0</v>
      </c>
      <c r="AR122" s="7" t="s">
        <v>91</v>
      </c>
      <c r="AT122" s="7" t="s">
        <v>87</v>
      </c>
      <c r="AU122" s="7" t="s">
        <v>42</v>
      </c>
      <c r="AY122" s="7" t="s">
        <v>86</v>
      </c>
      <c r="BE122" s="50">
        <f>IF(U122="základní",N122,0)</f>
        <v>0</v>
      </c>
      <c r="BF122" s="50">
        <f>IF(U122="snížená",N122,0)</f>
        <v>0</v>
      </c>
      <c r="BG122" s="50">
        <f>IF(U122="zákl. přenesená",N122,0)</f>
        <v>0</v>
      </c>
      <c r="BH122" s="50">
        <f>IF(U122="sníž. přenesená",N122,0)</f>
        <v>0</v>
      </c>
      <c r="BI122" s="50">
        <f>IF(U122="nulová",N122,0)</f>
        <v>0</v>
      </c>
      <c r="BJ122" s="7" t="s">
        <v>42</v>
      </c>
      <c r="BK122" s="50">
        <f>ROUND(L122*K122,2)</f>
        <v>0</v>
      </c>
      <c r="BL122" s="7" t="s">
        <v>91</v>
      </c>
      <c r="BM122" s="7" t="s">
        <v>91</v>
      </c>
    </row>
    <row r="123" spans="2:65" s="1" customFormat="1" ht="22.5" customHeight="1">
      <c r="B123" s="69"/>
      <c r="C123" s="98" t="s">
        <v>94</v>
      </c>
      <c r="D123" s="98" t="s">
        <v>87</v>
      </c>
      <c r="E123" s="99" t="s">
        <v>621</v>
      </c>
      <c r="F123" s="158" t="s">
        <v>622</v>
      </c>
      <c r="G123" s="159"/>
      <c r="H123" s="159"/>
      <c r="I123" s="159"/>
      <c r="J123" s="100" t="s">
        <v>196</v>
      </c>
      <c r="K123" s="101">
        <v>1</v>
      </c>
      <c r="L123" s="160">
        <v>0</v>
      </c>
      <c r="M123" s="159"/>
      <c r="N123" s="161">
        <f>ROUND(L123*K123,2)</f>
        <v>0</v>
      </c>
      <c r="O123" s="159"/>
      <c r="P123" s="159"/>
      <c r="Q123" s="159"/>
      <c r="R123" s="71"/>
      <c r="T123" s="102" t="s">
        <v>1</v>
      </c>
      <c r="U123" s="24" t="s">
        <v>24</v>
      </c>
      <c r="V123" s="20"/>
      <c r="W123" s="103">
        <f>V123*K123</f>
        <v>0</v>
      </c>
      <c r="X123" s="103">
        <v>0</v>
      </c>
      <c r="Y123" s="103">
        <f>X123*K123</f>
        <v>0</v>
      </c>
      <c r="Z123" s="103">
        <v>0</v>
      </c>
      <c r="AA123" s="104">
        <f>Z123*K123</f>
        <v>0</v>
      </c>
      <c r="AR123" s="7" t="s">
        <v>91</v>
      </c>
      <c r="AT123" s="7" t="s">
        <v>87</v>
      </c>
      <c r="AU123" s="7" t="s">
        <v>42</v>
      </c>
      <c r="AY123" s="7" t="s">
        <v>86</v>
      </c>
      <c r="BE123" s="50">
        <f>IF(U123="základní",N123,0)</f>
        <v>0</v>
      </c>
      <c r="BF123" s="50">
        <f>IF(U123="snížená",N123,0)</f>
        <v>0</v>
      </c>
      <c r="BG123" s="50">
        <f>IF(U123="zákl. přenesená",N123,0)</f>
        <v>0</v>
      </c>
      <c r="BH123" s="50">
        <f>IF(U123="sníž. přenesená",N123,0)</f>
        <v>0</v>
      </c>
      <c r="BI123" s="50">
        <f>IF(U123="nulová",N123,0)</f>
        <v>0</v>
      </c>
      <c r="BJ123" s="7" t="s">
        <v>42</v>
      </c>
      <c r="BK123" s="50">
        <f>ROUND(L123*K123,2)</f>
        <v>0</v>
      </c>
      <c r="BL123" s="7" t="s">
        <v>91</v>
      </c>
      <c r="BM123" s="7" t="s">
        <v>98</v>
      </c>
    </row>
    <row r="124" spans="2:65" s="1" customFormat="1" ht="22.5" customHeight="1">
      <c r="B124" s="69"/>
      <c r="C124" s="98" t="s">
        <v>91</v>
      </c>
      <c r="D124" s="98" t="s">
        <v>87</v>
      </c>
      <c r="E124" s="99" t="s">
        <v>623</v>
      </c>
      <c r="F124" s="158" t="s">
        <v>624</v>
      </c>
      <c r="G124" s="159"/>
      <c r="H124" s="159"/>
      <c r="I124" s="159"/>
      <c r="J124" s="100" t="s">
        <v>196</v>
      </c>
      <c r="K124" s="101">
        <v>1</v>
      </c>
      <c r="L124" s="160">
        <v>0</v>
      </c>
      <c r="M124" s="159"/>
      <c r="N124" s="161">
        <f>ROUND(L124*K124,2)</f>
        <v>0</v>
      </c>
      <c r="O124" s="159"/>
      <c r="P124" s="159"/>
      <c r="Q124" s="159"/>
      <c r="R124" s="71"/>
      <c r="T124" s="102" t="s">
        <v>1</v>
      </c>
      <c r="U124" s="24" t="s">
        <v>24</v>
      </c>
      <c r="V124" s="20"/>
      <c r="W124" s="103">
        <f>V124*K124</f>
        <v>0</v>
      </c>
      <c r="X124" s="103">
        <v>0</v>
      </c>
      <c r="Y124" s="103">
        <f>X124*K124</f>
        <v>0</v>
      </c>
      <c r="Z124" s="103">
        <v>0</v>
      </c>
      <c r="AA124" s="104">
        <f>Z124*K124</f>
        <v>0</v>
      </c>
      <c r="AR124" s="7" t="s">
        <v>91</v>
      </c>
      <c r="AT124" s="7" t="s">
        <v>87</v>
      </c>
      <c r="AU124" s="7" t="s">
        <v>42</v>
      </c>
      <c r="AY124" s="7" t="s">
        <v>86</v>
      </c>
      <c r="BE124" s="50">
        <f>IF(U124="základní",N124,0)</f>
        <v>0</v>
      </c>
      <c r="BF124" s="50">
        <f>IF(U124="snížená",N124,0)</f>
        <v>0</v>
      </c>
      <c r="BG124" s="50">
        <f>IF(U124="zákl. přenesená",N124,0)</f>
        <v>0</v>
      </c>
      <c r="BH124" s="50">
        <f>IF(U124="sníž. přenesená",N124,0)</f>
        <v>0</v>
      </c>
      <c r="BI124" s="50">
        <f>IF(U124="nulová",N124,0)</f>
        <v>0</v>
      </c>
      <c r="BJ124" s="7" t="s">
        <v>42</v>
      </c>
      <c r="BK124" s="50">
        <f>ROUND(L124*K124,2)</f>
        <v>0</v>
      </c>
      <c r="BL124" s="7" t="s">
        <v>91</v>
      </c>
      <c r="BM124" s="7" t="s">
        <v>101</v>
      </c>
    </row>
    <row r="125" spans="2:65" s="1" customFormat="1" ht="22.5" customHeight="1">
      <c r="B125" s="69"/>
      <c r="C125" s="98" t="s">
        <v>102</v>
      </c>
      <c r="D125" s="98" t="s">
        <v>87</v>
      </c>
      <c r="E125" s="99" t="s">
        <v>625</v>
      </c>
      <c r="F125" s="158" t="s">
        <v>626</v>
      </c>
      <c r="G125" s="159"/>
      <c r="H125" s="159"/>
      <c r="I125" s="159"/>
      <c r="J125" s="100" t="s">
        <v>159</v>
      </c>
      <c r="K125" s="101">
        <v>140</v>
      </c>
      <c r="L125" s="160">
        <v>0</v>
      </c>
      <c r="M125" s="159"/>
      <c r="N125" s="161">
        <f>ROUND(L125*K125,2)</f>
        <v>0</v>
      </c>
      <c r="O125" s="159"/>
      <c r="P125" s="159"/>
      <c r="Q125" s="159"/>
      <c r="R125" s="71"/>
      <c r="T125" s="102" t="s">
        <v>1</v>
      </c>
      <c r="U125" s="24" t="s">
        <v>24</v>
      </c>
      <c r="V125" s="20"/>
      <c r="W125" s="103">
        <f>V125*K125</f>
        <v>0</v>
      </c>
      <c r="X125" s="103">
        <v>0</v>
      </c>
      <c r="Y125" s="103">
        <f>X125*K125</f>
        <v>0</v>
      </c>
      <c r="Z125" s="103">
        <v>0</v>
      </c>
      <c r="AA125" s="104">
        <f>Z125*K125</f>
        <v>0</v>
      </c>
      <c r="AR125" s="7" t="s">
        <v>91</v>
      </c>
      <c r="AT125" s="7" t="s">
        <v>87</v>
      </c>
      <c r="AU125" s="7" t="s">
        <v>42</v>
      </c>
      <c r="AY125" s="7" t="s">
        <v>86</v>
      </c>
      <c r="BE125" s="50">
        <f>IF(U125="základní",N125,0)</f>
        <v>0</v>
      </c>
      <c r="BF125" s="50">
        <f>IF(U125="snížená",N125,0)</f>
        <v>0</v>
      </c>
      <c r="BG125" s="50">
        <f>IF(U125="zákl. přenesená",N125,0)</f>
        <v>0</v>
      </c>
      <c r="BH125" s="50">
        <f>IF(U125="sníž. přenesená",N125,0)</f>
        <v>0</v>
      </c>
      <c r="BI125" s="50">
        <f>IF(U125="nulová",N125,0)</f>
        <v>0</v>
      </c>
      <c r="BJ125" s="7" t="s">
        <v>42</v>
      </c>
      <c r="BK125" s="50">
        <f>ROUND(L125*K125,2)</f>
        <v>0</v>
      </c>
      <c r="BL125" s="7" t="s">
        <v>91</v>
      </c>
      <c r="BM125" s="7" t="s">
        <v>105</v>
      </c>
    </row>
    <row r="126" spans="2:63" s="1" customFormat="1" ht="49.9" customHeight="1">
      <c r="B126" s="19"/>
      <c r="C126" s="20"/>
      <c r="D126" s="89" t="s">
        <v>165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178">
        <f>BK126</f>
        <v>0</v>
      </c>
      <c r="O126" s="179"/>
      <c r="P126" s="179"/>
      <c r="Q126" s="179"/>
      <c r="R126" s="21"/>
      <c r="T126" s="41"/>
      <c r="U126" s="20"/>
      <c r="V126" s="20"/>
      <c r="W126" s="20"/>
      <c r="X126" s="20"/>
      <c r="Y126" s="20"/>
      <c r="Z126" s="20"/>
      <c r="AA126" s="42"/>
      <c r="AT126" s="7" t="s">
        <v>40</v>
      </c>
      <c r="AU126" s="7" t="s">
        <v>41</v>
      </c>
      <c r="AY126" s="7" t="s">
        <v>166</v>
      </c>
      <c r="BK126" s="50">
        <f>SUM(BK127:BK129)</f>
        <v>0</v>
      </c>
    </row>
    <row r="127" spans="2:63" s="1" customFormat="1" ht="22.35" customHeight="1">
      <c r="B127" s="19"/>
      <c r="C127" s="106" t="s">
        <v>1</v>
      </c>
      <c r="D127" s="106" t="s">
        <v>87</v>
      </c>
      <c r="E127" s="107" t="s">
        <v>1</v>
      </c>
      <c r="F127" s="168" t="s">
        <v>1</v>
      </c>
      <c r="G127" s="169"/>
      <c r="H127" s="169"/>
      <c r="I127" s="169"/>
      <c r="J127" s="108" t="s">
        <v>1</v>
      </c>
      <c r="K127" s="105"/>
      <c r="L127" s="160"/>
      <c r="M127" s="170"/>
      <c r="N127" s="171">
        <f>BK127</f>
        <v>0</v>
      </c>
      <c r="O127" s="170"/>
      <c r="P127" s="170"/>
      <c r="Q127" s="170"/>
      <c r="R127" s="21"/>
      <c r="T127" s="102" t="s">
        <v>1</v>
      </c>
      <c r="U127" s="109" t="s">
        <v>24</v>
      </c>
      <c r="V127" s="20"/>
      <c r="W127" s="20"/>
      <c r="X127" s="20"/>
      <c r="Y127" s="20"/>
      <c r="Z127" s="20"/>
      <c r="AA127" s="42"/>
      <c r="AT127" s="7" t="s">
        <v>166</v>
      </c>
      <c r="AU127" s="7" t="s">
        <v>42</v>
      </c>
      <c r="AY127" s="7" t="s">
        <v>166</v>
      </c>
      <c r="BE127" s="50">
        <f>IF(U127="základní",N127,0)</f>
        <v>0</v>
      </c>
      <c r="BF127" s="50">
        <f>IF(U127="snížená",N127,0)</f>
        <v>0</v>
      </c>
      <c r="BG127" s="50">
        <f>IF(U127="zákl. přenesená",N127,0)</f>
        <v>0</v>
      </c>
      <c r="BH127" s="50">
        <f>IF(U127="sníž. přenesená",N127,0)</f>
        <v>0</v>
      </c>
      <c r="BI127" s="50">
        <f>IF(U127="nulová",N127,0)</f>
        <v>0</v>
      </c>
      <c r="BJ127" s="7" t="s">
        <v>42</v>
      </c>
      <c r="BK127" s="50">
        <f>L127*K127</f>
        <v>0</v>
      </c>
    </row>
    <row r="128" spans="2:63" s="1" customFormat="1" ht="22.35" customHeight="1">
      <c r="B128" s="19"/>
      <c r="C128" s="106" t="s">
        <v>1</v>
      </c>
      <c r="D128" s="106" t="s">
        <v>87</v>
      </c>
      <c r="E128" s="107" t="s">
        <v>1</v>
      </c>
      <c r="F128" s="168" t="s">
        <v>1</v>
      </c>
      <c r="G128" s="169"/>
      <c r="H128" s="169"/>
      <c r="I128" s="169"/>
      <c r="J128" s="108" t="s">
        <v>1</v>
      </c>
      <c r="K128" s="105"/>
      <c r="L128" s="160"/>
      <c r="M128" s="170"/>
      <c r="N128" s="171">
        <f>BK128</f>
        <v>0</v>
      </c>
      <c r="O128" s="170"/>
      <c r="P128" s="170"/>
      <c r="Q128" s="170"/>
      <c r="R128" s="21"/>
      <c r="T128" s="102" t="s">
        <v>1</v>
      </c>
      <c r="U128" s="109" t="s">
        <v>24</v>
      </c>
      <c r="V128" s="20"/>
      <c r="W128" s="20"/>
      <c r="X128" s="20"/>
      <c r="Y128" s="20"/>
      <c r="Z128" s="20"/>
      <c r="AA128" s="42"/>
      <c r="AT128" s="7" t="s">
        <v>166</v>
      </c>
      <c r="AU128" s="7" t="s">
        <v>42</v>
      </c>
      <c r="AY128" s="7" t="s">
        <v>166</v>
      </c>
      <c r="BE128" s="50">
        <f>IF(U128="základní",N128,0)</f>
        <v>0</v>
      </c>
      <c r="BF128" s="50">
        <f>IF(U128="snížená",N128,0)</f>
        <v>0</v>
      </c>
      <c r="BG128" s="50">
        <f>IF(U128="zákl. přenesená",N128,0)</f>
        <v>0</v>
      </c>
      <c r="BH128" s="50">
        <f>IF(U128="sníž. přenesená",N128,0)</f>
        <v>0</v>
      </c>
      <c r="BI128" s="50">
        <f>IF(U128="nulová",N128,0)</f>
        <v>0</v>
      </c>
      <c r="BJ128" s="7" t="s">
        <v>42</v>
      </c>
      <c r="BK128" s="50">
        <f>L128*K128</f>
        <v>0</v>
      </c>
    </row>
    <row r="129" spans="2:63" s="1" customFormat="1" ht="22.35" customHeight="1">
      <c r="B129" s="19"/>
      <c r="C129" s="106" t="s">
        <v>1</v>
      </c>
      <c r="D129" s="106" t="s">
        <v>87</v>
      </c>
      <c r="E129" s="107" t="s">
        <v>1</v>
      </c>
      <c r="F129" s="168" t="s">
        <v>1</v>
      </c>
      <c r="G129" s="169"/>
      <c r="H129" s="169"/>
      <c r="I129" s="169"/>
      <c r="J129" s="108" t="s">
        <v>1</v>
      </c>
      <c r="K129" s="105"/>
      <c r="L129" s="160"/>
      <c r="M129" s="170"/>
      <c r="N129" s="171">
        <f>BK129</f>
        <v>0</v>
      </c>
      <c r="O129" s="170"/>
      <c r="P129" s="170"/>
      <c r="Q129" s="170"/>
      <c r="R129" s="21"/>
      <c r="T129" s="102" t="s">
        <v>1</v>
      </c>
      <c r="U129" s="109" t="s">
        <v>24</v>
      </c>
      <c r="V129" s="31"/>
      <c r="W129" s="31"/>
      <c r="X129" s="31"/>
      <c r="Y129" s="31"/>
      <c r="Z129" s="31"/>
      <c r="AA129" s="33"/>
      <c r="AT129" s="7" t="s">
        <v>166</v>
      </c>
      <c r="AU129" s="7" t="s">
        <v>42</v>
      </c>
      <c r="AY129" s="7" t="s">
        <v>166</v>
      </c>
      <c r="BE129" s="50">
        <f>IF(U129="základní",N129,0)</f>
        <v>0</v>
      </c>
      <c r="BF129" s="50">
        <f>IF(U129="snížená",N129,0)</f>
        <v>0</v>
      </c>
      <c r="BG129" s="50">
        <f>IF(U129="zákl. přenesená",N129,0)</f>
        <v>0</v>
      </c>
      <c r="BH129" s="50">
        <f>IF(U129="sníž. přenesená",N129,0)</f>
        <v>0</v>
      </c>
      <c r="BI129" s="50">
        <f>IF(U129="nulová",N129,0)</f>
        <v>0</v>
      </c>
      <c r="BJ129" s="7" t="s">
        <v>42</v>
      </c>
      <c r="BK129" s="50">
        <f>L129*K129</f>
        <v>0</v>
      </c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</sheetData>
  <mergeCells count="93">
    <mergeCell ref="S2:AC2"/>
    <mergeCell ref="N118:Q118"/>
    <mergeCell ref="N119:Q119"/>
    <mergeCell ref="N121:Q121"/>
    <mergeCell ref="N126:Q126"/>
    <mergeCell ref="M114:Q114"/>
    <mergeCell ref="M115:Q115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H1:K1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2:I122"/>
    <mergeCell ref="L122:M122"/>
    <mergeCell ref="N122:Q122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7:D130">
      <formula1>"K,M"</formula1>
    </dataValidation>
    <dataValidation type="list" allowBlank="1" showInputMessage="1" showErrorMessage="1" error="Povoleny jsou hodnoty základní, snížená, zákl. přenesená, sníž. přenesená, nulová." sqref="U127:U13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717</v>
      </c>
      <c r="G1" s="118"/>
      <c r="H1" s="172" t="s">
        <v>718</v>
      </c>
      <c r="I1" s="172"/>
      <c r="J1" s="172"/>
      <c r="K1" s="172"/>
      <c r="L1" s="118" t="s">
        <v>719</v>
      </c>
      <c r="M1" s="116"/>
      <c r="N1" s="116"/>
      <c r="O1" s="117" t="s">
        <v>50</v>
      </c>
      <c r="P1" s="116"/>
      <c r="Q1" s="116"/>
      <c r="R1" s="116"/>
      <c r="S1" s="118" t="s">
        <v>720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73" t="s">
        <v>4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7" t="s">
        <v>43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51</v>
      </c>
    </row>
    <row r="4" spans="2:46" ht="36.95" customHeight="1">
      <c r="B4" s="11"/>
      <c r="C4" s="123" t="s">
        <v>52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25" t="s">
        <v>9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"/>
      <c r="R6" s="13"/>
    </row>
    <row r="7" spans="2:18" s="1" customFormat="1" ht="32.85" customHeight="1">
      <c r="B7" s="19"/>
      <c r="C7" s="20"/>
      <c r="D7" s="16" t="s">
        <v>53</v>
      </c>
      <c r="E7" s="20"/>
      <c r="F7" s="126" t="s">
        <v>54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28"/>
      <c r="P9" s="127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29"/>
      <c r="P11" s="127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29"/>
      <c r="P12" s="127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120"/>
      <c r="F14" s="120"/>
      <c r="G14" s="120"/>
      <c r="H14" s="120"/>
      <c r="I14" s="120"/>
      <c r="J14" s="120"/>
      <c r="K14" s="120"/>
      <c r="L14" s="120"/>
      <c r="M14" s="17" t="s">
        <v>16</v>
      </c>
      <c r="N14" s="120"/>
      <c r="O14" s="130" t="s">
        <v>737</v>
      </c>
      <c r="P14" s="131"/>
      <c r="Q14" s="20"/>
      <c r="R14" s="21"/>
    </row>
    <row r="15" spans="2:18" s="1" customFormat="1" ht="18" customHeight="1">
      <c r="B15" s="19"/>
      <c r="C15" s="20"/>
      <c r="D15" s="120"/>
      <c r="E15" s="130" t="s">
        <v>737</v>
      </c>
      <c r="F15" s="131"/>
      <c r="G15" s="131"/>
      <c r="H15" s="131"/>
      <c r="I15" s="131"/>
      <c r="J15" s="131"/>
      <c r="K15" s="131"/>
      <c r="L15" s="131"/>
      <c r="M15" s="17" t="s">
        <v>17</v>
      </c>
      <c r="N15" s="120"/>
      <c r="O15" s="130" t="s">
        <v>737</v>
      </c>
      <c r="P15" s="131"/>
      <c r="Q15" s="20"/>
      <c r="R15" s="21"/>
    </row>
    <row r="16" spans="2:18" s="1" customFormat="1" ht="6.95" customHeight="1">
      <c r="B16" s="19"/>
      <c r="C16" s="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29"/>
      <c r="P17" s="127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29"/>
      <c r="P18" s="127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29"/>
      <c r="P20" s="127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29"/>
      <c r="P21" s="127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32" t="s">
        <v>1</v>
      </c>
      <c r="F24" s="127"/>
      <c r="G24" s="127"/>
      <c r="H24" s="127"/>
      <c r="I24" s="127"/>
      <c r="J24" s="127"/>
      <c r="K24" s="127"/>
      <c r="L24" s="127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55</v>
      </c>
      <c r="E27" s="20"/>
      <c r="F27" s="20"/>
      <c r="G27" s="20"/>
      <c r="H27" s="20"/>
      <c r="I27" s="20"/>
      <c r="J27" s="20"/>
      <c r="K27" s="20"/>
      <c r="L27" s="20"/>
      <c r="M27" s="133">
        <f>N88</f>
        <v>0</v>
      </c>
      <c r="N27" s="127"/>
      <c r="O27" s="127"/>
      <c r="P27" s="127"/>
      <c r="Q27" s="20"/>
      <c r="R27" s="21"/>
    </row>
    <row r="28" spans="2:18" s="1" customFormat="1" ht="14.45" customHeight="1">
      <c r="B28" s="19"/>
      <c r="C28" s="20"/>
      <c r="D28" s="18" t="s">
        <v>48</v>
      </c>
      <c r="E28" s="20"/>
      <c r="F28" s="20"/>
      <c r="G28" s="20"/>
      <c r="H28" s="20"/>
      <c r="I28" s="20"/>
      <c r="J28" s="20"/>
      <c r="K28" s="20"/>
      <c r="L28" s="20"/>
      <c r="M28" s="133">
        <f>N94</f>
        <v>0</v>
      </c>
      <c r="N28" s="127"/>
      <c r="O28" s="127"/>
      <c r="P28" s="127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34">
        <f>ROUND(M27+M28,2)</f>
        <v>0</v>
      </c>
      <c r="N30" s="127"/>
      <c r="O30" s="127"/>
      <c r="P30" s="127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35">
        <f>ROUND((((SUM(BE94:BE101)+SUM(BE119:BE143))+SUM(BE145:BE147))),2)</f>
        <v>0</v>
      </c>
      <c r="I32" s="127"/>
      <c r="J32" s="127"/>
      <c r="K32" s="20"/>
      <c r="L32" s="20"/>
      <c r="M32" s="135">
        <f>ROUND(((ROUND((SUM(BE94:BE101)+SUM(BE119:BE143)),2)*F32)+SUM(BE145:BE147)*F32),2)</f>
        <v>0</v>
      </c>
      <c r="N32" s="127"/>
      <c r="O32" s="127"/>
      <c r="P32" s="127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35">
        <f>ROUND((((SUM(BF94:BF101)+SUM(BF119:BF143))+SUM(BF145:BF147))),2)</f>
        <v>0</v>
      </c>
      <c r="I33" s="127"/>
      <c r="J33" s="127"/>
      <c r="K33" s="20"/>
      <c r="L33" s="20"/>
      <c r="M33" s="135">
        <f>ROUND(((ROUND((SUM(BF94:BF101)+SUM(BF119:BF143)),2)*F33)+SUM(BF145:BF147)*F33),2)</f>
        <v>0</v>
      </c>
      <c r="N33" s="127"/>
      <c r="O33" s="127"/>
      <c r="P33" s="127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35">
        <f>ROUND((((SUM(BG94:BG101)+SUM(BG119:BG143))+SUM(BG145:BG147))),2)</f>
        <v>0</v>
      </c>
      <c r="I34" s="127"/>
      <c r="J34" s="127"/>
      <c r="K34" s="20"/>
      <c r="L34" s="20"/>
      <c r="M34" s="135">
        <v>0</v>
      </c>
      <c r="N34" s="127"/>
      <c r="O34" s="127"/>
      <c r="P34" s="127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35">
        <f>ROUND((((SUM(BH94:BH101)+SUM(BH119:BH143))+SUM(BH145:BH147))),2)</f>
        <v>0</v>
      </c>
      <c r="I35" s="127"/>
      <c r="J35" s="127"/>
      <c r="K35" s="20"/>
      <c r="L35" s="20"/>
      <c r="M35" s="135">
        <v>0</v>
      </c>
      <c r="N35" s="127"/>
      <c r="O35" s="127"/>
      <c r="P35" s="127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35">
        <f>ROUND((((SUM(BI94:BI101)+SUM(BI119:BI143))+SUM(BI145:BI147))),2)</f>
        <v>0</v>
      </c>
      <c r="I36" s="127"/>
      <c r="J36" s="127"/>
      <c r="K36" s="20"/>
      <c r="L36" s="20"/>
      <c r="M36" s="135">
        <v>0</v>
      </c>
      <c r="N36" s="127"/>
      <c r="O36" s="127"/>
      <c r="P36" s="127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36">
        <f>SUM(M30:M36)</f>
        <v>0</v>
      </c>
      <c r="M38" s="137"/>
      <c r="N38" s="137"/>
      <c r="O38" s="137"/>
      <c r="P38" s="138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23" t="s">
        <v>56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25" t="str">
        <f>F6</f>
        <v>AS Kostelec nad Orlicí - samostatný rozpočet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20"/>
      <c r="R78" s="21"/>
    </row>
    <row r="79" spans="2:18" s="1" customFormat="1" ht="36.95" customHeight="1">
      <c r="B79" s="19"/>
      <c r="C79" s="40" t="s">
        <v>53</v>
      </c>
      <c r="D79" s="20"/>
      <c r="E79" s="20"/>
      <c r="F79" s="139" t="str">
        <f>F7</f>
        <v>IO03 - Areálové odvodnění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40" t="str">
        <f>IF(O9="","",O9)</f>
        <v/>
      </c>
      <c r="N81" s="127"/>
      <c r="O81" s="127"/>
      <c r="P81" s="127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29"/>
      <c r="N83" s="127"/>
      <c r="O83" s="127"/>
      <c r="P83" s="127"/>
      <c r="Q83" s="127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29"/>
      <c r="N84" s="127"/>
      <c r="O84" s="127"/>
      <c r="P84" s="127"/>
      <c r="Q84" s="127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1" t="s">
        <v>57</v>
      </c>
      <c r="D86" s="142"/>
      <c r="E86" s="142"/>
      <c r="F86" s="142"/>
      <c r="G86" s="142"/>
      <c r="H86" s="52"/>
      <c r="I86" s="52"/>
      <c r="J86" s="52"/>
      <c r="K86" s="52"/>
      <c r="L86" s="52"/>
      <c r="M86" s="52"/>
      <c r="N86" s="141" t="s">
        <v>58</v>
      </c>
      <c r="O86" s="127"/>
      <c r="P86" s="127"/>
      <c r="Q86" s="127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3">
        <f>N119</f>
        <v>0</v>
      </c>
      <c r="O88" s="127"/>
      <c r="P88" s="127"/>
      <c r="Q88" s="127"/>
      <c r="R88" s="21"/>
      <c r="AU88" s="7" t="s">
        <v>60</v>
      </c>
    </row>
    <row r="89" spans="2:18" s="2" customFormat="1" ht="24.95" customHeight="1">
      <c r="B89" s="60"/>
      <c r="C89" s="61"/>
      <c r="D89" s="62" t="s">
        <v>61</v>
      </c>
      <c r="E89" s="114"/>
      <c r="F89" s="61"/>
      <c r="G89" s="61"/>
      <c r="H89" s="61"/>
      <c r="I89" s="61"/>
      <c r="J89" s="61"/>
      <c r="K89" s="61"/>
      <c r="L89" s="61"/>
      <c r="M89" s="61"/>
      <c r="N89" s="144">
        <f>N120</f>
        <v>0</v>
      </c>
      <c r="O89" s="145"/>
      <c r="P89" s="145"/>
      <c r="Q89" s="145"/>
      <c r="R89" s="63"/>
    </row>
    <row r="90" spans="2:18" s="3" customFormat="1" ht="19.9" customHeight="1">
      <c r="B90" s="64"/>
      <c r="C90" s="65"/>
      <c r="D90" s="49" t="s">
        <v>721</v>
      </c>
      <c r="E90" s="115"/>
      <c r="F90" s="65"/>
      <c r="G90" s="65"/>
      <c r="H90" s="65"/>
      <c r="I90" s="65"/>
      <c r="J90" s="65"/>
      <c r="K90" s="65"/>
      <c r="L90" s="65"/>
      <c r="M90" s="65"/>
      <c r="N90" s="146">
        <f>N121</f>
        <v>0</v>
      </c>
      <c r="O90" s="147"/>
      <c r="P90" s="147"/>
      <c r="Q90" s="147"/>
      <c r="R90" s="66"/>
    </row>
    <row r="91" spans="2:18" s="3" customFormat="1" ht="19.9" customHeight="1">
      <c r="B91" s="64"/>
      <c r="C91" s="65"/>
      <c r="D91" s="49" t="s">
        <v>722</v>
      </c>
      <c r="E91" s="115"/>
      <c r="F91" s="65"/>
      <c r="G91" s="65"/>
      <c r="H91" s="65"/>
      <c r="I91" s="65"/>
      <c r="J91" s="65"/>
      <c r="K91" s="65"/>
      <c r="L91" s="65"/>
      <c r="M91" s="65"/>
      <c r="N91" s="146">
        <f>N133</f>
        <v>0</v>
      </c>
      <c r="O91" s="147"/>
      <c r="P91" s="147"/>
      <c r="Q91" s="147"/>
      <c r="R91" s="66"/>
    </row>
    <row r="92" spans="2:18" s="2" customFormat="1" ht="21.75" customHeight="1">
      <c r="B92" s="60"/>
      <c r="C92" s="61"/>
      <c r="D92" s="62" t="s">
        <v>62</v>
      </c>
      <c r="E92" s="61"/>
      <c r="F92" s="61"/>
      <c r="G92" s="61"/>
      <c r="H92" s="61"/>
      <c r="I92" s="61"/>
      <c r="J92" s="61"/>
      <c r="K92" s="61"/>
      <c r="L92" s="61"/>
      <c r="M92" s="61"/>
      <c r="N92" s="148">
        <f>N144</f>
        <v>0</v>
      </c>
      <c r="O92" s="145"/>
      <c r="P92" s="145"/>
      <c r="Q92" s="145"/>
      <c r="R92" s="63"/>
    </row>
    <row r="93" spans="2:18" s="1" customFormat="1" ht="21.75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21" s="1" customFormat="1" ht="29.25" customHeight="1">
      <c r="B94" s="19"/>
      <c r="C94" s="59" t="s">
        <v>63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49">
        <f>ROUND(N95+N96+N97+N98+N99+N100,2)</f>
        <v>0</v>
      </c>
      <c r="O94" s="127"/>
      <c r="P94" s="127"/>
      <c r="Q94" s="127"/>
      <c r="R94" s="21"/>
      <c r="T94" s="67"/>
      <c r="U94" s="68" t="s">
        <v>23</v>
      </c>
    </row>
    <row r="95" spans="2:65" s="1" customFormat="1" ht="18" customHeight="1">
      <c r="B95" s="69"/>
      <c r="C95" s="70"/>
      <c r="D95" s="150" t="s">
        <v>64</v>
      </c>
      <c r="E95" s="151"/>
      <c r="F95" s="151"/>
      <c r="G95" s="151"/>
      <c r="H95" s="151"/>
      <c r="I95" s="70"/>
      <c r="J95" s="70"/>
      <c r="K95" s="70"/>
      <c r="L95" s="70"/>
      <c r="M95" s="70"/>
      <c r="N95" s="152">
        <f>ROUND(N88*T95,2)</f>
        <v>0</v>
      </c>
      <c r="O95" s="151"/>
      <c r="P95" s="151"/>
      <c r="Q95" s="15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65</v>
      </c>
      <c r="AZ95" s="74"/>
      <c r="BA95" s="74"/>
      <c r="BB95" s="74"/>
      <c r="BC95" s="74"/>
      <c r="BD95" s="74"/>
      <c r="BE95" s="76">
        <f aca="true" t="shared" si="0" ref="BE95:BE100">IF(U95="základní",N95,0)</f>
        <v>0</v>
      </c>
      <c r="BF95" s="76">
        <f aca="true" t="shared" si="1" ref="BF95:BF100">IF(U95="snížená",N95,0)</f>
        <v>0</v>
      </c>
      <c r="BG95" s="76">
        <f aca="true" t="shared" si="2" ref="BG95:BG100">IF(U95="zákl. přenesená",N95,0)</f>
        <v>0</v>
      </c>
      <c r="BH95" s="76">
        <f aca="true" t="shared" si="3" ref="BH95:BH100">IF(U95="sníž. přenesená",N95,0)</f>
        <v>0</v>
      </c>
      <c r="BI95" s="76">
        <f aca="true" t="shared" si="4" ref="BI95:BI100">IF(U95="nulová",N95,0)</f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50" t="s">
        <v>66</v>
      </c>
      <c r="E96" s="151"/>
      <c r="F96" s="151"/>
      <c r="G96" s="151"/>
      <c r="H96" s="151"/>
      <c r="I96" s="70"/>
      <c r="J96" s="70"/>
      <c r="K96" s="70"/>
      <c r="L96" s="70"/>
      <c r="M96" s="70"/>
      <c r="N96" s="152">
        <f>ROUND(N88*T96,2)</f>
        <v>0</v>
      </c>
      <c r="O96" s="151"/>
      <c r="P96" s="151"/>
      <c r="Q96" s="15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65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50" t="s">
        <v>67</v>
      </c>
      <c r="E97" s="151"/>
      <c r="F97" s="151"/>
      <c r="G97" s="151"/>
      <c r="H97" s="151"/>
      <c r="I97" s="70"/>
      <c r="J97" s="70"/>
      <c r="K97" s="70"/>
      <c r="L97" s="70"/>
      <c r="M97" s="70"/>
      <c r="N97" s="152">
        <f>ROUND(N88*T97,2)</f>
        <v>0</v>
      </c>
      <c r="O97" s="151"/>
      <c r="P97" s="151"/>
      <c r="Q97" s="15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65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50" t="s">
        <v>68</v>
      </c>
      <c r="E98" s="151"/>
      <c r="F98" s="151"/>
      <c r="G98" s="151"/>
      <c r="H98" s="151"/>
      <c r="I98" s="70"/>
      <c r="J98" s="70"/>
      <c r="K98" s="70"/>
      <c r="L98" s="70"/>
      <c r="M98" s="70"/>
      <c r="N98" s="152">
        <f>ROUND(N88*T98,2)</f>
        <v>0</v>
      </c>
      <c r="O98" s="151"/>
      <c r="P98" s="151"/>
      <c r="Q98" s="15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65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150" t="s">
        <v>69</v>
      </c>
      <c r="E99" s="151"/>
      <c r="F99" s="151"/>
      <c r="G99" s="151"/>
      <c r="H99" s="151"/>
      <c r="I99" s="70"/>
      <c r="J99" s="70"/>
      <c r="K99" s="70"/>
      <c r="L99" s="70"/>
      <c r="M99" s="70"/>
      <c r="N99" s="152">
        <f>ROUND(N88*T99,2)</f>
        <v>0</v>
      </c>
      <c r="O99" s="151"/>
      <c r="P99" s="151"/>
      <c r="Q99" s="151"/>
      <c r="R99" s="71"/>
      <c r="S99" s="70"/>
      <c r="T99" s="72"/>
      <c r="U99" s="73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65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65" s="1" customFormat="1" ht="18" customHeight="1">
      <c r="B100" s="69"/>
      <c r="C100" s="70"/>
      <c r="D100" s="77" t="s">
        <v>70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152">
        <f>ROUND(N88*T100,2)</f>
        <v>0</v>
      </c>
      <c r="O100" s="151"/>
      <c r="P100" s="151"/>
      <c r="Q100" s="151"/>
      <c r="R100" s="71"/>
      <c r="S100" s="70"/>
      <c r="T100" s="78"/>
      <c r="U100" s="79" t="s">
        <v>24</v>
      </c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5" t="s">
        <v>71</v>
      </c>
      <c r="AZ100" s="74"/>
      <c r="BA100" s="74"/>
      <c r="BB100" s="74"/>
      <c r="BC100" s="74"/>
      <c r="BD100" s="74"/>
      <c r="BE100" s="76">
        <f t="shared" si="0"/>
        <v>0</v>
      </c>
      <c r="BF100" s="76">
        <f t="shared" si="1"/>
        <v>0</v>
      </c>
      <c r="BG100" s="76">
        <f t="shared" si="2"/>
        <v>0</v>
      </c>
      <c r="BH100" s="76">
        <f t="shared" si="3"/>
        <v>0</v>
      </c>
      <c r="BI100" s="76">
        <f t="shared" si="4"/>
        <v>0</v>
      </c>
      <c r="BJ100" s="75" t="s">
        <v>42</v>
      </c>
      <c r="BK100" s="74"/>
      <c r="BL100" s="74"/>
      <c r="BM100" s="74"/>
    </row>
    <row r="101" spans="2:18" s="1" customFormat="1" ht="13.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29.25" customHeight="1">
      <c r="B102" s="19"/>
      <c r="C102" s="51" t="s">
        <v>49</v>
      </c>
      <c r="D102" s="52"/>
      <c r="E102" s="52"/>
      <c r="F102" s="52"/>
      <c r="G102" s="52"/>
      <c r="H102" s="52"/>
      <c r="I102" s="52"/>
      <c r="J102" s="52"/>
      <c r="K102" s="52"/>
      <c r="L102" s="153">
        <f>ROUND(SUM(N88+N94),2)</f>
        <v>0</v>
      </c>
      <c r="M102" s="142"/>
      <c r="N102" s="142"/>
      <c r="O102" s="142"/>
      <c r="P102" s="142"/>
      <c r="Q102" s="142"/>
      <c r="R102" s="21"/>
    </row>
    <row r="103" spans="2:18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1" customFormat="1" ht="36.95" customHeight="1">
      <c r="B108" s="19"/>
      <c r="C108" s="123" t="s">
        <v>72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21"/>
    </row>
    <row r="109" spans="2:18" s="1" customFormat="1" ht="6.9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1" customFormat="1" ht="30" customHeight="1">
      <c r="B110" s="19"/>
      <c r="C110" s="17" t="s">
        <v>8</v>
      </c>
      <c r="D110" s="20"/>
      <c r="E110" s="20"/>
      <c r="F110" s="125" t="str">
        <f>F6</f>
        <v>AS Kostelec nad Orlicí - samostatný rozpočet</v>
      </c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20"/>
      <c r="R110" s="21"/>
    </row>
    <row r="111" spans="2:18" s="1" customFormat="1" ht="36.95" customHeight="1">
      <c r="B111" s="19"/>
      <c r="C111" s="40" t="s">
        <v>53</v>
      </c>
      <c r="D111" s="20"/>
      <c r="E111" s="20"/>
      <c r="F111" s="139" t="str">
        <f>F7</f>
        <v>IO03 - Areálové odvodnění</v>
      </c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20"/>
      <c r="R111" s="21"/>
    </row>
    <row r="112" spans="2:18" s="1" customFormat="1" ht="6.9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1" customFormat="1" ht="18" customHeight="1">
      <c r="B113" s="19"/>
      <c r="C113" s="17" t="s">
        <v>12</v>
      </c>
      <c r="D113" s="20"/>
      <c r="E113" s="20"/>
      <c r="F113" s="15" t="str">
        <f>F9</f>
        <v xml:space="preserve"> </v>
      </c>
      <c r="G113" s="20"/>
      <c r="H113" s="20"/>
      <c r="I113" s="20"/>
      <c r="J113" s="20"/>
      <c r="K113" s="17" t="s">
        <v>14</v>
      </c>
      <c r="L113" s="20"/>
      <c r="M113" s="140" t="str">
        <f>IF(O9="","",O9)</f>
        <v/>
      </c>
      <c r="N113" s="127"/>
      <c r="O113" s="127"/>
      <c r="P113" s="127"/>
      <c r="Q113" s="20"/>
      <c r="R113" s="21"/>
    </row>
    <row r="114" spans="2:18" s="1" customFormat="1" ht="6.9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1" customFormat="1" ht="15">
      <c r="B115" s="19"/>
      <c r="C115" s="17" t="s">
        <v>15</v>
      </c>
      <c r="D115" s="20"/>
      <c r="E115" s="20"/>
      <c r="F115" s="15"/>
      <c r="G115" s="20"/>
      <c r="H115" s="20"/>
      <c r="I115" s="20"/>
      <c r="J115" s="20"/>
      <c r="K115" s="17" t="s">
        <v>19</v>
      </c>
      <c r="L115" s="20"/>
      <c r="M115" s="129"/>
      <c r="N115" s="127"/>
      <c r="O115" s="127"/>
      <c r="P115" s="127"/>
      <c r="Q115" s="127"/>
      <c r="R115" s="21"/>
    </row>
    <row r="116" spans="2:18" s="1" customFormat="1" ht="14.45" customHeight="1">
      <c r="B116" s="19"/>
      <c r="C116" s="17" t="s">
        <v>18</v>
      </c>
      <c r="D116" s="20"/>
      <c r="E116" s="20"/>
      <c r="F116" s="15" t="str">
        <f>IF(E15="","",E15)</f>
        <v>Vyplň údaj</v>
      </c>
      <c r="G116" s="20"/>
      <c r="H116" s="20"/>
      <c r="I116" s="20"/>
      <c r="J116" s="20"/>
      <c r="K116" s="17" t="s">
        <v>20</v>
      </c>
      <c r="L116" s="20"/>
      <c r="M116" s="129"/>
      <c r="N116" s="127"/>
      <c r="O116" s="127"/>
      <c r="P116" s="127"/>
      <c r="Q116" s="127"/>
      <c r="R116" s="21"/>
    </row>
    <row r="117" spans="2:18" s="1" customFormat="1" ht="10.3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27" s="4" customFormat="1" ht="29.25" customHeight="1">
      <c r="B118" s="80"/>
      <c r="C118" s="81" t="s">
        <v>73</v>
      </c>
      <c r="D118" s="82" t="s">
        <v>74</v>
      </c>
      <c r="E118" s="82" t="s">
        <v>39</v>
      </c>
      <c r="F118" s="154" t="s">
        <v>75</v>
      </c>
      <c r="G118" s="155"/>
      <c r="H118" s="155"/>
      <c r="I118" s="155"/>
      <c r="J118" s="82" t="s">
        <v>76</v>
      </c>
      <c r="K118" s="82" t="s">
        <v>77</v>
      </c>
      <c r="L118" s="156" t="s">
        <v>78</v>
      </c>
      <c r="M118" s="155"/>
      <c r="N118" s="154" t="s">
        <v>58</v>
      </c>
      <c r="O118" s="155"/>
      <c r="P118" s="155"/>
      <c r="Q118" s="157"/>
      <c r="R118" s="83"/>
      <c r="T118" s="44" t="s">
        <v>79</v>
      </c>
      <c r="U118" s="45" t="s">
        <v>23</v>
      </c>
      <c r="V118" s="45" t="s">
        <v>80</v>
      </c>
      <c r="W118" s="45" t="s">
        <v>81</v>
      </c>
      <c r="X118" s="45" t="s">
        <v>82</v>
      </c>
      <c r="Y118" s="45" t="s">
        <v>83</v>
      </c>
      <c r="Z118" s="45" t="s">
        <v>84</v>
      </c>
      <c r="AA118" s="46" t="s">
        <v>85</v>
      </c>
    </row>
    <row r="119" spans="2:63" s="1" customFormat="1" ht="29.25" customHeight="1">
      <c r="B119" s="19"/>
      <c r="C119" s="48" t="s">
        <v>55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74">
        <f>BK119</f>
        <v>0</v>
      </c>
      <c r="O119" s="175"/>
      <c r="P119" s="175"/>
      <c r="Q119" s="175"/>
      <c r="R119" s="21"/>
      <c r="T119" s="47"/>
      <c r="U119" s="26"/>
      <c r="V119" s="26"/>
      <c r="W119" s="84">
        <f>W120+W144</f>
        <v>0</v>
      </c>
      <c r="X119" s="26"/>
      <c r="Y119" s="84">
        <f>Y120+Y144</f>
        <v>0</v>
      </c>
      <c r="Z119" s="26"/>
      <c r="AA119" s="85">
        <f>AA120+AA144</f>
        <v>0</v>
      </c>
      <c r="AT119" s="7" t="s">
        <v>40</v>
      </c>
      <c r="AU119" s="7" t="s">
        <v>60</v>
      </c>
      <c r="BK119" s="86">
        <f>BK120+BK144</f>
        <v>0</v>
      </c>
    </row>
    <row r="120" spans="2:63" s="5" customFormat="1" ht="37.35" customHeight="1">
      <c r="B120" s="87"/>
      <c r="C120" s="88"/>
      <c r="D120" s="89" t="s">
        <v>61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148">
        <f>BK120</f>
        <v>0</v>
      </c>
      <c r="O120" s="144"/>
      <c r="P120" s="144"/>
      <c r="Q120" s="144"/>
      <c r="R120" s="90"/>
      <c r="T120" s="91"/>
      <c r="U120" s="88"/>
      <c r="V120" s="88"/>
      <c r="W120" s="92">
        <f>W121+W133</f>
        <v>0</v>
      </c>
      <c r="X120" s="88"/>
      <c r="Y120" s="92">
        <f>Y121+Y133</f>
        <v>0</v>
      </c>
      <c r="Z120" s="88"/>
      <c r="AA120" s="93">
        <f>AA121+AA133</f>
        <v>0</v>
      </c>
      <c r="AR120" s="94" t="s">
        <v>42</v>
      </c>
      <c r="AT120" s="95" t="s">
        <v>40</v>
      </c>
      <c r="AU120" s="95" t="s">
        <v>41</v>
      </c>
      <c r="AY120" s="94" t="s">
        <v>86</v>
      </c>
      <c r="BK120" s="96">
        <f>BK121+BK133</f>
        <v>0</v>
      </c>
    </row>
    <row r="121" spans="2:63" s="5" customFormat="1" ht="19.9" customHeight="1">
      <c r="B121" s="87"/>
      <c r="C121" s="88"/>
      <c r="D121" s="97" t="s">
        <v>721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184">
        <f>BK121</f>
        <v>0</v>
      </c>
      <c r="O121" s="185"/>
      <c r="P121" s="185"/>
      <c r="Q121" s="185"/>
      <c r="R121" s="90"/>
      <c r="T121" s="91"/>
      <c r="U121" s="88"/>
      <c r="V121" s="88"/>
      <c r="W121" s="92">
        <f>SUM(W122:W132)</f>
        <v>0</v>
      </c>
      <c r="X121" s="88"/>
      <c r="Y121" s="92">
        <f>SUM(Y122:Y132)</f>
        <v>0</v>
      </c>
      <c r="Z121" s="88"/>
      <c r="AA121" s="93">
        <f>SUM(AA122:AA132)</f>
        <v>0</v>
      </c>
      <c r="AR121" s="94" t="s">
        <v>42</v>
      </c>
      <c r="AT121" s="95" t="s">
        <v>40</v>
      </c>
      <c r="AU121" s="95" t="s">
        <v>42</v>
      </c>
      <c r="AY121" s="94" t="s">
        <v>86</v>
      </c>
      <c r="BK121" s="96">
        <f>SUM(BK122:BK132)</f>
        <v>0</v>
      </c>
    </row>
    <row r="122" spans="2:65" s="1" customFormat="1" ht="31.5" customHeight="1">
      <c r="B122" s="69"/>
      <c r="C122" s="98" t="s">
        <v>42</v>
      </c>
      <c r="D122" s="98" t="s">
        <v>87</v>
      </c>
      <c r="E122" s="99" t="s">
        <v>88</v>
      </c>
      <c r="F122" s="158" t="s">
        <v>89</v>
      </c>
      <c r="G122" s="159"/>
      <c r="H122" s="159"/>
      <c r="I122" s="159"/>
      <c r="J122" s="100" t="s">
        <v>90</v>
      </c>
      <c r="K122" s="101">
        <v>300</v>
      </c>
      <c r="L122" s="160">
        <v>0</v>
      </c>
      <c r="M122" s="159"/>
      <c r="N122" s="161">
        <f aca="true" t="shared" si="5" ref="N122:N132">ROUND(L122*K122,2)</f>
        <v>0</v>
      </c>
      <c r="O122" s="159"/>
      <c r="P122" s="159"/>
      <c r="Q122" s="159"/>
      <c r="R122" s="71"/>
      <c r="T122" s="102" t="s">
        <v>1</v>
      </c>
      <c r="U122" s="24" t="s">
        <v>24</v>
      </c>
      <c r="V122" s="20"/>
      <c r="W122" s="103">
        <f aca="true" t="shared" si="6" ref="W122:W132">V122*K122</f>
        <v>0</v>
      </c>
      <c r="X122" s="103">
        <v>0</v>
      </c>
      <c r="Y122" s="103">
        <f aca="true" t="shared" si="7" ref="Y122:Y132">X122*K122</f>
        <v>0</v>
      </c>
      <c r="Z122" s="103">
        <v>0</v>
      </c>
      <c r="AA122" s="104">
        <f aca="true" t="shared" si="8" ref="AA122:AA132">Z122*K122</f>
        <v>0</v>
      </c>
      <c r="AR122" s="7" t="s">
        <v>91</v>
      </c>
      <c r="AT122" s="7" t="s">
        <v>87</v>
      </c>
      <c r="AU122" s="7" t="s">
        <v>51</v>
      </c>
      <c r="AY122" s="7" t="s">
        <v>86</v>
      </c>
      <c r="BE122" s="50">
        <f aca="true" t="shared" si="9" ref="BE122:BE132">IF(U122="základní",N122,0)</f>
        <v>0</v>
      </c>
      <c r="BF122" s="50">
        <f aca="true" t="shared" si="10" ref="BF122:BF132">IF(U122="snížená",N122,0)</f>
        <v>0</v>
      </c>
      <c r="BG122" s="50">
        <f aca="true" t="shared" si="11" ref="BG122:BG132">IF(U122="zákl. přenesená",N122,0)</f>
        <v>0</v>
      </c>
      <c r="BH122" s="50">
        <f aca="true" t="shared" si="12" ref="BH122:BH132">IF(U122="sníž. přenesená",N122,0)</f>
        <v>0</v>
      </c>
      <c r="BI122" s="50">
        <f aca="true" t="shared" si="13" ref="BI122:BI132">IF(U122="nulová",N122,0)</f>
        <v>0</v>
      </c>
      <c r="BJ122" s="7" t="s">
        <v>42</v>
      </c>
      <c r="BK122" s="50">
        <f aca="true" t="shared" si="14" ref="BK122:BK132">ROUND(L122*K122,2)</f>
        <v>0</v>
      </c>
      <c r="BL122" s="7" t="s">
        <v>91</v>
      </c>
      <c r="BM122" s="7" t="s">
        <v>51</v>
      </c>
    </row>
    <row r="123" spans="2:65" s="1" customFormat="1" ht="22.5" customHeight="1">
      <c r="B123" s="69"/>
      <c r="C123" s="98" t="s">
        <v>51</v>
      </c>
      <c r="D123" s="98" t="s">
        <v>87</v>
      </c>
      <c r="E123" s="99" t="s">
        <v>92</v>
      </c>
      <c r="F123" s="158" t="s">
        <v>93</v>
      </c>
      <c r="G123" s="159"/>
      <c r="H123" s="159"/>
      <c r="I123" s="159"/>
      <c r="J123" s="100" t="s">
        <v>90</v>
      </c>
      <c r="K123" s="101">
        <v>300</v>
      </c>
      <c r="L123" s="160">
        <v>0</v>
      </c>
      <c r="M123" s="159"/>
      <c r="N123" s="161">
        <f t="shared" si="5"/>
        <v>0</v>
      </c>
      <c r="O123" s="159"/>
      <c r="P123" s="159"/>
      <c r="Q123" s="159"/>
      <c r="R123" s="71"/>
      <c r="T123" s="102" t="s">
        <v>1</v>
      </c>
      <c r="U123" s="24" t="s">
        <v>24</v>
      </c>
      <c r="V123" s="20"/>
      <c r="W123" s="103">
        <f t="shared" si="6"/>
        <v>0</v>
      </c>
      <c r="X123" s="103">
        <v>0</v>
      </c>
      <c r="Y123" s="103">
        <f t="shared" si="7"/>
        <v>0</v>
      </c>
      <c r="Z123" s="103">
        <v>0</v>
      </c>
      <c r="AA123" s="104">
        <f t="shared" si="8"/>
        <v>0</v>
      </c>
      <c r="AR123" s="7" t="s">
        <v>91</v>
      </c>
      <c r="AT123" s="7" t="s">
        <v>87</v>
      </c>
      <c r="AU123" s="7" t="s">
        <v>51</v>
      </c>
      <c r="AY123" s="7" t="s">
        <v>86</v>
      </c>
      <c r="BE123" s="50">
        <f t="shared" si="9"/>
        <v>0</v>
      </c>
      <c r="BF123" s="50">
        <f t="shared" si="10"/>
        <v>0</v>
      </c>
      <c r="BG123" s="50">
        <f t="shared" si="11"/>
        <v>0</v>
      </c>
      <c r="BH123" s="50">
        <f t="shared" si="12"/>
        <v>0</v>
      </c>
      <c r="BI123" s="50">
        <f t="shared" si="13"/>
        <v>0</v>
      </c>
      <c r="BJ123" s="7" t="s">
        <v>42</v>
      </c>
      <c r="BK123" s="50">
        <f t="shared" si="14"/>
        <v>0</v>
      </c>
      <c r="BL123" s="7" t="s">
        <v>91</v>
      </c>
      <c r="BM123" s="7" t="s">
        <v>91</v>
      </c>
    </row>
    <row r="124" spans="2:65" s="1" customFormat="1" ht="22.5" customHeight="1">
      <c r="B124" s="69"/>
      <c r="C124" s="98" t="s">
        <v>94</v>
      </c>
      <c r="D124" s="98" t="s">
        <v>87</v>
      </c>
      <c r="E124" s="99" t="s">
        <v>95</v>
      </c>
      <c r="F124" s="158" t="s">
        <v>96</v>
      </c>
      <c r="G124" s="159"/>
      <c r="H124" s="159"/>
      <c r="I124" s="159"/>
      <c r="J124" s="100" t="s">
        <v>97</v>
      </c>
      <c r="K124" s="101">
        <v>397</v>
      </c>
      <c r="L124" s="160">
        <v>0</v>
      </c>
      <c r="M124" s="159"/>
      <c r="N124" s="161">
        <f t="shared" si="5"/>
        <v>0</v>
      </c>
      <c r="O124" s="159"/>
      <c r="P124" s="159"/>
      <c r="Q124" s="159"/>
      <c r="R124" s="71"/>
      <c r="T124" s="102" t="s">
        <v>1</v>
      </c>
      <c r="U124" s="24" t="s">
        <v>24</v>
      </c>
      <c r="V124" s="20"/>
      <c r="W124" s="103">
        <f t="shared" si="6"/>
        <v>0</v>
      </c>
      <c r="X124" s="103">
        <v>0</v>
      </c>
      <c r="Y124" s="103">
        <f t="shared" si="7"/>
        <v>0</v>
      </c>
      <c r="Z124" s="103">
        <v>0</v>
      </c>
      <c r="AA124" s="104">
        <f t="shared" si="8"/>
        <v>0</v>
      </c>
      <c r="AR124" s="7" t="s">
        <v>91</v>
      </c>
      <c r="AT124" s="7" t="s">
        <v>87</v>
      </c>
      <c r="AU124" s="7" t="s">
        <v>51</v>
      </c>
      <c r="AY124" s="7" t="s">
        <v>86</v>
      </c>
      <c r="BE124" s="50">
        <f t="shared" si="9"/>
        <v>0</v>
      </c>
      <c r="BF124" s="50">
        <f t="shared" si="10"/>
        <v>0</v>
      </c>
      <c r="BG124" s="50">
        <f t="shared" si="11"/>
        <v>0</v>
      </c>
      <c r="BH124" s="50">
        <f t="shared" si="12"/>
        <v>0</v>
      </c>
      <c r="BI124" s="50">
        <f t="shared" si="13"/>
        <v>0</v>
      </c>
      <c r="BJ124" s="7" t="s">
        <v>42</v>
      </c>
      <c r="BK124" s="50">
        <f t="shared" si="14"/>
        <v>0</v>
      </c>
      <c r="BL124" s="7" t="s">
        <v>91</v>
      </c>
      <c r="BM124" s="7" t="s">
        <v>98</v>
      </c>
    </row>
    <row r="125" spans="2:65" s="1" customFormat="1" ht="22.5" customHeight="1">
      <c r="B125" s="69"/>
      <c r="C125" s="98" t="s">
        <v>91</v>
      </c>
      <c r="D125" s="98" t="s">
        <v>87</v>
      </c>
      <c r="E125" s="99" t="s">
        <v>99</v>
      </c>
      <c r="F125" s="158" t="s">
        <v>100</v>
      </c>
      <c r="G125" s="159"/>
      <c r="H125" s="159"/>
      <c r="I125" s="159"/>
      <c r="J125" s="100" t="s">
        <v>97</v>
      </c>
      <c r="K125" s="101">
        <v>340</v>
      </c>
      <c r="L125" s="160">
        <v>0</v>
      </c>
      <c r="M125" s="159"/>
      <c r="N125" s="161">
        <f t="shared" si="5"/>
        <v>0</v>
      </c>
      <c r="O125" s="159"/>
      <c r="P125" s="159"/>
      <c r="Q125" s="159"/>
      <c r="R125" s="71"/>
      <c r="T125" s="102" t="s">
        <v>1</v>
      </c>
      <c r="U125" s="24" t="s">
        <v>24</v>
      </c>
      <c r="V125" s="20"/>
      <c r="W125" s="103">
        <f t="shared" si="6"/>
        <v>0</v>
      </c>
      <c r="X125" s="103">
        <v>0</v>
      </c>
      <c r="Y125" s="103">
        <f t="shared" si="7"/>
        <v>0</v>
      </c>
      <c r="Z125" s="103">
        <v>0</v>
      </c>
      <c r="AA125" s="104">
        <f t="shared" si="8"/>
        <v>0</v>
      </c>
      <c r="AR125" s="7" t="s">
        <v>91</v>
      </c>
      <c r="AT125" s="7" t="s">
        <v>87</v>
      </c>
      <c r="AU125" s="7" t="s">
        <v>51</v>
      </c>
      <c r="AY125" s="7" t="s">
        <v>86</v>
      </c>
      <c r="BE125" s="50">
        <f t="shared" si="9"/>
        <v>0</v>
      </c>
      <c r="BF125" s="50">
        <f t="shared" si="10"/>
        <v>0</v>
      </c>
      <c r="BG125" s="50">
        <f t="shared" si="11"/>
        <v>0</v>
      </c>
      <c r="BH125" s="50">
        <f t="shared" si="12"/>
        <v>0</v>
      </c>
      <c r="BI125" s="50">
        <f t="shared" si="13"/>
        <v>0</v>
      </c>
      <c r="BJ125" s="7" t="s">
        <v>42</v>
      </c>
      <c r="BK125" s="50">
        <f t="shared" si="14"/>
        <v>0</v>
      </c>
      <c r="BL125" s="7" t="s">
        <v>91</v>
      </c>
      <c r="BM125" s="7" t="s">
        <v>101</v>
      </c>
    </row>
    <row r="126" spans="2:65" s="1" customFormat="1" ht="22.5" customHeight="1">
      <c r="B126" s="69"/>
      <c r="C126" s="98" t="s">
        <v>102</v>
      </c>
      <c r="D126" s="98" t="s">
        <v>87</v>
      </c>
      <c r="E126" s="99" t="s">
        <v>103</v>
      </c>
      <c r="F126" s="158" t="s">
        <v>104</v>
      </c>
      <c r="G126" s="159"/>
      <c r="H126" s="159"/>
      <c r="I126" s="159"/>
      <c r="J126" s="100" t="s">
        <v>97</v>
      </c>
      <c r="K126" s="101">
        <v>737</v>
      </c>
      <c r="L126" s="160">
        <v>0</v>
      </c>
      <c r="M126" s="159"/>
      <c r="N126" s="161">
        <f t="shared" si="5"/>
        <v>0</v>
      </c>
      <c r="O126" s="159"/>
      <c r="P126" s="159"/>
      <c r="Q126" s="159"/>
      <c r="R126" s="71"/>
      <c r="T126" s="102" t="s">
        <v>1</v>
      </c>
      <c r="U126" s="24" t="s">
        <v>24</v>
      </c>
      <c r="V126" s="20"/>
      <c r="W126" s="103">
        <f t="shared" si="6"/>
        <v>0</v>
      </c>
      <c r="X126" s="103">
        <v>0</v>
      </c>
      <c r="Y126" s="103">
        <f t="shared" si="7"/>
        <v>0</v>
      </c>
      <c r="Z126" s="103">
        <v>0</v>
      </c>
      <c r="AA126" s="104">
        <f t="shared" si="8"/>
        <v>0</v>
      </c>
      <c r="AR126" s="7" t="s">
        <v>91</v>
      </c>
      <c r="AT126" s="7" t="s">
        <v>87</v>
      </c>
      <c r="AU126" s="7" t="s">
        <v>51</v>
      </c>
      <c r="AY126" s="7" t="s">
        <v>86</v>
      </c>
      <c r="BE126" s="50">
        <f t="shared" si="9"/>
        <v>0</v>
      </c>
      <c r="BF126" s="50">
        <f t="shared" si="10"/>
        <v>0</v>
      </c>
      <c r="BG126" s="50">
        <f t="shared" si="11"/>
        <v>0</v>
      </c>
      <c r="BH126" s="50">
        <f t="shared" si="12"/>
        <v>0</v>
      </c>
      <c r="BI126" s="50">
        <f t="shared" si="13"/>
        <v>0</v>
      </c>
      <c r="BJ126" s="7" t="s">
        <v>42</v>
      </c>
      <c r="BK126" s="50">
        <f t="shared" si="14"/>
        <v>0</v>
      </c>
      <c r="BL126" s="7" t="s">
        <v>91</v>
      </c>
      <c r="BM126" s="7" t="s">
        <v>105</v>
      </c>
    </row>
    <row r="127" spans="2:65" s="1" customFormat="1" ht="22.5" customHeight="1">
      <c r="B127" s="69"/>
      <c r="C127" s="98" t="s">
        <v>98</v>
      </c>
      <c r="D127" s="98" t="s">
        <v>87</v>
      </c>
      <c r="E127" s="99" t="s">
        <v>106</v>
      </c>
      <c r="F127" s="158" t="s">
        <v>107</v>
      </c>
      <c r="G127" s="159"/>
      <c r="H127" s="159"/>
      <c r="I127" s="159"/>
      <c r="J127" s="100" t="s">
        <v>97</v>
      </c>
      <c r="K127" s="101">
        <v>737</v>
      </c>
      <c r="L127" s="160">
        <v>0</v>
      </c>
      <c r="M127" s="159"/>
      <c r="N127" s="161">
        <f t="shared" si="5"/>
        <v>0</v>
      </c>
      <c r="O127" s="159"/>
      <c r="P127" s="159"/>
      <c r="Q127" s="159"/>
      <c r="R127" s="71"/>
      <c r="T127" s="102" t="s">
        <v>1</v>
      </c>
      <c r="U127" s="24" t="s">
        <v>24</v>
      </c>
      <c r="V127" s="20"/>
      <c r="W127" s="103">
        <f t="shared" si="6"/>
        <v>0</v>
      </c>
      <c r="X127" s="103">
        <v>0</v>
      </c>
      <c r="Y127" s="103">
        <f t="shared" si="7"/>
        <v>0</v>
      </c>
      <c r="Z127" s="103">
        <v>0</v>
      </c>
      <c r="AA127" s="104">
        <f t="shared" si="8"/>
        <v>0</v>
      </c>
      <c r="AR127" s="7" t="s">
        <v>91</v>
      </c>
      <c r="AT127" s="7" t="s">
        <v>87</v>
      </c>
      <c r="AU127" s="7" t="s">
        <v>51</v>
      </c>
      <c r="AY127" s="7" t="s">
        <v>86</v>
      </c>
      <c r="BE127" s="50">
        <f t="shared" si="9"/>
        <v>0</v>
      </c>
      <c r="BF127" s="50">
        <f t="shared" si="10"/>
        <v>0</v>
      </c>
      <c r="BG127" s="50">
        <f t="shared" si="11"/>
        <v>0</v>
      </c>
      <c r="BH127" s="50">
        <f t="shared" si="12"/>
        <v>0</v>
      </c>
      <c r="BI127" s="50">
        <f t="shared" si="13"/>
        <v>0</v>
      </c>
      <c r="BJ127" s="7" t="s">
        <v>42</v>
      </c>
      <c r="BK127" s="50">
        <f t="shared" si="14"/>
        <v>0</v>
      </c>
      <c r="BL127" s="7" t="s">
        <v>91</v>
      </c>
      <c r="BM127" s="7" t="s">
        <v>108</v>
      </c>
    </row>
    <row r="128" spans="2:65" s="1" customFormat="1" ht="31.5" customHeight="1">
      <c r="B128" s="69"/>
      <c r="C128" s="98" t="s">
        <v>109</v>
      </c>
      <c r="D128" s="98" t="s">
        <v>87</v>
      </c>
      <c r="E128" s="99" t="s">
        <v>110</v>
      </c>
      <c r="F128" s="158" t="s">
        <v>111</v>
      </c>
      <c r="G128" s="159"/>
      <c r="H128" s="159"/>
      <c r="I128" s="159"/>
      <c r="J128" s="100" t="s">
        <v>97</v>
      </c>
      <c r="K128" s="101">
        <v>261</v>
      </c>
      <c r="L128" s="160">
        <v>0</v>
      </c>
      <c r="M128" s="159"/>
      <c r="N128" s="161">
        <f t="shared" si="5"/>
        <v>0</v>
      </c>
      <c r="O128" s="159"/>
      <c r="P128" s="159"/>
      <c r="Q128" s="159"/>
      <c r="R128" s="71"/>
      <c r="T128" s="102" t="s">
        <v>1</v>
      </c>
      <c r="U128" s="24" t="s">
        <v>24</v>
      </c>
      <c r="V128" s="20"/>
      <c r="W128" s="103">
        <f t="shared" si="6"/>
        <v>0</v>
      </c>
      <c r="X128" s="103">
        <v>0</v>
      </c>
      <c r="Y128" s="103">
        <f t="shared" si="7"/>
        <v>0</v>
      </c>
      <c r="Z128" s="103">
        <v>0</v>
      </c>
      <c r="AA128" s="104">
        <f t="shared" si="8"/>
        <v>0</v>
      </c>
      <c r="AR128" s="7" t="s">
        <v>91</v>
      </c>
      <c r="AT128" s="7" t="s">
        <v>87</v>
      </c>
      <c r="AU128" s="7" t="s">
        <v>51</v>
      </c>
      <c r="AY128" s="7" t="s">
        <v>86</v>
      </c>
      <c r="BE128" s="50">
        <f t="shared" si="9"/>
        <v>0</v>
      </c>
      <c r="BF128" s="50">
        <f t="shared" si="10"/>
        <v>0</v>
      </c>
      <c r="BG128" s="50">
        <f t="shared" si="11"/>
        <v>0</v>
      </c>
      <c r="BH128" s="50">
        <f t="shared" si="12"/>
        <v>0</v>
      </c>
      <c r="BI128" s="50">
        <f t="shared" si="13"/>
        <v>0</v>
      </c>
      <c r="BJ128" s="7" t="s">
        <v>42</v>
      </c>
      <c r="BK128" s="50">
        <f t="shared" si="14"/>
        <v>0</v>
      </c>
      <c r="BL128" s="7" t="s">
        <v>91</v>
      </c>
      <c r="BM128" s="7" t="s">
        <v>112</v>
      </c>
    </row>
    <row r="129" spans="2:65" s="1" customFormat="1" ht="22.5" customHeight="1">
      <c r="B129" s="69"/>
      <c r="C129" s="98" t="s">
        <v>101</v>
      </c>
      <c r="D129" s="98" t="s">
        <v>87</v>
      </c>
      <c r="E129" s="99" t="s">
        <v>113</v>
      </c>
      <c r="F129" s="158" t="s">
        <v>114</v>
      </c>
      <c r="G129" s="159"/>
      <c r="H129" s="159"/>
      <c r="I129" s="159"/>
      <c r="J129" s="100" t="s">
        <v>97</v>
      </c>
      <c r="K129" s="101">
        <v>476</v>
      </c>
      <c r="L129" s="160">
        <v>0</v>
      </c>
      <c r="M129" s="159"/>
      <c r="N129" s="161">
        <f t="shared" si="5"/>
        <v>0</v>
      </c>
      <c r="O129" s="159"/>
      <c r="P129" s="159"/>
      <c r="Q129" s="159"/>
      <c r="R129" s="71"/>
      <c r="T129" s="102" t="s">
        <v>1</v>
      </c>
      <c r="U129" s="24" t="s">
        <v>24</v>
      </c>
      <c r="V129" s="20"/>
      <c r="W129" s="103">
        <f t="shared" si="6"/>
        <v>0</v>
      </c>
      <c r="X129" s="103">
        <v>0</v>
      </c>
      <c r="Y129" s="103">
        <f t="shared" si="7"/>
        <v>0</v>
      </c>
      <c r="Z129" s="103">
        <v>0</v>
      </c>
      <c r="AA129" s="104">
        <f t="shared" si="8"/>
        <v>0</v>
      </c>
      <c r="AR129" s="7" t="s">
        <v>91</v>
      </c>
      <c r="AT129" s="7" t="s">
        <v>87</v>
      </c>
      <c r="AU129" s="7" t="s">
        <v>51</v>
      </c>
      <c r="AY129" s="7" t="s">
        <v>86</v>
      </c>
      <c r="BE129" s="50">
        <f t="shared" si="9"/>
        <v>0</v>
      </c>
      <c r="BF129" s="50">
        <f t="shared" si="10"/>
        <v>0</v>
      </c>
      <c r="BG129" s="50">
        <f t="shared" si="11"/>
        <v>0</v>
      </c>
      <c r="BH129" s="50">
        <f t="shared" si="12"/>
        <v>0</v>
      </c>
      <c r="BI129" s="50">
        <f t="shared" si="13"/>
        <v>0</v>
      </c>
      <c r="BJ129" s="7" t="s">
        <v>42</v>
      </c>
      <c r="BK129" s="50">
        <f t="shared" si="14"/>
        <v>0</v>
      </c>
      <c r="BL129" s="7" t="s">
        <v>91</v>
      </c>
      <c r="BM129" s="7" t="s">
        <v>115</v>
      </c>
    </row>
    <row r="130" spans="2:65" s="1" customFormat="1" ht="22.5" customHeight="1">
      <c r="B130" s="69"/>
      <c r="C130" s="98" t="s">
        <v>116</v>
      </c>
      <c r="D130" s="98" t="s">
        <v>87</v>
      </c>
      <c r="E130" s="99" t="s">
        <v>117</v>
      </c>
      <c r="F130" s="158" t="s">
        <v>118</v>
      </c>
      <c r="G130" s="159"/>
      <c r="H130" s="159"/>
      <c r="I130" s="159"/>
      <c r="J130" s="100" t="s">
        <v>97</v>
      </c>
      <c r="K130" s="101">
        <v>186</v>
      </c>
      <c r="L130" s="160">
        <v>0</v>
      </c>
      <c r="M130" s="159"/>
      <c r="N130" s="161">
        <f t="shared" si="5"/>
        <v>0</v>
      </c>
      <c r="O130" s="159"/>
      <c r="P130" s="159"/>
      <c r="Q130" s="159"/>
      <c r="R130" s="71"/>
      <c r="T130" s="102" t="s">
        <v>1</v>
      </c>
      <c r="U130" s="24" t="s">
        <v>24</v>
      </c>
      <c r="V130" s="20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91</v>
      </c>
      <c r="AT130" s="7" t="s">
        <v>87</v>
      </c>
      <c r="AU130" s="7" t="s">
        <v>51</v>
      </c>
      <c r="AY130" s="7" t="s">
        <v>86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91</v>
      </c>
      <c r="BM130" s="7" t="s">
        <v>119</v>
      </c>
    </row>
    <row r="131" spans="2:65" s="1" customFormat="1" ht="22.5" customHeight="1">
      <c r="B131" s="69"/>
      <c r="C131" s="98" t="s">
        <v>105</v>
      </c>
      <c r="D131" s="98" t="s">
        <v>87</v>
      </c>
      <c r="E131" s="99" t="s">
        <v>120</v>
      </c>
      <c r="F131" s="158" t="s">
        <v>121</v>
      </c>
      <c r="G131" s="159"/>
      <c r="H131" s="159"/>
      <c r="I131" s="159"/>
      <c r="J131" s="100" t="s">
        <v>122</v>
      </c>
      <c r="K131" s="101">
        <v>83</v>
      </c>
      <c r="L131" s="160">
        <v>0</v>
      </c>
      <c r="M131" s="159"/>
      <c r="N131" s="161">
        <f t="shared" si="5"/>
        <v>0</v>
      </c>
      <c r="O131" s="159"/>
      <c r="P131" s="159"/>
      <c r="Q131" s="159"/>
      <c r="R131" s="71"/>
      <c r="T131" s="102" t="s">
        <v>1</v>
      </c>
      <c r="U131" s="24" t="s">
        <v>24</v>
      </c>
      <c r="V131" s="20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91</v>
      </c>
      <c r="AT131" s="7" t="s">
        <v>87</v>
      </c>
      <c r="AU131" s="7" t="s">
        <v>51</v>
      </c>
      <c r="AY131" s="7" t="s">
        <v>86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91</v>
      </c>
      <c r="BM131" s="7" t="s">
        <v>123</v>
      </c>
    </row>
    <row r="132" spans="2:65" s="1" customFormat="1" ht="22.5" customHeight="1">
      <c r="B132" s="69"/>
      <c r="C132" s="98" t="s">
        <v>124</v>
      </c>
      <c r="D132" s="98" t="s">
        <v>87</v>
      </c>
      <c r="E132" s="99" t="s">
        <v>125</v>
      </c>
      <c r="F132" s="158" t="s">
        <v>126</v>
      </c>
      <c r="G132" s="159"/>
      <c r="H132" s="159"/>
      <c r="I132" s="159"/>
      <c r="J132" s="100" t="s">
        <v>122</v>
      </c>
      <c r="K132" s="101">
        <v>240</v>
      </c>
      <c r="L132" s="160">
        <v>0</v>
      </c>
      <c r="M132" s="159"/>
      <c r="N132" s="161">
        <f t="shared" si="5"/>
        <v>0</v>
      </c>
      <c r="O132" s="159"/>
      <c r="P132" s="159"/>
      <c r="Q132" s="159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91</v>
      </c>
      <c r="AT132" s="7" t="s">
        <v>87</v>
      </c>
      <c r="AU132" s="7" t="s">
        <v>51</v>
      </c>
      <c r="AY132" s="7" t="s">
        <v>86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91</v>
      </c>
      <c r="BM132" s="7" t="s">
        <v>127</v>
      </c>
    </row>
    <row r="133" spans="2:63" s="5" customFormat="1" ht="29.85" customHeight="1">
      <c r="B133" s="87"/>
      <c r="C133" s="88"/>
      <c r="D133" s="97" t="s">
        <v>722</v>
      </c>
      <c r="E133" s="97"/>
      <c r="F133" s="97"/>
      <c r="G133" s="97"/>
      <c r="H133" s="97"/>
      <c r="I133" s="97"/>
      <c r="J133" s="97"/>
      <c r="K133" s="97"/>
      <c r="L133" s="97"/>
      <c r="M133" s="97"/>
      <c r="N133" s="180">
        <f>BK133</f>
        <v>0</v>
      </c>
      <c r="O133" s="181"/>
      <c r="P133" s="181"/>
      <c r="Q133" s="181"/>
      <c r="R133" s="90"/>
      <c r="T133" s="91"/>
      <c r="U133" s="88"/>
      <c r="V133" s="88"/>
      <c r="W133" s="92">
        <f>SUM(W134:W143)</f>
        <v>0</v>
      </c>
      <c r="X133" s="88"/>
      <c r="Y133" s="92">
        <f>SUM(Y134:Y143)</f>
        <v>0</v>
      </c>
      <c r="Z133" s="88"/>
      <c r="AA133" s="93">
        <f>SUM(AA134:AA143)</f>
        <v>0</v>
      </c>
      <c r="AR133" s="94" t="s">
        <v>42</v>
      </c>
      <c r="AT133" s="95" t="s">
        <v>40</v>
      </c>
      <c r="AU133" s="95" t="s">
        <v>42</v>
      </c>
      <c r="AY133" s="94" t="s">
        <v>86</v>
      </c>
      <c r="BK133" s="96">
        <f>SUM(BK134:BK143)</f>
        <v>0</v>
      </c>
    </row>
    <row r="134" spans="2:65" s="1" customFormat="1" ht="31.5" customHeight="1">
      <c r="B134" s="69"/>
      <c r="C134" s="98" t="s">
        <v>108</v>
      </c>
      <c r="D134" s="98" t="s">
        <v>87</v>
      </c>
      <c r="E134" s="99" t="s">
        <v>128</v>
      </c>
      <c r="F134" s="158" t="s">
        <v>129</v>
      </c>
      <c r="G134" s="159"/>
      <c r="H134" s="159"/>
      <c r="I134" s="159"/>
      <c r="J134" s="100" t="s">
        <v>130</v>
      </c>
      <c r="K134" s="101">
        <v>155</v>
      </c>
      <c r="L134" s="160">
        <v>0</v>
      </c>
      <c r="M134" s="159"/>
      <c r="N134" s="161">
        <f aca="true" t="shared" si="15" ref="N134:N143">ROUND(L134*K134,2)</f>
        <v>0</v>
      </c>
      <c r="O134" s="159"/>
      <c r="P134" s="159"/>
      <c r="Q134" s="159"/>
      <c r="R134" s="71"/>
      <c r="T134" s="102" t="s">
        <v>1</v>
      </c>
      <c r="U134" s="24" t="s">
        <v>24</v>
      </c>
      <c r="V134" s="20"/>
      <c r="W134" s="103">
        <f aca="true" t="shared" si="16" ref="W134:W143">V134*K134</f>
        <v>0</v>
      </c>
      <c r="X134" s="103">
        <v>0</v>
      </c>
      <c r="Y134" s="103">
        <f aca="true" t="shared" si="17" ref="Y134:Y143">X134*K134</f>
        <v>0</v>
      </c>
      <c r="Z134" s="103">
        <v>0</v>
      </c>
      <c r="AA134" s="104">
        <f aca="true" t="shared" si="18" ref="AA134:AA143">Z134*K134</f>
        <v>0</v>
      </c>
      <c r="AR134" s="7" t="s">
        <v>91</v>
      </c>
      <c r="AT134" s="7" t="s">
        <v>87</v>
      </c>
      <c r="AU134" s="7" t="s">
        <v>51</v>
      </c>
      <c r="AY134" s="7" t="s">
        <v>86</v>
      </c>
      <c r="BE134" s="50">
        <f aca="true" t="shared" si="19" ref="BE134:BE143">IF(U134="základní",N134,0)</f>
        <v>0</v>
      </c>
      <c r="BF134" s="50">
        <f aca="true" t="shared" si="20" ref="BF134:BF143">IF(U134="snížená",N134,0)</f>
        <v>0</v>
      </c>
      <c r="BG134" s="50">
        <f aca="true" t="shared" si="21" ref="BG134:BG143">IF(U134="zákl. přenesená",N134,0)</f>
        <v>0</v>
      </c>
      <c r="BH134" s="50">
        <f aca="true" t="shared" si="22" ref="BH134:BH143">IF(U134="sníž. přenesená",N134,0)</f>
        <v>0</v>
      </c>
      <c r="BI134" s="50">
        <f aca="true" t="shared" si="23" ref="BI134:BI143">IF(U134="nulová",N134,0)</f>
        <v>0</v>
      </c>
      <c r="BJ134" s="7" t="s">
        <v>42</v>
      </c>
      <c r="BK134" s="50">
        <f aca="true" t="shared" si="24" ref="BK134:BK143">ROUND(L134*K134,2)</f>
        <v>0</v>
      </c>
      <c r="BL134" s="7" t="s">
        <v>91</v>
      </c>
      <c r="BM134" s="7" t="s">
        <v>131</v>
      </c>
    </row>
    <row r="135" spans="2:65" s="1" customFormat="1" ht="22.5" customHeight="1">
      <c r="B135" s="69"/>
      <c r="C135" s="98" t="s">
        <v>132</v>
      </c>
      <c r="D135" s="98" t="s">
        <v>87</v>
      </c>
      <c r="E135" s="99" t="s">
        <v>133</v>
      </c>
      <c r="F135" s="158" t="s">
        <v>134</v>
      </c>
      <c r="G135" s="159"/>
      <c r="H135" s="159"/>
      <c r="I135" s="159"/>
      <c r="J135" s="100" t="s">
        <v>130</v>
      </c>
      <c r="K135" s="101">
        <v>950</v>
      </c>
      <c r="L135" s="160">
        <v>0</v>
      </c>
      <c r="M135" s="159"/>
      <c r="N135" s="161">
        <f t="shared" si="15"/>
        <v>0</v>
      </c>
      <c r="O135" s="159"/>
      <c r="P135" s="159"/>
      <c r="Q135" s="159"/>
      <c r="R135" s="71"/>
      <c r="T135" s="102" t="s">
        <v>1</v>
      </c>
      <c r="U135" s="24" t="s">
        <v>24</v>
      </c>
      <c r="V135" s="20"/>
      <c r="W135" s="103">
        <f t="shared" si="16"/>
        <v>0</v>
      </c>
      <c r="X135" s="103">
        <v>0</v>
      </c>
      <c r="Y135" s="103">
        <f t="shared" si="17"/>
        <v>0</v>
      </c>
      <c r="Z135" s="103">
        <v>0</v>
      </c>
      <c r="AA135" s="104">
        <f t="shared" si="18"/>
        <v>0</v>
      </c>
      <c r="AR135" s="7" t="s">
        <v>91</v>
      </c>
      <c r="AT135" s="7" t="s">
        <v>87</v>
      </c>
      <c r="AU135" s="7" t="s">
        <v>51</v>
      </c>
      <c r="AY135" s="7" t="s">
        <v>86</v>
      </c>
      <c r="BE135" s="50">
        <f t="shared" si="19"/>
        <v>0</v>
      </c>
      <c r="BF135" s="50">
        <f t="shared" si="20"/>
        <v>0</v>
      </c>
      <c r="BG135" s="50">
        <f t="shared" si="21"/>
        <v>0</v>
      </c>
      <c r="BH135" s="50">
        <f t="shared" si="22"/>
        <v>0</v>
      </c>
      <c r="BI135" s="50">
        <f t="shared" si="23"/>
        <v>0</v>
      </c>
      <c r="BJ135" s="7" t="s">
        <v>42</v>
      </c>
      <c r="BK135" s="50">
        <f t="shared" si="24"/>
        <v>0</v>
      </c>
      <c r="BL135" s="7" t="s">
        <v>91</v>
      </c>
      <c r="BM135" s="7" t="s">
        <v>135</v>
      </c>
    </row>
    <row r="136" spans="2:65" s="1" customFormat="1" ht="22.5" customHeight="1">
      <c r="B136" s="69"/>
      <c r="C136" s="98" t="s">
        <v>112</v>
      </c>
      <c r="D136" s="98" t="s">
        <v>87</v>
      </c>
      <c r="E136" s="99" t="s">
        <v>136</v>
      </c>
      <c r="F136" s="158" t="s">
        <v>137</v>
      </c>
      <c r="G136" s="159"/>
      <c r="H136" s="159"/>
      <c r="I136" s="159"/>
      <c r="J136" s="100" t="s">
        <v>138</v>
      </c>
      <c r="K136" s="101">
        <v>5</v>
      </c>
      <c r="L136" s="160">
        <v>0</v>
      </c>
      <c r="M136" s="159"/>
      <c r="N136" s="161">
        <f t="shared" si="15"/>
        <v>0</v>
      </c>
      <c r="O136" s="159"/>
      <c r="P136" s="159"/>
      <c r="Q136" s="159"/>
      <c r="R136" s="71"/>
      <c r="T136" s="102" t="s">
        <v>1</v>
      </c>
      <c r="U136" s="24" t="s">
        <v>24</v>
      </c>
      <c r="V136" s="20"/>
      <c r="W136" s="103">
        <f t="shared" si="16"/>
        <v>0</v>
      </c>
      <c r="X136" s="103">
        <v>0</v>
      </c>
      <c r="Y136" s="103">
        <f t="shared" si="17"/>
        <v>0</v>
      </c>
      <c r="Z136" s="103">
        <v>0</v>
      </c>
      <c r="AA136" s="104">
        <f t="shared" si="18"/>
        <v>0</v>
      </c>
      <c r="AR136" s="7" t="s">
        <v>91</v>
      </c>
      <c r="AT136" s="7" t="s">
        <v>87</v>
      </c>
      <c r="AU136" s="7" t="s">
        <v>51</v>
      </c>
      <c r="AY136" s="7" t="s">
        <v>86</v>
      </c>
      <c r="BE136" s="50">
        <f t="shared" si="19"/>
        <v>0</v>
      </c>
      <c r="BF136" s="50">
        <f t="shared" si="20"/>
        <v>0</v>
      </c>
      <c r="BG136" s="50">
        <f t="shared" si="21"/>
        <v>0</v>
      </c>
      <c r="BH136" s="50">
        <f t="shared" si="22"/>
        <v>0</v>
      </c>
      <c r="BI136" s="50">
        <f t="shared" si="23"/>
        <v>0</v>
      </c>
      <c r="BJ136" s="7" t="s">
        <v>42</v>
      </c>
      <c r="BK136" s="50">
        <f t="shared" si="24"/>
        <v>0</v>
      </c>
      <c r="BL136" s="7" t="s">
        <v>91</v>
      </c>
      <c r="BM136" s="7" t="s">
        <v>139</v>
      </c>
    </row>
    <row r="137" spans="2:65" s="1" customFormat="1" ht="22.5" customHeight="1">
      <c r="B137" s="69"/>
      <c r="C137" s="98" t="s">
        <v>6</v>
      </c>
      <c r="D137" s="98" t="s">
        <v>87</v>
      </c>
      <c r="E137" s="99" t="s">
        <v>140</v>
      </c>
      <c r="F137" s="158" t="s">
        <v>141</v>
      </c>
      <c r="G137" s="159"/>
      <c r="H137" s="159"/>
      <c r="I137" s="159"/>
      <c r="J137" s="100" t="s">
        <v>138</v>
      </c>
      <c r="K137" s="101">
        <v>6</v>
      </c>
      <c r="L137" s="160">
        <v>0</v>
      </c>
      <c r="M137" s="159"/>
      <c r="N137" s="161">
        <f t="shared" si="15"/>
        <v>0</v>
      </c>
      <c r="O137" s="159"/>
      <c r="P137" s="159"/>
      <c r="Q137" s="159"/>
      <c r="R137" s="71"/>
      <c r="T137" s="102" t="s">
        <v>1</v>
      </c>
      <c r="U137" s="24" t="s">
        <v>24</v>
      </c>
      <c r="V137" s="20"/>
      <c r="W137" s="103">
        <f t="shared" si="16"/>
        <v>0</v>
      </c>
      <c r="X137" s="103">
        <v>0</v>
      </c>
      <c r="Y137" s="103">
        <f t="shared" si="17"/>
        <v>0</v>
      </c>
      <c r="Z137" s="103">
        <v>0</v>
      </c>
      <c r="AA137" s="104">
        <f t="shared" si="18"/>
        <v>0</v>
      </c>
      <c r="AR137" s="7" t="s">
        <v>91</v>
      </c>
      <c r="AT137" s="7" t="s">
        <v>87</v>
      </c>
      <c r="AU137" s="7" t="s">
        <v>51</v>
      </c>
      <c r="AY137" s="7" t="s">
        <v>86</v>
      </c>
      <c r="BE137" s="50">
        <f t="shared" si="19"/>
        <v>0</v>
      </c>
      <c r="BF137" s="50">
        <f t="shared" si="20"/>
        <v>0</v>
      </c>
      <c r="BG137" s="50">
        <f t="shared" si="21"/>
        <v>0</v>
      </c>
      <c r="BH137" s="50">
        <f t="shared" si="22"/>
        <v>0</v>
      </c>
      <c r="BI137" s="50">
        <f t="shared" si="23"/>
        <v>0</v>
      </c>
      <c r="BJ137" s="7" t="s">
        <v>42</v>
      </c>
      <c r="BK137" s="50">
        <f t="shared" si="24"/>
        <v>0</v>
      </c>
      <c r="BL137" s="7" t="s">
        <v>91</v>
      </c>
      <c r="BM137" s="7" t="s">
        <v>142</v>
      </c>
    </row>
    <row r="138" spans="2:65" s="1" customFormat="1" ht="22.5" customHeight="1">
      <c r="B138" s="69"/>
      <c r="C138" s="98" t="s">
        <v>115</v>
      </c>
      <c r="D138" s="98" t="s">
        <v>87</v>
      </c>
      <c r="E138" s="99" t="s">
        <v>143</v>
      </c>
      <c r="F138" s="158" t="s">
        <v>144</v>
      </c>
      <c r="G138" s="159"/>
      <c r="H138" s="159"/>
      <c r="I138" s="159"/>
      <c r="J138" s="100" t="s">
        <v>138</v>
      </c>
      <c r="K138" s="101">
        <v>575</v>
      </c>
      <c r="L138" s="160">
        <v>0</v>
      </c>
      <c r="M138" s="159"/>
      <c r="N138" s="161">
        <f t="shared" si="15"/>
        <v>0</v>
      </c>
      <c r="O138" s="159"/>
      <c r="P138" s="159"/>
      <c r="Q138" s="159"/>
      <c r="R138" s="71"/>
      <c r="T138" s="102" t="s">
        <v>1</v>
      </c>
      <c r="U138" s="24" t="s">
        <v>24</v>
      </c>
      <c r="V138" s="20"/>
      <c r="W138" s="103">
        <f t="shared" si="16"/>
        <v>0</v>
      </c>
      <c r="X138" s="103">
        <v>0</v>
      </c>
      <c r="Y138" s="103">
        <f t="shared" si="17"/>
        <v>0</v>
      </c>
      <c r="Z138" s="103">
        <v>0</v>
      </c>
      <c r="AA138" s="104">
        <f t="shared" si="18"/>
        <v>0</v>
      </c>
      <c r="AR138" s="7" t="s">
        <v>91</v>
      </c>
      <c r="AT138" s="7" t="s">
        <v>87</v>
      </c>
      <c r="AU138" s="7" t="s">
        <v>51</v>
      </c>
      <c r="AY138" s="7" t="s">
        <v>86</v>
      </c>
      <c r="BE138" s="50">
        <f t="shared" si="19"/>
        <v>0</v>
      </c>
      <c r="BF138" s="50">
        <f t="shared" si="20"/>
        <v>0</v>
      </c>
      <c r="BG138" s="50">
        <f t="shared" si="21"/>
        <v>0</v>
      </c>
      <c r="BH138" s="50">
        <f t="shared" si="22"/>
        <v>0</v>
      </c>
      <c r="BI138" s="50">
        <f t="shared" si="23"/>
        <v>0</v>
      </c>
      <c r="BJ138" s="7" t="s">
        <v>42</v>
      </c>
      <c r="BK138" s="50">
        <f t="shared" si="24"/>
        <v>0</v>
      </c>
      <c r="BL138" s="7" t="s">
        <v>91</v>
      </c>
      <c r="BM138" s="7" t="s">
        <v>145</v>
      </c>
    </row>
    <row r="139" spans="2:65" s="1" customFormat="1" ht="22.5" customHeight="1">
      <c r="B139" s="69"/>
      <c r="C139" s="98" t="s">
        <v>146</v>
      </c>
      <c r="D139" s="98" t="s">
        <v>87</v>
      </c>
      <c r="E139" s="99" t="s">
        <v>147</v>
      </c>
      <c r="F139" s="158" t="s">
        <v>148</v>
      </c>
      <c r="G139" s="159"/>
      <c r="H139" s="159"/>
      <c r="I139" s="159"/>
      <c r="J139" s="100" t="s">
        <v>90</v>
      </c>
      <c r="K139" s="101">
        <v>400</v>
      </c>
      <c r="L139" s="160">
        <v>0</v>
      </c>
      <c r="M139" s="159"/>
      <c r="N139" s="161">
        <f t="shared" si="15"/>
        <v>0</v>
      </c>
      <c r="O139" s="159"/>
      <c r="P139" s="159"/>
      <c r="Q139" s="159"/>
      <c r="R139" s="71"/>
      <c r="T139" s="102" t="s">
        <v>1</v>
      </c>
      <c r="U139" s="24" t="s">
        <v>24</v>
      </c>
      <c r="V139" s="20"/>
      <c r="W139" s="103">
        <f t="shared" si="16"/>
        <v>0</v>
      </c>
      <c r="X139" s="103">
        <v>0</v>
      </c>
      <c r="Y139" s="103">
        <f t="shared" si="17"/>
        <v>0</v>
      </c>
      <c r="Z139" s="103">
        <v>0</v>
      </c>
      <c r="AA139" s="104">
        <f t="shared" si="18"/>
        <v>0</v>
      </c>
      <c r="AR139" s="7" t="s">
        <v>91</v>
      </c>
      <c r="AT139" s="7" t="s">
        <v>87</v>
      </c>
      <c r="AU139" s="7" t="s">
        <v>51</v>
      </c>
      <c r="AY139" s="7" t="s">
        <v>86</v>
      </c>
      <c r="BE139" s="50">
        <f t="shared" si="19"/>
        <v>0</v>
      </c>
      <c r="BF139" s="50">
        <f t="shared" si="20"/>
        <v>0</v>
      </c>
      <c r="BG139" s="50">
        <f t="shared" si="21"/>
        <v>0</v>
      </c>
      <c r="BH139" s="50">
        <f t="shared" si="22"/>
        <v>0</v>
      </c>
      <c r="BI139" s="50">
        <f t="shared" si="23"/>
        <v>0</v>
      </c>
      <c r="BJ139" s="7" t="s">
        <v>42</v>
      </c>
      <c r="BK139" s="50">
        <f t="shared" si="24"/>
        <v>0</v>
      </c>
      <c r="BL139" s="7" t="s">
        <v>91</v>
      </c>
      <c r="BM139" s="7" t="s">
        <v>149</v>
      </c>
    </row>
    <row r="140" spans="2:65" s="1" customFormat="1" ht="22.5" customHeight="1">
      <c r="B140" s="69"/>
      <c r="C140" s="98" t="s">
        <v>119</v>
      </c>
      <c r="D140" s="98" t="s">
        <v>87</v>
      </c>
      <c r="E140" s="99" t="s">
        <v>150</v>
      </c>
      <c r="F140" s="158" t="s">
        <v>151</v>
      </c>
      <c r="G140" s="159"/>
      <c r="H140" s="159"/>
      <c r="I140" s="159"/>
      <c r="J140" s="100" t="s">
        <v>138</v>
      </c>
      <c r="K140" s="101">
        <v>5</v>
      </c>
      <c r="L140" s="160">
        <v>0</v>
      </c>
      <c r="M140" s="159"/>
      <c r="N140" s="161">
        <f t="shared" si="15"/>
        <v>0</v>
      </c>
      <c r="O140" s="159"/>
      <c r="P140" s="159"/>
      <c r="Q140" s="159"/>
      <c r="R140" s="71"/>
      <c r="T140" s="102" t="s">
        <v>1</v>
      </c>
      <c r="U140" s="24" t="s">
        <v>24</v>
      </c>
      <c r="V140" s="20"/>
      <c r="W140" s="103">
        <f t="shared" si="16"/>
        <v>0</v>
      </c>
      <c r="X140" s="103">
        <v>0</v>
      </c>
      <c r="Y140" s="103">
        <f t="shared" si="17"/>
        <v>0</v>
      </c>
      <c r="Z140" s="103">
        <v>0</v>
      </c>
      <c r="AA140" s="104">
        <f t="shared" si="18"/>
        <v>0</v>
      </c>
      <c r="AR140" s="7" t="s">
        <v>91</v>
      </c>
      <c r="AT140" s="7" t="s">
        <v>87</v>
      </c>
      <c r="AU140" s="7" t="s">
        <v>51</v>
      </c>
      <c r="AY140" s="7" t="s">
        <v>86</v>
      </c>
      <c r="BE140" s="50">
        <f t="shared" si="19"/>
        <v>0</v>
      </c>
      <c r="BF140" s="50">
        <f t="shared" si="20"/>
        <v>0</v>
      </c>
      <c r="BG140" s="50">
        <f t="shared" si="21"/>
        <v>0</v>
      </c>
      <c r="BH140" s="50">
        <f t="shared" si="22"/>
        <v>0</v>
      </c>
      <c r="BI140" s="50">
        <f t="shared" si="23"/>
        <v>0</v>
      </c>
      <c r="BJ140" s="7" t="s">
        <v>42</v>
      </c>
      <c r="BK140" s="50">
        <f t="shared" si="24"/>
        <v>0</v>
      </c>
      <c r="BL140" s="7" t="s">
        <v>91</v>
      </c>
      <c r="BM140" s="7" t="s">
        <v>152</v>
      </c>
    </row>
    <row r="141" spans="2:65" s="1" customFormat="1" ht="22.5" customHeight="1">
      <c r="B141" s="69"/>
      <c r="C141" s="98" t="s">
        <v>153</v>
      </c>
      <c r="D141" s="98" t="s">
        <v>87</v>
      </c>
      <c r="E141" s="99" t="s">
        <v>154</v>
      </c>
      <c r="F141" s="158" t="s">
        <v>155</v>
      </c>
      <c r="G141" s="159"/>
      <c r="H141" s="159"/>
      <c r="I141" s="159"/>
      <c r="J141" s="100" t="s">
        <v>138</v>
      </c>
      <c r="K141" s="101">
        <v>2</v>
      </c>
      <c r="L141" s="160">
        <v>0</v>
      </c>
      <c r="M141" s="159"/>
      <c r="N141" s="161">
        <f t="shared" si="15"/>
        <v>0</v>
      </c>
      <c r="O141" s="159"/>
      <c r="P141" s="159"/>
      <c r="Q141" s="159"/>
      <c r="R141" s="71"/>
      <c r="T141" s="102" t="s">
        <v>1</v>
      </c>
      <c r="U141" s="24" t="s">
        <v>24</v>
      </c>
      <c r="V141" s="20"/>
      <c r="W141" s="103">
        <f t="shared" si="16"/>
        <v>0</v>
      </c>
      <c r="X141" s="103">
        <v>0</v>
      </c>
      <c r="Y141" s="103">
        <f t="shared" si="17"/>
        <v>0</v>
      </c>
      <c r="Z141" s="103">
        <v>0</v>
      </c>
      <c r="AA141" s="104">
        <f t="shared" si="18"/>
        <v>0</v>
      </c>
      <c r="AR141" s="7" t="s">
        <v>91</v>
      </c>
      <c r="AT141" s="7" t="s">
        <v>87</v>
      </c>
      <c r="AU141" s="7" t="s">
        <v>51</v>
      </c>
      <c r="AY141" s="7" t="s">
        <v>86</v>
      </c>
      <c r="BE141" s="50">
        <f t="shared" si="19"/>
        <v>0</v>
      </c>
      <c r="BF141" s="50">
        <f t="shared" si="20"/>
        <v>0</v>
      </c>
      <c r="BG141" s="50">
        <f t="shared" si="21"/>
        <v>0</v>
      </c>
      <c r="BH141" s="50">
        <f t="shared" si="22"/>
        <v>0</v>
      </c>
      <c r="BI141" s="50">
        <f t="shared" si="23"/>
        <v>0</v>
      </c>
      <c r="BJ141" s="7" t="s">
        <v>42</v>
      </c>
      <c r="BK141" s="50">
        <f t="shared" si="24"/>
        <v>0</v>
      </c>
      <c r="BL141" s="7" t="s">
        <v>91</v>
      </c>
      <c r="BM141" s="7" t="s">
        <v>156</v>
      </c>
    </row>
    <row r="142" spans="2:65" s="1" customFormat="1" ht="22.5" customHeight="1">
      <c r="B142" s="69"/>
      <c r="C142" s="98" t="s">
        <v>123</v>
      </c>
      <c r="D142" s="98" t="s">
        <v>87</v>
      </c>
      <c r="E142" s="99" t="s">
        <v>157</v>
      </c>
      <c r="F142" s="158" t="s">
        <v>158</v>
      </c>
      <c r="G142" s="159"/>
      <c r="H142" s="159"/>
      <c r="I142" s="159"/>
      <c r="J142" s="100" t="s">
        <v>159</v>
      </c>
      <c r="K142" s="101">
        <v>155</v>
      </c>
      <c r="L142" s="160">
        <v>0</v>
      </c>
      <c r="M142" s="159"/>
      <c r="N142" s="161">
        <f t="shared" si="15"/>
        <v>0</v>
      </c>
      <c r="O142" s="159"/>
      <c r="P142" s="159"/>
      <c r="Q142" s="159"/>
      <c r="R142" s="71"/>
      <c r="T142" s="102" t="s">
        <v>1</v>
      </c>
      <c r="U142" s="24" t="s">
        <v>24</v>
      </c>
      <c r="V142" s="20"/>
      <c r="W142" s="103">
        <f t="shared" si="16"/>
        <v>0</v>
      </c>
      <c r="X142" s="103">
        <v>0</v>
      </c>
      <c r="Y142" s="103">
        <f t="shared" si="17"/>
        <v>0</v>
      </c>
      <c r="Z142" s="103">
        <v>0</v>
      </c>
      <c r="AA142" s="104">
        <f t="shared" si="18"/>
        <v>0</v>
      </c>
      <c r="AR142" s="7" t="s">
        <v>91</v>
      </c>
      <c r="AT142" s="7" t="s">
        <v>87</v>
      </c>
      <c r="AU142" s="7" t="s">
        <v>51</v>
      </c>
      <c r="AY142" s="7" t="s">
        <v>86</v>
      </c>
      <c r="BE142" s="50">
        <f t="shared" si="19"/>
        <v>0</v>
      </c>
      <c r="BF142" s="50">
        <f t="shared" si="20"/>
        <v>0</v>
      </c>
      <c r="BG142" s="50">
        <f t="shared" si="21"/>
        <v>0</v>
      </c>
      <c r="BH142" s="50">
        <f t="shared" si="22"/>
        <v>0</v>
      </c>
      <c r="BI142" s="50">
        <f t="shared" si="23"/>
        <v>0</v>
      </c>
      <c r="BJ142" s="7" t="s">
        <v>42</v>
      </c>
      <c r="BK142" s="50">
        <f t="shared" si="24"/>
        <v>0</v>
      </c>
      <c r="BL142" s="7" t="s">
        <v>91</v>
      </c>
      <c r="BM142" s="7" t="s">
        <v>160</v>
      </c>
    </row>
    <row r="143" spans="2:65" s="1" customFormat="1" ht="22.5" customHeight="1">
      <c r="B143" s="69"/>
      <c r="C143" s="98" t="s">
        <v>5</v>
      </c>
      <c r="D143" s="98" t="s">
        <v>87</v>
      </c>
      <c r="E143" s="99" t="s">
        <v>161</v>
      </c>
      <c r="F143" s="158" t="s">
        <v>162</v>
      </c>
      <c r="G143" s="159"/>
      <c r="H143" s="159"/>
      <c r="I143" s="159"/>
      <c r="J143" s="100" t="s">
        <v>163</v>
      </c>
      <c r="K143" s="105">
        <v>0</v>
      </c>
      <c r="L143" s="160">
        <v>0</v>
      </c>
      <c r="M143" s="159"/>
      <c r="N143" s="161">
        <f t="shared" si="15"/>
        <v>0</v>
      </c>
      <c r="O143" s="159"/>
      <c r="P143" s="159"/>
      <c r="Q143" s="159"/>
      <c r="R143" s="71"/>
      <c r="T143" s="102" t="s">
        <v>1</v>
      </c>
      <c r="U143" s="24" t="s">
        <v>24</v>
      </c>
      <c r="V143" s="20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91</v>
      </c>
      <c r="AT143" s="7" t="s">
        <v>87</v>
      </c>
      <c r="AU143" s="7" t="s">
        <v>51</v>
      </c>
      <c r="AY143" s="7" t="s">
        <v>86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91</v>
      </c>
      <c r="BM143" s="7" t="s">
        <v>164</v>
      </c>
    </row>
    <row r="144" spans="2:63" s="1" customFormat="1" ht="49.9" customHeight="1">
      <c r="B144" s="19"/>
      <c r="C144" s="20"/>
      <c r="D144" s="89" t="s">
        <v>165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178">
        <f>BK144</f>
        <v>0</v>
      </c>
      <c r="O144" s="179"/>
      <c r="P144" s="179"/>
      <c r="Q144" s="179"/>
      <c r="R144" s="21"/>
      <c r="T144" s="41"/>
      <c r="U144" s="20"/>
      <c r="V144" s="20"/>
      <c r="W144" s="20"/>
      <c r="X144" s="20"/>
      <c r="Y144" s="20"/>
      <c r="Z144" s="20"/>
      <c r="AA144" s="42"/>
      <c r="AT144" s="7" t="s">
        <v>40</v>
      </c>
      <c r="AU144" s="7" t="s">
        <v>41</v>
      </c>
      <c r="AY144" s="7" t="s">
        <v>166</v>
      </c>
      <c r="BK144" s="50">
        <f>SUM(BK145:BK147)</f>
        <v>0</v>
      </c>
    </row>
    <row r="145" spans="2:63" s="1" customFormat="1" ht="22.35" customHeight="1">
      <c r="B145" s="19"/>
      <c r="C145" s="106" t="s">
        <v>1</v>
      </c>
      <c r="D145" s="106" t="s">
        <v>87</v>
      </c>
      <c r="E145" s="107" t="s">
        <v>1</v>
      </c>
      <c r="F145" s="168" t="s">
        <v>1</v>
      </c>
      <c r="G145" s="169"/>
      <c r="H145" s="169"/>
      <c r="I145" s="169"/>
      <c r="J145" s="108" t="s">
        <v>1</v>
      </c>
      <c r="K145" s="105"/>
      <c r="L145" s="160"/>
      <c r="M145" s="170"/>
      <c r="N145" s="171">
        <f>BK145</f>
        <v>0</v>
      </c>
      <c r="O145" s="170"/>
      <c r="P145" s="170"/>
      <c r="Q145" s="170"/>
      <c r="R145" s="21"/>
      <c r="T145" s="102" t="s">
        <v>1</v>
      </c>
      <c r="U145" s="109" t="s">
        <v>24</v>
      </c>
      <c r="V145" s="20"/>
      <c r="W145" s="20"/>
      <c r="X145" s="20"/>
      <c r="Y145" s="20"/>
      <c r="Z145" s="20"/>
      <c r="AA145" s="42"/>
      <c r="AT145" s="7" t="s">
        <v>166</v>
      </c>
      <c r="AU145" s="7" t="s">
        <v>42</v>
      </c>
      <c r="AY145" s="7" t="s">
        <v>166</v>
      </c>
      <c r="BE145" s="50">
        <f>IF(U145="základní",N145,0)</f>
        <v>0</v>
      </c>
      <c r="BF145" s="50">
        <f>IF(U145="snížená",N145,0)</f>
        <v>0</v>
      </c>
      <c r="BG145" s="50">
        <f>IF(U145="zákl. přenesená",N145,0)</f>
        <v>0</v>
      </c>
      <c r="BH145" s="50">
        <f>IF(U145="sníž. přenesená",N145,0)</f>
        <v>0</v>
      </c>
      <c r="BI145" s="50">
        <f>IF(U145="nulová",N145,0)</f>
        <v>0</v>
      </c>
      <c r="BJ145" s="7" t="s">
        <v>42</v>
      </c>
      <c r="BK145" s="50">
        <f>L145*K145</f>
        <v>0</v>
      </c>
    </row>
    <row r="146" spans="2:63" s="1" customFormat="1" ht="22.35" customHeight="1">
      <c r="B146" s="19"/>
      <c r="C146" s="106" t="s">
        <v>1</v>
      </c>
      <c r="D146" s="106" t="s">
        <v>87</v>
      </c>
      <c r="E146" s="107" t="s">
        <v>1</v>
      </c>
      <c r="F146" s="168" t="s">
        <v>1</v>
      </c>
      <c r="G146" s="169"/>
      <c r="H146" s="169"/>
      <c r="I146" s="169"/>
      <c r="J146" s="108" t="s">
        <v>1</v>
      </c>
      <c r="K146" s="105"/>
      <c r="L146" s="160"/>
      <c r="M146" s="170"/>
      <c r="N146" s="171">
        <f>BK146</f>
        <v>0</v>
      </c>
      <c r="O146" s="170"/>
      <c r="P146" s="170"/>
      <c r="Q146" s="170"/>
      <c r="R146" s="21"/>
      <c r="T146" s="102" t="s">
        <v>1</v>
      </c>
      <c r="U146" s="109" t="s">
        <v>24</v>
      </c>
      <c r="V146" s="20"/>
      <c r="W146" s="20"/>
      <c r="X146" s="20"/>
      <c r="Y146" s="20"/>
      <c r="Z146" s="20"/>
      <c r="AA146" s="42"/>
      <c r="AT146" s="7" t="s">
        <v>166</v>
      </c>
      <c r="AU146" s="7" t="s">
        <v>42</v>
      </c>
      <c r="AY146" s="7" t="s">
        <v>166</v>
      </c>
      <c r="BE146" s="50">
        <f>IF(U146="základní",N146,0)</f>
        <v>0</v>
      </c>
      <c r="BF146" s="50">
        <f>IF(U146="snížená",N146,0)</f>
        <v>0</v>
      </c>
      <c r="BG146" s="50">
        <f>IF(U146="zákl. přenesená",N146,0)</f>
        <v>0</v>
      </c>
      <c r="BH146" s="50">
        <f>IF(U146="sníž. přenesená",N146,0)</f>
        <v>0</v>
      </c>
      <c r="BI146" s="50">
        <f>IF(U146="nulová",N146,0)</f>
        <v>0</v>
      </c>
      <c r="BJ146" s="7" t="s">
        <v>42</v>
      </c>
      <c r="BK146" s="50">
        <f>L146*K146</f>
        <v>0</v>
      </c>
    </row>
    <row r="147" spans="2:63" s="1" customFormat="1" ht="22.35" customHeight="1">
      <c r="B147" s="19"/>
      <c r="C147" s="106" t="s">
        <v>1</v>
      </c>
      <c r="D147" s="106" t="s">
        <v>87</v>
      </c>
      <c r="E147" s="107" t="s">
        <v>1</v>
      </c>
      <c r="F147" s="168" t="s">
        <v>1</v>
      </c>
      <c r="G147" s="169"/>
      <c r="H147" s="169"/>
      <c r="I147" s="169"/>
      <c r="J147" s="108" t="s">
        <v>1</v>
      </c>
      <c r="K147" s="105"/>
      <c r="L147" s="160"/>
      <c r="M147" s="170"/>
      <c r="N147" s="171">
        <f>BK147</f>
        <v>0</v>
      </c>
      <c r="O147" s="170"/>
      <c r="P147" s="170"/>
      <c r="Q147" s="170"/>
      <c r="R147" s="21"/>
      <c r="T147" s="102" t="s">
        <v>1</v>
      </c>
      <c r="U147" s="109" t="s">
        <v>24</v>
      </c>
      <c r="V147" s="31"/>
      <c r="W147" s="31"/>
      <c r="X147" s="31"/>
      <c r="Y147" s="31"/>
      <c r="Z147" s="31"/>
      <c r="AA147" s="33"/>
      <c r="AT147" s="7" t="s">
        <v>166</v>
      </c>
      <c r="AU147" s="7" t="s">
        <v>42</v>
      </c>
      <c r="AY147" s="7" t="s">
        <v>166</v>
      </c>
      <c r="BE147" s="50">
        <f>IF(U147="základní",N147,0)</f>
        <v>0</v>
      </c>
      <c r="BF147" s="50">
        <f>IF(U147="snížená",N147,0)</f>
        <v>0</v>
      </c>
      <c r="BG147" s="50">
        <f>IF(U147="zákl. přenesená",N147,0)</f>
        <v>0</v>
      </c>
      <c r="BH147" s="50">
        <f>IF(U147="sníž. přenesená",N147,0)</f>
        <v>0</v>
      </c>
      <c r="BI147" s="50">
        <f>IF(U147="nulová",N147,0)</f>
        <v>0</v>
      </c>
      <c r="BJ147" s="7" t="s">
        <v>42</v>
      </c>
      <c r="BK147" s="50">
        <f>L147*K147</f>
        <v>0</v>
      </c>
    </row>
    <row r="148" spans="2:18" s="1" customFormat="1" ht="6.95" customHeight="1"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6"/>
    </row>
  </sheetData>
  <mergeCells count="143">
    <mergeCell ref="H1:K1"/>
    <mergeCell ref="S2:AC2"/>
    <mergeCell ref="F146:I146"/>
    <mergeCell ref="L146:M146"/>
    <mergeCell ref="N146:Q146"/>
    <mergeCell ref="F147:I147"/>
    <mergeCell ref="L147:M147"/>
    <mergeCell ref="N147:Q147"/>
    <mergeCell ref="N119:Q119"/>
    <mergeCell ref="N120:Q120"/>
    <mergeCell ref="N121:Q121"/>
    <mergeCell ref="N133:Q133"/>
    <mergeCell ref="N144:Q144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45:D148">
      <formula1>"K,M"</formula1>
    </dataValidation>
    <dataValidation type="list" allowBlank="1" showInputMessage="1" showErrorMessage="1" error="Povoleny jsou hodnoty základní, snížená, zákl. přenesená, sníž. přenesená, nulová." sqref="U145:U14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</dc:creator>
  <cp:keywords/>
  <dc:description/>
  <cp:lastModifiedBy>Novotná Eva</cp:lastModifiedBy>
  <dcterms:created xsi:type="dcterms:W3CDTF">2018-01-03T18:42:57Z</dcterms:created>
  <dcterms:modified xsi:type="dcterms:W3CDTF">2018-01-04T09:58:40Z</dcterms:modified>
  <cp:category/>
  <cp:version/>
  <cp:contentType/>
  <cp:contentStatus/>
</cp:coreProperties>
</file>